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el\Desktop\bootcamp\homework\bc_module_1\Submission\"/>
    </mc:Choice>
  </mc:AlternateContent>
  <xr:revisionPtr revIDLastSave="0" documentId="13_ncr:1_{6A73FFDD-F137-4537-A15E-5FF074307129}" xr6:coauthVersionLast="47" xr6:coauthVersionMax="47" xr10:uidLastSave="{00000000-0000-0000-0000-000000000000}"/>
  <bookViews>
    <workbookView xWindow="1170" yWindow="1170" windowWidth="15900" windowHeight="11265" firstSheet="6" activeTab="7" xr2:uid="{00000000-000D-0000-FFFF-FFFF00000000}"/>
  </bookViews>
  <sheets>
    <sheet name="Outcome by Parent Category" sheetId="2" r:id="rId1"/>
    <sheet name="Outcome by Subcategory" sheetId="3" r:id="rId2"/>
    <sheet name="Outcome by Month" sheetId="8" r:id="rId3"/>
    <sheet name="Outcomes by Goal Amount" sheetId="9" r:id="rId4"/>
    <sheet name="Sheet4" sheetId="15" state="hidden" r:id="rId5"/>
    <sheet name="Sheet5" sheetId="16" state="hidden" r:id="rId6"/>
    <sheet name="Backers" sheetId="12" r:id="rId7"/>
    <sheet name="Crowdfunding" sheetId="1" r:id="rId8"/>
  </sheets>
  <definedNames>
    <definedName name="_xlnm._FilterDatabase" localSheetId="6" hidden="1">Backers!$A$1:$N$1</definedName>
    <definedName name="_xlnm._FilterDatabase" localSheetId="7" hidden="1">Crowdfunding!$A$1:$T$1001</definedName>
    <definedName name="_xlcn.WorksheetConnection_CrowdfundingA1T1001" hidden="1">Crowdfunding!$A$1:$T$1001</definedName>
  </definedNames>
  <calcPr calcId="191029"/>
  <pivotCaches>
    <pivotCache cacheId="148" r:id="rId9"/>
    <pivotCache cacheId="149" r:id="rId10"/>
    <pivotCache cacheId="150" r:id="rId11"/>
    <pivotCache cacheId="151" r:id="rId12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ended conversion" columnId="date ended conversion">
                <x16:calculatedTimeColumn columnName="date ended conversion (Year)" columnId="date ended conversion (Year)" contentType="years" isSelected="1"/>
                <x16:calculatedTimeColumn columnName="date ended conversion (Quarter)" columnId="date ended conversion (Quarter)" contentType="quarters" isSelected="1"/>
                <x16:calculatedTimeColumn columnName="date ended conversion (Month Index)" columnId="date ended conversion (Month Index)" contentType="monthsindex" isSelected="1"/>
                <x16:calculatedTimeColumn columnName="date ended conversion (Month)" columnId="date ended conversion (Month)" contentType="months" isSelected="1"/>
              </x16:modelTimeGrouping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2" l="1"/>
  <c r="J7" i="12"/>
  <c r="J6" i="12"/>
  <c r="J5" i="12"/>
  <c r="J4" i="12"/>
  <c r="J3" i="12"/>
  <c r="J2" i="12"/>
  <c r="I7" i="12"/>
  <c r="I8" i="12"/>
  <c r="I6" i="12"/>
  <c r="I5" i="12"/>
  <c r="I4" i="12"/>
  <c r="I3" i="12"/>
  <c r="I2" i="12"/>
  <c r="D2" i="12" a="1"/>
  <c r="D2" i="12" s="1"/>
  <c r="A2" i="12" a="1"/>
  <c r="A2" i="12" s="1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D2" i="9"/>
  <c r="C2" i="9"/>
  <c r="B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3" i="9" l="1"/>
  <c r="G3" i="9" s="1"/>
  <c r="F3" i="9"/>
  <c r="H3" i="9"/>
  <c r="E12" i="9"/>
  <c r="G12" i="9" s="1"/>
  <c r="E11" i="9"/>
  <c r="H11" i="9" s="1"/>
  <c r="E10" i="9"/>
  <c r="G10" i="9" s="1"/>
  <c r="E9" i="9"/>
  <c r="F9" i="9" s="1"/>
  <c r="E8" i="9"/>
  <c r="E7" i="9"/>
  <c r="F7" i="9" s="1"/>
  <c r="E6" i="9"/>
  <c r="F6" i="9" s="1"/>
  <c r="E5" i="9"/>
  <c r="G5" i="9" s="1"/>
  <c r="E4" i="9"/>
  <c r="G4" i="9" s="1"/>
  <c r="E2" i="9"/>
  <c r="F2" i="9" s="1"/>
  <c r="F5" i="9" l="1"/>
  <c r="H9" i="9"/>
  <c r="F12" i="9"/>
  <c r="H12" i="9"/>
  <c r="F11" i="9"/>
  <c r="G11" i="9"/>
  <c r="F10" i="9"/>
  <c r="H10" i="9"/>
  <c r="G9" i="9"/>
  <c r="G8" i="9"/>
  <c r="H8" i="9"/>
  <c r="F8" i="9"/>
  <c r="H7" i="9"/>
  <c r="G7" i="9"/>
  <c r="G6" i="9"/>
  <c r="H6" i="9"/>
  <c r="H5" i="9"/>
  <c r="H4" i="9"/>
  <c r="F4" i="9"/>
  <c r="H2" i="9"/>
  <c r="G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75FCEE-BCBB-485D-B424-4FA8F568A49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E2CB022-C800-47A3-BCBC-AD17A49A4166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<sst xmlns="http://schemas.openxmlformats.org/spreadsheetml/2006/main" count="7071" uniqueCount="2118">
  <si>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</si>
  <si>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</si>
  <si>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</si>
  <si>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</si>
  <si>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</si>
  <si>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</si>
  <si>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</si>
  <si>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</si>
  <si>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</si>
  <si>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</si>
  <si>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</si>
  <si>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</si>
  <si>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</si>
  <si>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</si>
  <si>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</si>
  <si>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</si>
  <si>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</si>
  <si>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</si>
  <si>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</si>
  <si>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</si>
  <si>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</si>
  <si>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</si>
  <si>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</si>
  <si>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</si>
  <si>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</si>
  <si>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</si>
  <si>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</si>
  <si>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</si>
  <si>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</si>
  <si>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</si>
  <si>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</si>
  <si>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</si>
  <si>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</si>
  <si>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</si>
  <si>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</si>
  <si>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</si>
  <si>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</si>
  <si>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</si>
  <si>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</si>
  <si>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</si>
  <si>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</si>
  <si>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</si>
  <si>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</si>
  <si>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</si>
  <si>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</si>
  <si>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</si>
  <si>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</si>
  <si>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</si>
  <si>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</si>
  <si>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</si>
  <si>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</si>
  <si>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</si>
  <si>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</si>
  <si>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</si>
  <si>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</si>
  <si>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</si>
  <si>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</si>
  <si>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</si>
  <si>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</si>
  <si>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</si>
  <si>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</si>
  <si>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</si>
  <si>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</si>
  <si>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</si>
  <si>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</si>
  <si>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</si>
  <si>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</si>
  <si>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</si>
  <si>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</si>
  <si>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</si>
  <si>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</si>
  <si>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</si>
  <si>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</si>
  <si>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</si>
  <si>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</si>
  <si>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</si>
  <si>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</si>
  <si>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</si>
  <si>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</si>
  <si>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</si>
  <si>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</si>
  <si>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</si>
  <si>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</si>
  <si>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</si>
  <si>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</si>
  <si>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</si>
  <si>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</si>
  <si>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</si>
  <si>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</si>
  <si>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</si>
  <si>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</si>
  <si>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</si>
  <si>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</si>
  <si>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</si>
  <si>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</si>
  <si>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</si>
  <si>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</si>
  <si>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</si>
  <si>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</si>
  <si>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</si>
  <si>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</si>
  <si>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</si>
  <si>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</si>
  <si>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</si>
  <si>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</si>
  <si>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</si>
  <si>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</si>
  <si>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</si>
  <si>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</si>
  <si>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</si>
  <si>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</si>
  <si>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</si>
  <si>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</si>
  <si>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</si>
  <si>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</si>
  <si>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</si>
  <si>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</si>
  <si>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</si>
  <si>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</si>
  <si>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</si>
  <si>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</si>
  <si>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</si>
  <si>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</si>
  <si>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</si>
  <si>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</si>
  <si>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</si>
  <si>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</si>
  <si>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</si>
  <si>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</si>
  <si>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</si>
  <si>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</si>
  <si>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</si>
  <si>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</si>
  <si>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</si>
  <si>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</si>
  <si>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</si>
  <si>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</si>
  <si>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</si>
  <si>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</si>
  <si>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</si>
  <si>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</si>
  <si>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</si>
  <si>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</si>
  <si>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</si>
  <si>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</si>
  <si>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</si>
  <si>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</si>
  <si>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</si>
  <si>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</si>
  <si>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</si>
  <si>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</si>
  <si>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</si>
  <si>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</si>
  <si>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</si>
  <si>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</si>
  <si>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</si>
  <si>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</si>
  <si>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</si>
  <si>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</si>
  <si>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</si>
  <si>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</si>
  <si>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</si>
  <si>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</si>
  <si>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</si>
  <si>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</si>
  <si>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</si>
  <si>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</si>
  <si>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</si>
  <si>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</si>
  <si>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</si>
  <si>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</si>
  <si>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</si>
  <si>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</si>
  <si>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</si>
  <si>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</si>
  <si>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</si>
  <si>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</si>
  <si>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</si>
  <si>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</si>
  <si>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</si>
  <si>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</si>
  <si>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</si>
  <si>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</si>
  <si>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</si>
  <si>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</si>
  <si>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</si>
  <si>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</si>
  <si>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</si>
  <si>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</si>
  <si>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</si>
  <si>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</si>
  <si>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</si>
  <si>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</si>
  <si>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</si>
  <si>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</si>
  <si>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</si>
  <si>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</si>
  <si>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</si>
  <si>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</si>
  <si>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</si>
  <si>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</si>
  <si>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</si>
  <si>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</si>
  <si>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</si>
  <si>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</si>
  <si>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</si>
  <si>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</si>
  <si>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</si>
  <si>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</si>
  <si>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</si>
  <si>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</si>
  <si>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</si>
  <si>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</si>
  <si>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</si>
  <si>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</si>
  <si>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</si>
  <si>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</si>
  <si>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</si>
  <si>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</si>
  <si>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</si>
  <si>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</si>
  <si>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</si>
  <si>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</si>
  <si>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</si>
  <si>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</si>
  <si>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</si>
  <si>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</si>
  <si>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</si>
  <si>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</si>
  <si>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</si>
  <si>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</si>
  <si>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</si>
  <si>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</si>
  <si>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</si>
  <si>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</si>
  <si>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</si>
  <si>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</si>
  <si>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</si>
  <si>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</si>
  <si>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</si>
  <si>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</si>
  <si>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</si>
  <si>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</si>
  <si>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</si>
  <si>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</si>
  <si>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</si>
  <si>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</si>
  <si>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</si>
  <si>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</si>
  <si>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</si>
  <si>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</si>
  <si>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</si>
  <si>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</si>
  <si>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</si>
  <si>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</si>
  <si>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</si>
  <si>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</si>
  <si>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</si>
  <si>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</si>
  <si>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</si>
  <si>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</si>
  <si>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</si>
  <si>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</si>
  <si>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</si>
  <si>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</si>
  <si>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</si>
  <si>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</si>
  <si>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</si>
  <si>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</si>
  <si>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</si>
  <si>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</si>
  <si>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</si>
  <si>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</si>
  <si>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</si>
  <si>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</si>
  <si>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</si>
  <si>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</si>
  <si>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</si>
  <si>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</si>
  <si>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</si>
  <si>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</si>
  <si>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</si>
  <si>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</si>
  <si>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</si>
  <si>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</si>
  <si>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</si>
  <si>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</si>
  <si>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</si>
  <si>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</si>
  <si>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</si>
  <si>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</si>
  <si>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</si>
  <si>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</si>
  <si>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</si>
  <si>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</si>
  <si>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</si>
  <si>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</si>
  <si>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</si>
  <si>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</si>
  <si>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</si>
  <si>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</si>
  <si>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</si>
  <si>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</si>
  <si>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</si>
  <si>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</si>
  <si>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</si>
  <si>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</si>
  <si>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</si>
  <si>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</si>
  <si>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</si>
  <si>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</si>
  <si>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</si>
  <si>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</si>
  <si>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</si>
  <si>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</si>
  <si>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</si>
  <si>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</si>
  <si>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</si>
  <si>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</si>
  <si>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</si>
  <si>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</si>
  <si>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</si>
  <si>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</si>
  <si>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</si>
  <si>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</si>
  <si>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</si>
  <si>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</si>
  <si>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</si>
  <si>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</si>
  <si>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</si>
  <si>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</si>
  <si>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</si>
  <si>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</si>
  <si>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</si>
  <si>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</si>
  <si>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</si>
  <si>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</si>
  <si>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</si>
  <si>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</si>
  <si>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</si>
  <si>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</si>
  <si>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</si>
  <si>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</si>
  <si>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</si>
  <si>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</si>
  <si>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</si>
  <si>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</si>
  <si>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</si>
  <si>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</si>
  <si>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</si>
  <si>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</si>
  <si>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</si>
  <si>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</si>
  <si>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</si>
  <si>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</si>
  <si>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</si>
  <si>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</si>
  <si>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</si>
  <si>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</si>
  <si>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</si>
  <si>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</si>
  <si>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</si>
  <si>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</si>
  <si>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</si>
  <si>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</si>
  <si>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</si>
  <si>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</si>
  <si>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</si>
  <si>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</si>
  <si>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</si>
  <si>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</si>
  <si>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</si>
  <si>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</si>
  <si>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</si>
  <si>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</si>
  <si>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</si>
  <si>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</si>
  <si>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</si>
  <si>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</si>
  <si>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</si>
  <si>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</si>
  <si>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</si>
  <si>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</si>
  <si>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</si>
  <si>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</si>
  <si>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</si>
  <si>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</si>
  <si>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</si>
  <si>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</si>
  <si>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</si>
  <si>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</si>
  <si>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</si>
  <si>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</si>
  <si>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</si>
  <si>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</si>
  <si>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</si>
  <si>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</si>
  <si>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</si>
  <si>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</si>
  <si>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</si>
  <si>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</si>
  <si>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</si>
  <si>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</si>
  <si>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</si>
  <si>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</si>
  <si>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</si>
  <si>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</si>
  <si>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</si>
  <si>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</si>
  <si>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</si>
  <si>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</si>
  <si>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</si>
  <si>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</si>
  <si>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</si>
  <si>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</si>
  <si>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</si>
  <si>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</si>
  <si>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</si>
  <si>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</si>
  <si>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</si>
  <si>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</si>
  <si>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</si>
  <si>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</si>
  <si>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</si>
  <si>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</si>
  <si>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</si>
  <si>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</si>
  <si>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</si>
  <si>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</si>
  <si>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</si>
  <si>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</si>
  <si>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</si>
  <si>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</si>
  <si>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</si>
  <si>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</si>
  <si>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</si>
  <si>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</si>
  <si>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</si>
  <si>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</si>
  <si>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</si>
  <si>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</si>
  <si>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</si>
  <si>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</si>
  <si>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</si>
  <si>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</si>
  <si>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</si>
  <si>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</si>
  <si>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</si>
  <si>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</si>
  <si>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</si>
  <si>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</si>
  <si>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</si>
  <si>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</si>
  <si>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</si>
  <si>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</si>
  <si>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</si>
  <si>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</si>
  <si>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</si>
  <si>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</si>
  <si>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</si>
  <si>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</si>
  <si>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</si>
  <si>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</si>
  <si>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</si>
  <si>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</si>
  <si>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</si>
  <si>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</si>
  <si>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</si>
  <si>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</si>
  <si>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</si>
  <si>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</si>
  <si>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</si>
  <si>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</si>
  <si>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</si>
  <si>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</si>
  <si>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</si>
  <si>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</si>
  <si>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</si>
  <si>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</si>
  <si>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</si>
  <si>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</si>
  <si>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</si>
  <si>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</si>
  <si>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</si>
  <si>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</si>
  <si>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</si>
  <si>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</si>
  <si>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</si>
  <si>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</si>
  <si>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</si>
  <si>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</si>
  <si>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</si>
  <si>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</si>
  <si>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</si>
  <si>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</si>
  <si>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</si>
  <si>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</si>
  <si>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</si>
  <si>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</si>
  <si>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</si>
  <si>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</si>
  <si>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</si>
  <si>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</si>
  <si>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</si>
  <si>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</si>
  <si>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</si>
  <si>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</si>
  <si>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</si>
  <si>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</si>
  <si>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</si>
  <si>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</si>
  <si>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</si>
  <si>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</si>
  <si>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</si>
  <si>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</si>
  <si>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</si>
  <si>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</si>
  <si>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</si>
  <si>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</si>
  <si>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</si>
  <si>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</si>
  <si>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</si>
  <si>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</si>
  <si>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</si>
  <si>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</si>
  <si>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</si>
  <si>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</si>
  <si>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</si>
  <si>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</si>
  <si>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</si>
  <si>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</si>
  <si>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</si>
  <si>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</si>
  <si>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</si>
  <si>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</si>
  <si>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</si>
  <si>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</si>
  <si>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</si>
  <si>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</si>
  <si>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</si>
  <si>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</si>
  <si>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</si>
  <si>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</si>
  <si>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</si>
  <si>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</si>
  <si>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</si>
  <si>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</si>
  <si>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</si>
  <si>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</si>
  <si>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</si>
  <si>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</si>
  <si>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</si>
  <si>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</si>
  <si>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</si>
  <si>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</si>
  <si>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</si>
  <si>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</si>
  <si>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</si>
  <si>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</si>
  <si>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</si>
  <si>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</si>
  <si>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</si>
  <si>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</si>
  <si>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</si>
  <si>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</si>
  <si>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</si>
  <si>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</si>
  <si>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</si>
  <si>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</si>
  <si>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</si>
  <si>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</si>
  <si>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</si>
  <si>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</si>
  <si>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</si>
  <si>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</si>
  <si>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</si>
  <si>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</si>
  <si>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</si>
  <si>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</si>
  <si>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</si>
  <si>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</si>
  <si>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</si>
  <si>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</si>
  <si>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</si>
  <si>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</si>
  <si>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</si>
  <si>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</si>
  <si>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</si>
  <si>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</si>
  <si>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</si>
  <si>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</si>
  <si>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</si>
  <si>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</si>
  <si>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</si>
  <si>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</si>
  <si>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</si>
  <si>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</si>
  <si>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</si>
  <si>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</si>
  <si>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</si>
  <si>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</si>
  <si>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</si>
  <si>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</si>
  <si>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</si>
  <si>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</si>
  <si>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</si>
  <si>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</si>
  <si>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</si>
  <si>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</si>
  <si>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</si>
  <si>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</si>
  <si>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</si>
  <si>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</si>
  <si>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</si>
  <si>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</si>
  <si>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</si>
  <si>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</si>
  <si>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</si>
  <si>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</si>
  <si>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</si>
  <si>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</si>
  <si>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</si>
  <si>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</si>
  <si>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</si>
  <si>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</si>
  <si>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</si>
  <si>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</si>
  <si>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</si>
  <si>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</si>
  <si>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</si>
  <si>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</si>
  <si>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</si>
  <si>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</si>
  <si>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</si>
  <si>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</si>
  <si>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</si>
  <si>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</si>
  <si>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</si>
  <si>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</si>
  <si>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</si>
  <si>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</si>
  <si>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</si>
  <si>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</si>
  <si>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</si>
  <si>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</si>
  <si>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</si>
  <si>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</si>
  <si>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</si>
  <si>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</si>
  <si>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</si>
  <si>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</si>
  <si>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</si>
  <si>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</si>
  <si>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</si>
  <si>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</si>
  <si>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</si>
  <si>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</si>
  <si>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</si>
  <si>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</si>
  <si>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</si>
  <si>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</si>
  <si>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</si>
  <si>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</si>
  <si>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</si>
  <si>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</si>
  <si>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</si>
  <si>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</si>
  <si>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</si>
  <si>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</si>
  <si>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</si>
  <si>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</si>
  <si>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</si>
  <si>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</si>
  <si>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</si>
  <si>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</si>
  <si>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</si>
  <si>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</si>
  <si>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</si>
  <si>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</si>
  <si>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</si>
  <si>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</si>
  <si>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</si>
  <si>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</si>
  <si>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</si>
  <si>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</si>
  <si>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</si>
  <si>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</si>
  <si>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</si>
  <si>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</si>
  <si>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</si>
  <si>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</si>
  <si>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</si>
  <si>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</si>
  <si>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</si>
  <si>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</si>
  <si>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</si>
  <si>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</si>
  <si>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</si>
  <si>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</si>
  <si>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</si>
  <si>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</si>
  <si>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</si>
  <si>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</si>
  <si>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</si>
  <si>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</si>
  <si>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</si>
  <si>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</si>
  <si>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</si>
  <si>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</si>
  <si>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</si>
  <si>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</si>
  <si>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</si>
  <si>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</si>
  <si>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</si>
  <si>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</si>
  <si>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</si>
  <si>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</si>
  <si>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</si>
  <si>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</si>
  <si>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</si>
  <si>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</si>
  <si>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</si>
  <si>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</si>
  <si>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</si>
  <si>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</si>
  <si>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</si>
  <si>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</si>
  <si>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</si>
  <si>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</si>
  <si>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</si>
  <si>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</si>
  <si>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</si>
  <si>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</si>
  <si>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</si>
  <si>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</si>
  <si>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</si>
  <si>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</si>
  <si>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</si>
  <si>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</si>
  <si>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</si>
  <si>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</si>
  <si>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</si>
  <si>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</si>
  <si>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</si>
  <si>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</si>
  <si>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</si>
  <si>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</si>
  <si>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</si>
  <si>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</si>
  <si>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</si>
  <si>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</si>
  <si>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</si>
  <si>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</si>
  <si>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</si>
  <si>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</si>
  <si>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</si>
  <si>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</si>
  <si>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</si>
  <si>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</si>
  <si>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</si>
  <si>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</si>
  <si>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</si>
  <si>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</si>
  <si>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</si>
  <si>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</si>
  <si>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</si>
  <si>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</si>
  <si>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</si>
  <si>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</si>
  <si>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</si>
  <si>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</si>
  <si>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</si>
  <si>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</si>
  <si>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</si>
  <si>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</si>
  <si>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</si>
  <si>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</si>
  <si>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</si>
  <si>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</si>
  <si>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</si>
  <si>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</si>
  <si>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</si>
  <si>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</si>
  <si>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</si>
  <si>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</si>
  <si>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</si>
  <si>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</si>
  <si>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</si>
  <si>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</si>
  <si>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</si>
  <si>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</si>
  <si>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</si>
  <si>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</si>
  <si>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</si>
  <si>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</si>
  <si>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</si>
  <si>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</si>
  <si>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</si>
  <si>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</si>
  <si>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</si>
  <si>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</si>
  <si>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</si>
  <si>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</si>
  <si>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</si>
  <si>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</si>
  <si>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</si>
  <si>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</si>
  <si>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</si>
  <si>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</si>
  <si>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</si>
  <si>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</si>
  <si>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</si>
  <si>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</si>
  <si>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</si>
  <si>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</si>
  <si>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</si>
  <si>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</si>
  <si>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</si>
  <si>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</si>
  <si>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</si>
  <si>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</si>
  <si>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</si>
  <si>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</si>
  <si>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</si>
  <si>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</si>
  <si>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</si>
  <si>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</si>
  <si>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</si>
  <si>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</si>
  <si>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</si>
  <si>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</si>
  <si>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</si>
  <si>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</si>
  <si>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</si>
  <si>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</si>
  <si>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</si>
  <si>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</si>
  <si>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</si>
  <si>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</si>
  <si>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</si>
  <si>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</si>
  <si>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</si>
  <si>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</si>
  <si>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</si>
  <si>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</si>
  <si>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</si>
  <si>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</si>
  <si>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</si>
  <si>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</si>
  <si>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</si>
  <si>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</si>
  <si>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</si>
  <si>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</si>
  <si>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</si>
  <si>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</si>
  <si>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</si>
  <si>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</si>
  <si>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</si>
  <si>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</si>
  <si>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</si>
  <si>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</si>
  <si>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</si>
  <si>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</si>
  <si>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</si>
  <si>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</si>
  <si>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</si>
  <si>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</si>
  <si>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</si>
  <si>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</si>
  <si>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</si>
  <si>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</si>
  <si>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</si>
  <si>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</si>
  <si>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</si>
  <si>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</si>
  <si>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</si>
  <si>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</si>
  <si>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</si>
  <si>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</si>
  <si>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</si>
  <si>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</si>
  <si>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</si>
  <si>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</si>
  <si>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</si>
  <si>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</si>
  <si>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</si>
  <si>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</si>
  <si>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</si>
  <si>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</si>
  <si>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</si>
  <si>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</si>
  <si>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</si>
  <si>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</si>
  <si>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</si>
  <si>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</si>
  <si>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</si>
  <si>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</si>
  <si>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</si>
  <si>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</si>
  <si>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</si>
  <si>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</si>
  <si>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</si>
  <si>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</si>
  <si>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</si>
  <si>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</si>
  <si>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</si>
  <si>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</si>
  <si>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</si>
  <si>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</si>
  <si>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</si>
  <si>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</si>
  <si>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</si>
  <si>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</si>
  <si>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</si>
  <si>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</si>
  <si>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</si>
  <si>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</si>
  <si>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</si>
  <si>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</si>
  <si>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</si>
  <si>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</si>
  <si>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</si>
  <si>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</si>
  <si>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</si>
  <si>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</si>
  <si>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</si>
  <si>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</si>
  <si>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</si>
  <si>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</si>
  <si>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</si>
  <si>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</si>
  <si>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</si>
  <si>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</si>
  <si>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</si>
  <si>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</si>
  <si>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</si>
  <si>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</si>
  <si>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</si>
  <si>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</si>
  <si>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</si>
  <si>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</si>
  <si>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</si>
  <si>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</si>
  <si>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</si>
  <si>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</si>
  <si>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</si>
  <si>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</si>
  <si>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</si>
  <si>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</si>
  <si>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</si>
  <si>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</si>
  <si>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</si>
  <si>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</si>
  <si>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</si>
  <si>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</si>
  <si>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</si>
  <si>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</si>
  <si>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</si>
  <si>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</si>
  <si>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</si>
  <si>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</si>
  <si>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</si>
  <si>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</si>
  <si>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</si>
  <si>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</si>
  <si>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</si>
  <si>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</si>
  <si>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</si>
  <si>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</si>
  <si>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</si>
  <si>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</si>
  <si>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</si>
  <si>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</si>
  <si>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</si>
  <si>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</si>
  <si>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</si>
  <si>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</si>
  <si>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</si>
  <si>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</si>
  <si>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</si>
  <si>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</si>
  <si>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</si>
  <si>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</si>
  <si>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</si>
  <si>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</si>
  <si>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</si>
  <si>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</si>
  <si>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</si>
  <si>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</si>
  <si>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</si>
  <si>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</si>
  <si>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</si>
  <si>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</si>
  <si>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</si>
  <si>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</si>
  <si>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</si>
  <si>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</si>
  <si>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</si>
  <si>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</si>
  <si>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</si>
  <si>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</si>
  <si>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</si>
  <si>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</si>
  <si>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</si>
  <si>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</si>
  <si>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</si>
  <si>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</si>
  <si>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</si>
  <si>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</si>
  <si>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</si>
  <si>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</si>
  <si>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</si>
  <si>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</si>
  <si>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</si>
  <si>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</si>
  <si>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</si>
  <si>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</si>
  <si>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</si>
  <si>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</si>
  <si>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</si>
  <si>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</si>
  <si>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</si>
  <si>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</si>
  <si>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</si>
  <si>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</si>
  <si>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</si>
  <si>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</si>
  <si>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</si>
  <si>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</si>
  <si>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</si>
  <si>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</si>
  <si>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</si>
  <si>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</si>
  <si>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</si>
  <si>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</si>
  <si>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</si>
  <si>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</si>
  <si>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</si>
  <si>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</si>
  <si>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</si>
  <si>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</si>
  <si>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</si>
  <si>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</si>
  <si>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</si>
  <si>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</si>
  <si>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</si>
  <si>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</si>
  <si>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</si>
  <si>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</si>
  <si>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</si>
  <si>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</si>
  <si>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</si>
  <si>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</si>
  <si>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</si>
  <si>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</si>
  <si>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</si>
  <si>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</si>
  <si>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</si>
  <si>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</si>
  <si>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</si>
  <si>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</si>
  <si>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</si>
  <si>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</si>
  <si>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</si>
  <si>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</si>
  <si>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</si>
  <si>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</si>
  <si>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</si>
  <si>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</si>
  <si>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</si>
  <si>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</si>
  <si>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</si>
  <si>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</si>
  <si>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</si>
  <si>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</si>
  <si>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</si>
  <si>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</si>
  <si>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</si>
  <si>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</si>
  <si>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</si>
  <si>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</si>
  <si>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</si>
  <si>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</si>
  <si>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</si>
  <si>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</si>
  <si>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</si>
  <si>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</si>
  <si>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</si>
  <si>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</si>
  <si>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</si>
  <si>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</si>
  <si>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</si>
  <si>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</si>
  <si>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</si>
  <si>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</si>
  <si>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</si>
  <si>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</si>
  <si>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</si>
  <si>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</si>
  <si>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</si>
  <si>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</si>
  <si>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</si>
  <si>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</si>
  <si>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</si>
  <si>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</si>
  <si>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</si>
  <si>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</si>
  <si>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</si>
  <si>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</si>
  <si>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</si>
  <si>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</si>
  <si>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</si>
  <si>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</si>
  <si>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</si>
  <si>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</si>
  <si>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</si>
  <si>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</si>
  <si>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</si>
  <si>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</si>
  <si>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</si>
  <si>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</si>
  <si>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</si>
  <si>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</si>
  <si>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</si>
  <si>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</si>
  <si>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</si>
  <si>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</si>
  <si>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</si>
  <si>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</si>
  <si>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</si>
  <si>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</si>
  <si>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</si>
  <si>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</si>
  <si>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</si>
  <si>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</si>
  <si>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</si>
  <si>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</si>
  <si>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</si>
  <si>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</si>
  <si>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</si>
  <si>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</si>
  <si>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</si>
  <si>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</si>
  <si>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</si>
  <si>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</si>
  <si>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</si>
  <si>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</si>
  <si>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</si>
  <si>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</si>
  <si>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</si>
  <si>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</si>
  <si>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</si>
  <si>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</si>
  <si>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</si>
  <si>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</si>
  <si>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</si>
  <si>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</si>
  <si>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</si>
  <si>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</si>
  <si>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</si>
  <si>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</si>
  <si>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</si>
  <si>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</si>
  <si>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</si>
  <si>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</si>
  <si>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</si>
  <si>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</si>
  <si>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</si>
  <si>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</si>
  <si>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</si>
  <si>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</si>
  <si>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</si>
  <si>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</si>
  <si>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</si>
  <si>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</si>
  <si>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</si>
  <si>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</si>
  <si>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</si>
  <si>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</si>
  <si>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</si>
  <si>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</si>
  <si>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</si>
  <si>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</si>
  <si>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</si>
  <si>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</si>
  <si>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</si>
  <si>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</si>
  <si>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</si>
  <si>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</si>
  <si>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</si>
  <si>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</si>
  <si>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</si>
  <si>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</si>
  <si>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</si>
  <si>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</si>
  <si>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</si>
  <si>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</si>
  <si>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</si>
  <si>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</si>
  <si>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</si>
  <si>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</si>
  <si>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</si>
  <si>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</si>
  <si>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</si>
  <si>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</si>
  <si>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</si>
  <si>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</si>
  <si>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</si>
  <si>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</si>
  <si>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</si>
  <si>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</si>
  <si>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</si>
  <si>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</si>
  <si>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</si>
  <si>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</si>
  <si>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</si>
  <si>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</si>
  <si>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</si>
  <si>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</si>
  <si>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</si>
  <si>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</si>
  <si>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</si>
  <si>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</si>
  <si>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</si>
  <si>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</si>
  <si>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</si>
  <si>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</si>
  <si>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</si>
  <si>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</si>
  <si>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</si>
  <si>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</si>
  <si>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</si>
  <si>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</si>
  <si>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</si>
  <si>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</si>
  <si>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</si>
  <si>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</si>
  <si>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</si>
  <si>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</si>
  <si>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</si>
  <si>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</si>
  <si>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</si>
  <si>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</si>
  <si>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</si>
  <si>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</si>
  <si>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</si>
  <si>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</si>
  <si>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</si>
  <si>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</si>
  <si>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</si>
  <si>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</si>
  <si>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</si>
  <si>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</si>
  <si>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</si>
  <si>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</si>
  <si>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</si>
  <si>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</si>
  <si>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</si>
  <si>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</si>
  <si>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</si>
  <si>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</si>
  <si>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</si>
  <si>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</si>
  <si>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</si>
  <si>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</si>
  <si>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</si>
  <si>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</si>
  <si>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</si>
  <si>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</si>
  <si>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</si>
  <si>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</si>
  <si>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</si>
  <si>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</si>
  <si>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</si>
  <si>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</si>
  <si>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</si>
  <si>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</si>
  <si>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</si>
  <si>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</si>
  <si>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</si>
  <si>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</si>
  <si>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</si>
  <si>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</si>
  <si>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</si>
  <si>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</si>
  <si>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</si>
  <si>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</si>
  <si>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</si>
  <si>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</si>
  <si>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</si>
  <si>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</si>
  <si>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</si>
  <si>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</si>
  <si>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</si>
  <si>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</si>
  <si>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</si>
  <si>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</si>
  <si>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</si>
  <si>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</si>
  <si>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</si>
  <si>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</si>
  <si>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</si>
  <si>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</si>
  <si>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</si>
  <si>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</si>
  <si>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</si>
  <si>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</si>
  <si>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</si>
  <si>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</si>
  <si>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</si>
  <si>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</si>
  <si>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</si>
  <si>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</si>
  <si>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</si>
  <si>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</si>
  <si>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</si>
  <si>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</si>
  <si>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</si>
  <si>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</si>
  <si>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</si>
  <si>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</si>
  <si>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</si>
  <si>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</si>
  <si>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</si>
  <si>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</si>
  <si>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</si>
  <si>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</si>
  <si>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</si>
  <si>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</si>
  <si>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</si>
  <si>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</si>
  <si>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</si>
  <si>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</si>
  <si>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</si>
  <si>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</si>
  <si>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</si>
  <si>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</si>
  <si>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</si>
  <si>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</si>
  <si>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</si>
  <si>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</si>
  <si>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</si>
  <si>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</si>
  <si>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</si>
  <si>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</si>
  <si>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</si>
  <si>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</si>
  <si>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</si>
  <si>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</si>
  <si>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</si>
  <si>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</si>
  <si>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</si>
  <si>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</si>
  <si>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</si>
  <si>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</si>
  <si>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</si>
  <si>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</si>
  <si>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</si>
  <si>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</si>
  <si>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</si>
  <si>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</si>
  <si>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</si>
  <si>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</si>
  <si>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</si>
  <si>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</si>
  <si>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</si>
  <si>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</si>
  <si>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</si>
  <si>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</si>
  <si>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</si>
  <si>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</si>
  <si>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</si>
  <si>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</si>
  <si>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</si>
  <si>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</si>
  <si>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</si>
  <si>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</si>
  <si>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</si>
  <si>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</si>
  <si>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</si>
  <si>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</si>
  <si>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</si>
  <si>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</si>
  <si>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</si>
  <si>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</si>
  <si>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</si>
  <si>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</si>
  <si>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</si>
  <si>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</si>
  <si>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</si>
  <si>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</si>
  <si>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</si>
  <si>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</si>
  <si>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</si>
  <si>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</si>
  <si>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</si>
  <si>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</si>
  <si>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</si>
  <si>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</si>
  <si>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</si>
  <si>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</si>
  <si>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</si>
  <si>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</si>
  <si>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</si>
  <si>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</si>
  <si>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</si>
  <si>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</si>
  <si>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</si>
  <si>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</si>
  <si>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</si>
  <si>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</si>
  <si>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</si>
  <si>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</si>
  <si>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</si>
  <si>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</si>
  <si>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</si>
  <si>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</si>
  <si>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</si>
  <si>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</si>
  <si>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</si>
  <si>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</si>
  <si>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</si>
  <si>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</si>
  <si>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</si>
  <si>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</si>
  <si>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</si>
  <si>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</si>
  <si>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</si>
  <si>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</si>
  <si>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</si>
  <si>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</si>
  <si>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</si>
  <si>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</si>
  <si>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</si>
  <si>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</si>
  <si>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</si>
  <si>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</si>
  <si>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</si>
  <si>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</si>
  <si>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</si>
  <si>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</si>
  <si>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</si>
  <si>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</si>
  <si>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</si>
  <si>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</si>
  <si>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</si>
  <si>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</si>
  <si>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</si>
  <si>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</si>
  <si>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</si>
  <si>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</si>
  <si>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</si>
  <si>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</si>
  <si>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</si>
  <si>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</si>
  <si>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</si>
  <si>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</si>
  <si>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</si>
  <si>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</si>
  <si>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</si>
  <si>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</si>
  <si>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</si>
  <si>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</si>
  <si>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</si>
  <si>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</si>
  <si>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</si>
  <si>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</si>
  <si>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</si>
  <si>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</si>
  <si>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</si>
  <si>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</si>
  <si>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</si>
  <si>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</si>
  <si>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</si>
  <si>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</si>
  <si>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</si>
  <si>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</si>
  <si>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</si>
  <si>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</si>
  <si>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</si>
  <si>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</si>
  <si>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</si>
  <si>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</si>
  <si>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</si>
  <si>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</si>
  <si>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</si>
  <si>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</si>
  <si>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</si>
  <si>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</si>
  <si>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</si>
  <si>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</si>
  <si>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</si>
  <si>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</si>
  <si>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</si>
  <si>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</si>
  <si>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</si>
  <si>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</si>
  <si>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</si>
  <si>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</si>
  <si>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</si>
  <si>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</si>
  <si>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</si>
  <si>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</si>
  <si>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</si>
  <si>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</si>
  <si>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</si>
  <si>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</si>
  <si>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</si>
  <si>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</si>
  <si>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</si>
  <si>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</si>
  <si>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</si>
  <si>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</si>
  <si>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</si>
  <si>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</si>
  <si>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</si>
  <si>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</si>
  <si>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</si>
  <si>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</si>
  <si>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</si>
  <si>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</si>
  <si>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</si>
  <si>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</si>
  <si>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</si>
  <si>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</si>
  <si>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</si>
  <si>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</si>
  <si>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</si>
  <si>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</si>
  <si>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</si>
  <si>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</si>
  <si>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</si>
  <si>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</si>
  <si>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</si>
  <si>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</si>
  <si>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</si>
  <si>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</si>
  <si>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</si>
  <si>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</si>
  <si>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</si>
  <si>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</si>
  <si>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</si>
  <si>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</si>
  <si>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</si>
  <si>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</si>
  <si>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</si>
  <si>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</si>
  <si>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</si>
  <si>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</si>
  <si>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</si>
  <si>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</si>
  <si>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</si>
  <si>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</si>
  <si>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</si>
  <si>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</si>
  <si>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</si>
  <si>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</si>
  <si>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</si>
  <si>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</si>
  <si>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</si>
  <si>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</si>
  <si>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</si>
  <si>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</si>
  <si>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</si>
  <si>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</si>
  <si>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</si>
  <si>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</si>
  <si>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</si>
  <si>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</si>
  <si>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</si>
  <si>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</si>
  <si>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</si>
  <si>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</si>
  <si>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</si>
  <si>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</si>
  <si>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</si>
  <si>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</si>
  <si>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</si>
  <si>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</si>
  <si>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</si>
  <si>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</si>
  <si>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</si>
  <si>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</si>
  <si>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</si>
  <si>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</si>
  <si>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</si>
  <si>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</si>
  <si>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</si>
  <si>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</si>
  <si>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</si>
  <si>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</si>
  <si>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</si>
  <si>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</si>
  <si>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</si>
  <si>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</si>
  <si>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</si>
  <si>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</si>
  <si>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</si>
  <si>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</si>
  <si>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</si>
  <si>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</si>
  <si>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</si>
  <si>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</si>
  <si>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</si>
  <si>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</si>
  <si>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</si>
  <si>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</si>
  <si>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</si>
  <si>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</si>
  <si>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</si>
  <si>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</si>
  <si>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</si>
  <si>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</si>
  <si>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</si>
  <si>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</si>
  <si>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</si>
  <si>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</si>
  <si>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</si>
  <si>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</si>
  <si>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</si>
  <si>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</si>
  <si>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</si>
  <si>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</si>
  <si>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</si>
  <si>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</si>
  <si>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</si>
  <si>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</si>
  <si>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</si>
  <si>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</si>
  <si>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</si>
  <si>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</si>
  <si>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</si>
  <si>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</si>
  <si>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</si>
  <si>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</si>
  <si>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</si>
  <si>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</si>
  <si>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</si>
  <si>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</si>
  <si>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</si>
  <si>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</si>
  <si>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</si>
  <si>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</si>
  <si>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</si>
  <si>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</si>
  <si>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</si>
  <si>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</si>
  <si>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</si>
  <si>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</si>
  <si>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</si>
  <si>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</si>
  <si>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</si>
  <si>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</si>
  <si>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</si>
  <si>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</si>
  <si>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</si>
  <si>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</si>
  <si>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</si>
  <si>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</si>
  <si>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</si>
  <si>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</si>
  <si>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</si>
  <si>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</si>
  <si>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</si>
  <si>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</si>
  <si>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</si>
  <si>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</si>
  <si>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</si>
  <si>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</si>
  <si>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</si>
  <si>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</si>
  <si>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</si>
  <si>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</si>
  <si>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</si>
  <si>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</si>
  <si>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</si>
  <si>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</si>
  <si>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</si>
  <si>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</si>
  <si>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</si>
  <si>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</si>
  <si>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</si>
  <si>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</si>
  <si>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</si>
  <si>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</si>
  <si>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</si>
  <si>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</si>
  <si>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</si>
  <si>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</si>
  <si>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</si>
  <si>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</si>
  <si>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</si>
  <si>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</si>
  <si>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</si>
  <si>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</si>
  <si>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</si>
  <si>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</si>
  <si>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</si>
  <si>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</si>
  <si>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</si>
  <si>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</si>
  <si>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</si>
  <si>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</si>
  <si>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</si>
  <si>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</si>
  <si>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</si>
  <si>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</si>
  <si>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</si>
  <si>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</si>
  <si>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</si>
  <si>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</si>
  <si>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</si>
  <si>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</si>
  <si>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</si>
  <si>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</si>
  <si>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</si>
  <si>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</si>
  <si>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</si>
  <si>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</si>
  <si>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</si>
  <si>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</si>
  <si>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</si>
  <si>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</si>
  <si>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</si>
  <si>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</si>
  <si>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</si>
  <si>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</si>
  <si>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</si>
  <si>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</si>
  <si>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</si>
  <si>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</si>
  <si>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</si>
  <si>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</si>
  <si>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</si>
  <si>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</si>
  <si>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</si>
  <si>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</si>
  <si>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</si>
  <si>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</si>
  <si>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</si>
  <si>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</si>
  <si>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</si>
  <si>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</si>
  <si>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</si>
  <si>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</si>
  <si>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</si>
  <si>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</si>
  <si>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</si>
  <si>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</si>
  <si>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</si>
  <si>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</si>
  <si>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</si>
  <si>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</si>
  <si>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</si>
  <si>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</si>
  <si>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</si>
  <si>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</si>
  <si>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</si>
  <si>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</si>
  <si>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</si>
  <si>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</si>
  <si>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</si>
  <si>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</si>
  <si>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</si>
  <si>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</si>
  <si>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</si>
  <si>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</si>
  <si>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</si>
  <si>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</si>
  <si>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</si>
  <si>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</si>
  <si>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</si>
  <si>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</si>
  <si>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</si>
  <si>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</si>
  <si>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</si>
  <si>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</si>
  <si>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</si>
  <si>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</si>
  <si>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</si>
  <si>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</si>
  <si>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</si>
  <si>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</si>
  <si>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</si>
  <si>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</si>
  <si>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</si>
  <si>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</si>
  <si>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</si>
  <si>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</si>
  <si>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</si>
  <si>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</si>
  <si>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</si>
  <si>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</si>
  <si>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</si>
  <si>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</si>
  <si>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</si>
  <si>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</si>
  <si>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</si>
  <si>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</si>
  <si>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</si>
  <si>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</si>
  <si>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</si>
  <si>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</si>
  <si>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</si>
  <si>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</si>
  <si>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</si>
  <si>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</si>
  <si>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</si>
  <si>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</si>
  <si>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</si>
  <si>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</si>
  <si>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</si>
  <si>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</si>
  <si>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</si>
  <si>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</si>
  <si>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</si>
  <si>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</si>
  <si>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</si>
  <si>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</si>
  <si>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</si>
  <si>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</si>
  <si>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</si>
  <si>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</si>
  <si>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</si>
  <si>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</si>
  <si>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</si>
  <si>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</si>
  <si>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</si>
  <si>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</si>
  <si>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</si>
  <si>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</si>
  <si>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</si>
  <si>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</si>
  <si>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</si>
  <si>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</si>
  <si>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</si>
  <si>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</si>
  <si>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</si>
  <si>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</si>
  <si>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</si>
  <si>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</si>
  <si>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</si>
  <si>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</si>
  <si>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</si>
  <si>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</si>
  <si>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</si>
  <si>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</si>
  <si>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</si>
  <si>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</si>
  <si>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</si>
  <si>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</si>
  <si>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</si>
  <si>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</si>
  <si>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</si>
  <si>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</si>
  <si>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</si>
  <si>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</si>
  <si>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</si>
  <si>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</si>
  <si>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</si>
  <si>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</si>
  <si>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</si>
  <si>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</si>
  <si>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</si>
  <si>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</si>
  <si>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</si>
  <si>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</si>
  <si>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</si>
  <si>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</si>
  <si>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</si>
  <si>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</si>
  <si>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</si>
  <si>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</si>
  <si>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</si>
  <si>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</si>
  <si>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</si>
  <si>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</si>
  <si>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</si>
  <si>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</si>
  <si>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</si>
  <si>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</si>
  <si>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</si>
  <si>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</si>
  <si>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</si>
  <si>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</si>
  <si>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</si>
  <si>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</si>
  <si>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</si>
  <si>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</si>
  <si>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</si>
  <si>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</si>
  <si>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</si>
  <si>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</si>
  <si>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</si>
  <si>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</si>
  <si>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</si>
  <si>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</si>
  <si>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</si>
  <si>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</si>
  <si>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</si>
  <si>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</si>
  <si>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</si>
  <si>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</si>
  <si>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</si>
  <si>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</si>
  <si>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</si>
  <si>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</si>
  <si>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</si>
  <si>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</si>
  <si>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</si>
  <si>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</si>
  <si>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</si>
  <si>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</si>
  <si>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</si>
  <si>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</si>
  <si>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</si>
  <si>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</si>
  <si>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</si>
  <si>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</si>
  <si>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</si>
  <si>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</si>
  <si>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</si>
  <si>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</si>
  <si>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</si>
  <si>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</si>
  <si>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</si>
  <si>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</si>
  <si>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</si>
  <si>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</si>
  <si>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</si>
  <si>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</si>
  <si>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</si>
  <si>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</si>
  <si>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</si>
  <si>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</si>
  <si>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</si>
  <si>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</si>
  <si>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</si>
  <si>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</si>
  <si>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</si>
  <si>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</si>
  <si>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</si>
  <si>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</si>
  <si>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</si>
  <si>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</si>
  <si>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</si>
  <si>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</si>
  <si>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</si>
  <si>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</si>
  <si>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</si>
  <si>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</si>
  <si>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</si>
  <si>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</si>
  <si>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</si>
  <si>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</si>
  <si>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</si>
  <si>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</si>
  <si>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</si>
  <si>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</si>
  <si>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</si>
  <si>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</si>
  <si>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</si>
  <si>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</si>
  <si>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</si>
  <si>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</si>
  <si>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</si>
  <si>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</si>
  <si>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</si>
  <si>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</si>
  <si>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</si>
  <si>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</si>
  <si>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</si>
  <si>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</si>
  <si>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</si>
  <si>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</si>
  <si>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</si>
  <si>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</si>
  <si>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</si>
  <si>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</si>
  <si>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</si>
  <si>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</si>
  <si>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</si>
  <si>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</si>
  <si>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</si>
  <si>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</si>
  <si>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</si>
  <si>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</si>
  <si>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</si>
  <si>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</si>
  <si>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</si>
  <si>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</si>
  <si>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</si>
  <si>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</si>
  <si>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</si>
  <si>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</si>
  <si>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</si>
  <si>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</si>
  <si>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</si>
  <si>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</si>
  <si>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</si>
  <si>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</si>
  <si>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</si>
  <si>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</si>
  <si>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</si>
  <si>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</si>
  <si>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</si>
  <si>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</si>
  <si>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</si>
  <si>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</si>
  <si>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</si>
  <si>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</si>
  <si>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</si>
  <si>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</si>
  <si>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</si>
  <si>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</si>
  <si>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</si>
  <si>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</si>
  <si>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</si>
  <si>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</si>
  <si>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</si>
  <si>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</si>
  <si>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</si>
  <si>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</si>
  <si>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</si>
  <si>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</si>
  <si>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</si>
  <si>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</si>
  <si>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</si>
  <si>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</si>
  <si>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</si>
  <si>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</si>
  <si>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</si>
  <si>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</si>
  <si>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</si>
  <si>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</si>
  <si>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</si>
  <si>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</si>
  <si>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</si>
  <si>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</si>
  <si>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</si>
  <si>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</si>
  <si>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</si>
  <si>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</si>
  <si>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</si>
  <si>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</si>
  <si>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</si>
  <si>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</si>
  <si>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</si>
  <si>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</si>
  <si>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</si>
  <si>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</si>
  <si>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</si>
  <si>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</si>
  <si>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</si>
  <si>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</si>
  <si>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</si>
  <si>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</si>
  <si>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</si>
  <si>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</si>
  <si>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</si>
  <si>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</si>
  <si>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</si>
  <si>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</si>
  <si>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</si>
  <si>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</si>
  <si>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</si>
  <si>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</si>
  <si>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</si>
  <si>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</si>
  <si>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</si>
  <si>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</si>
  <si>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</si>
  <si>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</si>
  <si>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</si>
  <si>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</si>
  <si>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</si>
  <si>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</si>
  <si>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</si>
  <si>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</si>
  <si>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</si>
  <si>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</si>
  <si>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</si>
  <si>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</si>
  <si>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</si>
  <si>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</si>
  <si>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</si>
  <si>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</si>
  <si>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</si>
  <si>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</si>
  <si>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</si>
  <si>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</si>
  <si>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</si>
  <si>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</si>
  <si>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</si>
  <si>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</si>
  <si>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&lt; 1000</t>
  </si>
  <si>
    <t>1000 to 4999</t>
  </si>
  <si>
    <t>5000 to 9999</t>
  </si>
  <si>
    <t>20000 to 24999</t>
  </si>
  <si>
    <t>25000 to 29999</t>
  </si>
  <si>
    <t>30000 to 34999</t>
  </si>
  <si>
    <t>35000 to 39999</t>
  </si>
  <si>
    <t>40000 to 44999</t>
  </si>
  <si>
    <t>45000 to 49999</t>
  </si>
  <si>
    <t>50000 +</t>
  </si>
  <si>
    <t>10000 to 14999</t>
  </si>
  <si>
    <t>Backers</t>
  </si>
  <si>
    <t>Successful</t>
  </si>
  <si>
    <t>Failed</t>
  </si>
  <si>
    <t>Mean</t>
  </si>
  <si>
    <t>Median</t>
  </si>
  <si>
    <t>Mode</t>
  </si>
  <si>
    <t>Min</t>
  </si>
  <si>
    <t>Max</t>
  </si>
  <si>
    <t>Variance</t>
  </si>
  <si>
    <t>Standard Deviation</t>
  </si>
  <si>
    <t>Count of Backers</t>
  </si>
  <si>
    <t>Count of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</si>
</sst>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8" fillId="0" borderId="0" xfId="0" applyFont="1" applyAlignment="1">
      <alignment vertical="center"/>
    </xf>
    <xf numFmtId="0" fontId="0" fillId="33" borderId="0" xfId="0" applyFill="1"/>
    <xf numFmtId="0" fontId="16" fillId="34" borderId="0" xfId="0" applyFont="1" applyFill="1"/>
    <xf numFmtId="0" fontId="16" fillId="33" borderId="0" xfId="0" applyFont="1" applyFill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3300"/>
      <color rgb="FFFF9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CrowdfundingBook.xlsx]Outcome by Parent Category!PivotTable14</c:name>
    <c:fmtId val="5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1-4B20-BF7A-AB207F05F109}"/>
            </c:ext>
          </c:extLst>
        </c:ser>
        <c:ser>
          <c:idx val="1"/>
          <c:order val="1"/>
          <c:tx>
            <c:strRef>
              <c:f>'Outcome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1-4B20-BF7A-AB207F05F109}"/>
            </c:ext>
          </c:extLst>
        </c:ser>
        <c:ser>
          <c:idx val="2"/>
          <c:order val="2"/>
          <c:tx>
            <c:strRef>
              <c:f>'Outcome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1-4B20-BF7A-AB207F05F109}"/>
            </c:ext>
          </c:extLst>
        </c:ser>
        <c:ser>
          <c:idx val="3"/>
          <c:order val="3"/>
          <c:tx>
            <c:strRef>
              <c:f>'Outcome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1-4B20-BF7A-AB207F05F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5731568"/>
        <c:axId val="395731928"/>
      </c:barChart>
      <c:catAx>
        <c:axId val="39573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731928"/>
        <c:crosses val="autoZero"/>
        <c:auto val="1"/>
        <c:lblAlgn val="ctr"/>
        <c:lblOffset val="100"/>
        <c:noMultiLvlLbl val="0"/>
      </c:catAx>
      <c:valAx>
        <c:axId val="39573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73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CrowdfundingBook.xlsx]Outcome by Subcategory!PivotTable15</c:name>
    <c:fmtId val="3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7-47A4-B975-D05F4A610E25}"/>
            </c:ext>
          </c:extLst>
        </c:ser>
        <c:ser>
          <c:idx val="1"/>
          <c:order val="1"/>
          <c:tx>
            <c:strRef>
              <c:f>'Outcome by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B7-47A4-B975-D05F4A610E25}"/>
            </c:ext>
          </c:extLst>
        </c:ser>
        <c:ser>
          <c:idx val="2"/>
          <c:order val="2"/>
          <c:tx>
            <c:strRef>
              <c:f>'Outcome by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B7-47A4-B975-D05F4A610E25}"/>
            </c:ext>
          </c:extLst>
        </c:ser>
        <c:ser>
          <c:idx val="3"/>
          <c:order val="3"/>
          <c:tx>
            <c:strRef>
              <c:f>'Outcome by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by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B7-47A4-B975-D05F4A610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0194176"/>
        <c:axId val="830195616"/>
      </c:barChart>
      <c:catAx>
        <c:axId val="83019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5616"/>
        <c:crosses val="autoZero"/>
        <c:auto val="1"/>
        <c:lblAlgn val="ctr"/>
        <c:lblOffset val="100"/>
        <c:noMultiLvlLbl val="0"/>
      </c:catAx>
      <c:valAx>
        <c:axId val="83019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Outcome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CrowdfundingBook.xlsx]Outcome by Month!PivotTable20</c:name>
    <c:fmtId val="26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2-4314-93C7-0C5E7168BCF4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A2-4314-93C7-0C5E7168BCF4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A2-4314-93C7-0C5E7168BCF4}"/>
            </c:ext>
          </c:extLst>
        </c:ser>
        <c:ser>
          <c:idx val="3"/>
          <c:order val="3"/>
          <c:tx>
            <c:strRef>
              <c:f>'Outcome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A2-4314-93C7-0C5E7168B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5257504"/>
        <c:axId val="745255344"/>
      </c:lineChart>
      <c:catAx>
        <c:axId val="74525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255344"/>
        <c:crosses val="autoZero"/>
        <c:auto val="1"/>
        <c:lblAlgn val="ctr"/>
        <c:lblOffset val="100"/>
        <c:noMultiLvlLbl val="0"/>
      </c:catAx>
      <c:valAx>
        <c:axId val="74525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25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</a:t>
            </a:r>
            <a:r>
              <a:rPr lang="en-US" baseline="0"/>
              <a:t> Goal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by Goal Amount'!$F$1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'Outcomes by Goal Amount'!$A$2:$A$12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50000 +</c:v>
                </c:pt>
              </c:strCache>
            </c:strRef>
          </c:cat>
          <c:val>
            <c:numRef>
              <c:f>'Outcomes by Goal Amount'!$F$2:$F$12</c:f>
              <c:numCache>
                <c:formatCode>0%</c:formatCode>
                <c:ptCount val="11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0.7857142857142857</c:v>
                </c:pt>
                <c:pt idx="6">
                  <c:v>1</c:v>
                </c:pt>
                <c:pt idx="7">
                  <c:v>0.66666666666666663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F-4813-B926-E7F70D1DB94F}"/>
            </c:ext>
          </c:extLst>
        </c:ser>
        <c:ser>
          <c:idx val="1"/>
          <c:order val="1"/>
          <c:tx>
            <c:strRef>
              <c:f>'Outcomes by Goal Amount'!$G$1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'Outcomes by Goal Amount'!$A$2:$A$12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50000 +</c:v>
                </c:pt>
              </c:strCache>
            </c:strRef>
          </c:cat>
          <c:val>
            <c:numRef>
              <c:f>'Outcomes by Goal Amount'!$G$2:$G$12</c:f>
              <c:numCache>
                <c:formatCode>0%</c:formatCode>
                <c:ptCount val="11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0.21428571428571427</c:v>
                </c:pt>
                <c:pt idx="6">
                  <c:v>0</c:v>
                </c:pt>
                <c:pt idx="7">
                  <c:v>0.25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F-4813-B926-E7F70D1DB94F}"/>
            </c:ext>
          </c:extLst>
        </c:ser>
        <c:ser>
          <c:idx val="2"/>
          <c:order val="2"/>
          <c:tx>
            <c:strRef>
              <c:f>'Outcomes by Goal Amount'!$H$1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'Outcomes by Goal Amount'!$A$2:$A$12</c:f>
              <c:strCache>
                <c:ptCount val="11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50000 +</c:v>
                </c:pt>
              </c:strCache>
            </c:strRef>
          </c:cat>
          <c:val>
            <c:numRef>
              <c:f>'Outcomes by Goal Amount'!$H$2:$H$12</c:f>
              <c:numCache>
                <c:formatCode>0%</c:formatCode>
                <c:ptCount val="11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CF-4813-B926-E7F70D1DB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126984"/>
        <c:axId val="773125904"/>
      </c:lineChart>
      <c:catAx>
        <c:axId val="773126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25904"/>
        <c:crosses val="autoZero"/>
        <c:auto val="1"/>
        <c:lblAlgn val="ctr"/>
        <c:lblOffset val="100"/>
        <c:noMultiLvlLbl val="0"/>
      </c:catAx>
      <c:valAx>
        <c:axId val="77312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of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126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CrowdfundingBook.xlsx]Sheet4!PivotTable26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Sheet4!$A$4:$A$394</c:f>
              <c:multiLvlStrCache>
                <c:ptCount val="389"/>
                <c:lvl>
                  <c:pt idx="0">
                    <c:v>16</c:v>
                  </c:pt>
                  <c:pt idx="1">
                    <c:v>26</c:v>
                  </c:pt>
                  <c:pt idx="2">
                    <c:v>27</c:v>
                  </c:pt>
                  <c:pt idx="3">
                    <c:v>32</c:v>
                  </c:pt>
                  <c:pt idx="4">
                    <c:v>34</c:v>
                  </c:pt>
                  <c:pt idx="5">
                    <c:v>40</c:v>
                  </c:pt>
                  <c:pt idx="6">
                    <c:v>41</c:v>
                  </c:pt>
                  <c:pt idx="7">
                    <c:v>42</c:v>
                  </c:pt>
                  <c:pt idx="8">
                    <c:v>43</c:v>
                  </c:pt>
                  <c:pt idx="9">
                    <c:v>48</c:v>
                  </c:pt>
                  <c:pt idx="10">
                    <c:v>50</c:v>
                  </c:pt>
                  <c:pt idx="11">
                    <c:v>52</c:v>
                  </c:pt>
                  <c:pt idx="12">
                    <c:v>53</c:v>
                  </c:pt>
                  <c:pt idx="13">
                    <c:v>54</c:v>
                  </c:pt>
                  <c:pt idx="14">
                    <c:v>55</c:v>
                  </c:pt>
                  <c:pt idx="15">
                    <c:v>56</c:v>
                  </c:pt>
                  <c:pt idx="16">
                    <c:v>59</c:v>
                  </c:pt>
                  <c:pt idx="17">
                    <c:v>62</c:v>
                  </c:pt>
                  <c:pt idx="18">
                    <c:v>64</c:v>
                  </c:pt>
                  <c:pt idx="19">
                    <c:v>65</c:v>
                  </c:pt>
                  <c:pt idx="20">
                    <c:v>67</c:v>
                  </c:pt>
                  <c:pt idx="21">
                    <c:v>68</c:v>
                  </c:pt>
                  <c:pt idx="22">
                    <c:v>69</c:v>
                  </c:pt>
                  <c:pt idx="23">
                    <c:v>70</c:v>
                  </c:pt>
                  <c:pt idx="24">
                    <c:v>71</c:v>
                  </c:pt>
                  <c:pt idx="25">
                    <c:v>72</c:v>
                  </c:pt>
                  <c:pt idx="26">
                    <c:v>76</c:v>
                  </c:pt>
                  <c:pt idx="27">
                    <c:v>78</c:v>
                  </c:pt>
                  <c:pt idx="28">
                    <c:v>80</c:v>
                  </c:pt>
                  <c:pt idx="29">
                    <c:v>81</c:v>
                  </c:pt>
                  <c:pt idx="30">
                    <c:v>82</c:v>
                  </c:pt>
                  <c:pt idx="31">
                    <c:v>83</c:v>
                  </c:pt>
                  <c:pt idx="32">
                    <c:v>84</c:v>
                  </c:pt>
                  <c:pt idx="33">
                    <c:v>85</c:v>
                  </c:pt>
                  <c:pt idx="34">
                    <c:v>86</c:v>
                  </c:pt>
                  <c:pt idx="35">
                    <c:v>87</c:v>
                  </c:pt>
                  <c:pt idx="36">
                    <c:v>88</c:v>
                  </c:pt>
                  <c:pt idx="37">
                    <c:v>89</c:v>
                  </c:pt>
                  <c:pt idx="38">
                    <c:v>91</c:v>
                  </c:pt>
                  <c:pt idx="39">
                    <c:v>92</c:v>
                  </c:pt>
                  <c:pt idx="40">
                    <c:v>93</c:v>
                  </c:pt>
                  <c:pt idx="41">
                    <c:v>94</c:v>
                  </c:pt>
                  <c:pt idx="42">
                    <c:v>95</c:v>
                  </c:pt>
                  <c:pt idx="43">
                    <c:v>96</c:v>
                  </c:pt>
                  <c:pt idx="44">
                    <c:v>97</c:v>
                  </c:pt>
                  <c:pt idx="45">
                    <c:v>98</c:v>
                  </c:pt>
                  <c:pt idx="46">
                    <c:v>100</c:v>
                  </c:pt>
                  <c:pt idx="47">
                    <c:v>101</c:v>
                  </c:pt>
                  <c:pt idx="48">
                    <c:v>102</c:v>
                  </c:pt>
                  <c:pt idx="49">
                    <c:v>103</c:v>
                  </c:pt>
                  <c:pt idx="50">
                    <c:v>105</c:v>
                  </c:pt>
                  <c:pt idx="51">
                    <c:v>106</c:v>
                  </c:pt>
                  <c:pt idx="52">
                    <c:v>107</c:v>
                  </c:pt>
                  <c:pt idx="53">
                    <c:v>110</c:v>
                  </c:pt>
                  <c:pt idx="54">
                    <c:v>111</c:v>
                  </c:pt>
                  <c:pt idx="55">
                    <c:v>112</c:v>
                  </c:pt>
                  <c:pt idx="56">
                    <c:v>113</c:v>
                  </c:pt>
                  <c:pt idx="57">
                    <c:v>114</c:v>
                  </c:pt>
                  <c:pt idx="58">
                    <c:v>115</c:v>
                  </c:pt>
                  <c:pt idx="59">
                    <c:v>116</c:v>
                  </c:pt>
                  <c:pt idx="60">
                    <c:v>117</c:v>
                  </c:pt>
                  <c:pt idx="61">
                    <c:v>119</c:v>
                  </c:pt>
                  <c:pt idx="62">
                    <c:v>121</c:v>
                  </c:pt>
                  <c:pt idx="63">
                    <c:v>122</c:v>
                  </c:pt>
                  <c:pt idx="64">
                    <c:v>123</c:v>
                  </c:pt>
                  <c:pt idx="65">
                    <c:v>125</c:v>
                  </c:pt>
                  <c:pt idx="66">
                    <c:v>126</c:v>
                  </c:pt>
                  <c:pt idx="67">
                    <c:v>127</c:v>
                  </c:pt>
                  <c:pt idx="68">
                    <c:v>128</c:v>
                  </c:pt>
                  <c:pt idx="69">
                    <c:v>129</c:v>
                  </c:pt>
                  <c:pt idx="70">
                    <c:v>130</c:v>
                  </c:pt>
                  <c:pt idx="71">
                    <c:v>131</c:v>
                  </c:pt>
                  <c:pt idx="72">
                    <c:v>132</c:v>
                  </c:pt>
                  <c:pt idx="73">
                    <c:v>133</c:v>
                  </c:pt>
                  <c:pt idx="74">
                    <c:v>134</c:v>
                  </c:pt>
                  <c:pt idx="75">
                    <c:v>135</c:v>
                  </c:pt>
                  <c:pt idx="76">
                    <c:v>136</c:v>
                  </c:pt>
                  <c:pt idx="77">
                    <c:v>137</c:v>
                  </c:pt>
                  <c:pt idx="78">
                    <c:v>138</c:v>
                  </c:pt>
                  <c:pt idx="79">
                    <c:v>139</c:v>
                  </c:pt>
                  <c:pt idx="80">
                    <c:v>140</c:v>
                  </c:pt>
                  <c:pt idx="81">
                    <c:v>142</c:v>
                  </c:pt>
                  <c:pt idx="82">
                    <c:v>143</c:v>
                  </c:pt>
                  <c:pt idx="83">
                    <c:v>144</c:v>
                  </c:pt>
                  <c:pt idx="84">
                    <c:v>146</c:v>
                  </c:pt>
                  <c:pt idx="85">
                    <c:v>147</c:v>
                  </c:pt>
                  <c:pt idx="86">
                    <c:v>148</c:v>
                  </c:pt>
                  <c:pt idx="87">
                    <c:v>149</c:v>
                  </c:pt>
                  <c:pt idx="88">
                    <c:v>150</c:v>
                  </c:pt>
                  <c:pt idx="89">
                    <c:v>154</c:v>
                  </c:pt>
                  <c:pt idx="90">
                    <c:v>155</c:v>
                  </c:pt>
                  <c:pt idx="91">
                    <c:v>156</c:v>
                  </c:pt>
                  <c:pt idx="92">
                    <c:v>157</c:v>
                  </c:pt>
                  <c:pt idx="93">
                    <c:v>158</c:v>
                  </c:pt>
                  <c:pt idx="94">
                    <c:v>159</c:v>
                  </c:pt>
                  <c:pt idx="95">
                    <c:v>160</c:v>
                  </c:pt>
                  <c:pt idx="96">
                    <c:v>161</c:v>
                  </c:pt>
                  <c:pt idx="97">
                    <c:v>163</c:v>
                  </c:pt>
                  <c:pt idx="98">
                    <c:v>164</c:v>
                  </c:pt>
                  <c:pt idx="99">
                    <c:v>165</c:v>
                  </c:pt>
                  <c:pt idx="100">
                    <c:v>166</c:v>
                  </c:pt>
                  <c:pt idx="101">
                    <c:v>168</c:v>
                  </c:pt>
                  <c:pt idx="102">
                    <c:v>169</c:v>
                  </c:pt>
                  <c:pt idx="103">
                    <c:v>170</c:v>
                  </c:pt>
                  <c:pt idx="104">
                    <c:v>172</c:v>
                  </c:pt>
                  <c:pt idx="105">
                    <c:v>173</c:v>
                  </c:pt>
                  <c:pt idx="106">
                    <c:v>174</c:v>
                  </c:pt>
                  <c:pt idx="107">
                    <c:v>175</c:v>
                  </c:pt>
                  <c:pt idx="108">
                    <c:v>176</c:v>
                  </c:pt>
                  <c:pt idx="109">
                    <c:v>179</c:v>
                  </c:pt>
                  <c:pt idx="110">
                    <c:v>180</c:v>
                  </c:pt>
                  <c:pt idx="111">
                    <c:v>181</c:v>
                  </c:pt>
                  <c:pt idx="112">
                    <c:v>182</c:v>
                  </c:pt>
                  <c:pt idx="113">
                    <c:v>183</c:v>
                  </c:pt>
                  <c:pt idx="114">
                    <c:v>184</c:v>
                  </c:pt>
                  <c:pt idx="115">
                    <c:v>185</c:v>
                  </c:pt>
                  <c:pt idx="116">
                    <c:v>186</c:v>
                  </c:pt>
                  <c:pt idx="117">
                    <c:v>187</c:v>
                  </c:pt>
                  <c:pt idx="118">
                    <c:v>189</c:v>
                  </c:pt>
                  <c:pt idx="119">
                    <c:v>190</c:v>
                  </c:pt>
                  <c:pt idx="120">
                    <c:v>191</c:v>
                  </c:pt>
                  <c:pt idx="121">
                    <c:v>192</c:v>
                  </c:pt>
                  <c:pt idx="122">
                    <c:v>193</c:v>
                  </c:pt>
                  <c:pt idx="123">
                    <c:v>194</c:v>
                  </c:pt>
                  <c:pt idx="124">
                    <c:v>195</c:v>
                  </c:pt>
                  <c:pt idx="125">
                    <c:v>196</c:v>
                  </c:pt>
                  <c:pt idx="126">
                    <c:v>198</c:v>
                  </c:pt>
                  <c:pt idx="127">
                    <c:v>199</c:v>
                  </c:pt>
                  <c:pt idx="128">
                    <c:v>201</c:v>
                  </c:pt>
                  <c:pt idx="129">
                    <c:v>202</c:v>
                  </c:pt>
                  <c:pt idx="130">
                    <c:v>203</c:v>
                  </c:pt>
                  <c:pt idx="131">
                    <c:v>205</c:v>
                  </c:pt>
                  <c:pt idx="132">
                    <c:v>206</c:v>
                  </c:pt>
                  <c:pt idx="133">
                    <c:v>207</c:v>
                  </c:pt>
                  <c:pt idx="134">
                    <c:v>209</c:v>
                  </c:pt>
                  <c:pt idx="135">
                    <c:v>210</c:v>
                  </c:pt>
                  <c:pt idx="136">
                    <c:v>211</c:v>
                  </c:pt>
                  <c:pt idx="137">
                    <c:v>214</c:v>
                  </c:pt>
                  <c:pt idx="138">
                    <c:v>216</c:v>
                  </c:pt>
                  <c:pt idx="139">
                    <c:v>217</c:v>
                  </c:pt>
                  <c:pt idx="140">
                    <c:v>218</c:v>
                  </c:pt>
                  <c:pt idx="141">
                    <c:v>219</c:v>
                  </c:pt>
                  <c:pt idx="142">
                    <c:v>220</c:v>
                  </c:pt>
                  <c:pt idx="143">
                    <c:v>221</c:v>
                  </c:pt>
                  <c:pt idx="144">
                    <c:v>222</c:v>
                  </c:pt>
                  <c:pt idx="145">
                    <c:v>223</c:v>
                  </c:pt>
                  <c:pt idx="146">
                    <c:v>225</c:v>
                  </c:pt>
                  <c:pt idx="147">
                    <c:v>226</c:v>
                  </c:pt>
                  <c:pt idx="148">
                    <c:v>227</c:v>
                  </c:pt>
                  <c:pt idx="149">
                    <c:v>233</c:v>
                  </c:pt>
                  <c:pt idx="150">
                    <c:v>234</c:v>
                  </c:pt>
                  <c:pt idx="151">
                    <c:v>235</c:v>
                  </c:pt>
                  <c:pt idx="152">
                    <c:v>236</c:v>
                  </c:pt>
                  <c:pt idx="153">
                    <c:v>237</c:v>
                  </c:pt>
                  <c:pt idx="154">
                    <c:v>238</c:v>
                  </c:pt>
                  <c:pt idx="155">
                    <c:v>239</c:v>
                  </c:pt>
                  <c:pt idx="156">
                    <c:v>241</c:v>
                  </c:pt>
                  <c:pt idx="157">
                    <c:v>244</c:v>
                  </c:pt>
                  <c:pt idx="158">
                    <c:v>245</c:v>
                  </c:pt>
                  <c:pt idx="159">
                    <c:v>246</c:v>
                  </c:pt>
                  <c:pt idx="160">
                    <c:v>247</c:v>
                  </c:pt>
                  <c:pt idx="161">
                    <c:v>249</c:v>
                  </c:pt>
                  <c:pt idx="162">
                    <c:v>250</c:v>
                  </c:pt>
                  <c:pt idx="163">
                    <c:v>252</c:v>
                  </c:pt>
                  <c:pt idx="164">
                    <c:v>253</c:v>
                  </c:pt>
                  <c:pt idx="165">
                    <c:v>254</c:v>
                  </c:pt>
                  <c:pt idx="166">
                    <c:v>255</c:v>
                  </c:pt>
                  <c:pt idx="167">
                    <c:v>261</c:v>
                  </c:pt>
                  <c:pt idx="168">
                    <c:v>264</c:v>
                  </c:pt>
                  <c:pt idx="169">
                    <c:v>266</c:v>
                  </c:pt>
                  <c:pt idx="170">
                    <c:v>268</c:v>
                  </c:pt>
                  <c:pt idx="171">
                    <c:v>269</c:v>
                  </c:pt>
                  <c:pt idx="172">
                    <c:v>270</c:v>
                  </c:pt>
                  <c:pt idx="173">
                    <c:v>272</c:v>
                  </c:pt>
                  <c:pt idx="174">
                    <c:v>275</c:v>
                  </c:pt>
                  <c:pt idx="175">
                    <c:v>279</c:v>
                  </c:pt>
                  <c:pt idx="176">
                    <c:v>280</c:v>
                  </c:pt>
                  <c:pt idx="177">
                    <c:v>282</c:v>
                  </c:pt>
                  <c:pt idx="178">
                    <c:v>288</c:v>
                  </c:pt>
                  <c:pt idx="179">
                    <c:v>290</c:v>
                  </c:pt>
                  <c:pt idx="180">
                    <c:v>295</c:v>
                  </c:pt>
                  <c:pt idx="181">
                    <c:v>296</c:v>
                  </c:pt>
                  <c:pt idx="182">
                    <c:v>297</c:v>
                  </c:pt>
                  <c:pt idx="183">
                    <c:v>299</c:v>
                  </c:pt>
                  <c:pt idx="184">
                    <c:v>300</c:v>
                  </c:pt>
                  <c:pt idx="185">
                    <c:v>303</c:v>
                  </c:pt>
                  <c:pt idx="186">
                    <c:v>307</c:v>
                  </c:pt>
                  <c:pt idx="187">
                    <c:v>316</c:v>
                  </c:pt>
                  <c:pt idx="188">
                    <c:v>323</c:v>
                  </c:pt>
                  <c:pt idx="189">
                    <c:v>329</c:v>
                  </c:pt>
                  <c:pt idx="190">
                    <c:v>330</c:v>
                  </c:pt>
                  <c:pt idx="191">
                    <c:v>331</c:v>
                  </c:pt>
                  <c:pt idx="192">
                    <c:v>336</c:v>
                  </c:pt>
                  <c:pt idx="193">
                    <c:v>337</c:v>
                  </c:pt>
                  <c:pt idx="194">
                    <c:v>340</c:v>
                  </c:pt>
                  <c:pt idx="195">
                    <c:v>361</c:v>
                  </c:pt>
                  <c:pt idx="196">
                    <c:v>363</c:v>
                  </c:pt>
                  <c:pt idx="197">
                    <c:v>366</c:v>
                  </c:pt>
                  <c:pt idx="198">
                    <c:v>369</c:v>
                  </c:pt>
                  <c:pt idx="199">
                    <c:v>374</c:v>
                  </c:pt>
                  <c:pt idx="200">
                    <c:v>375</c:v>
                  </c:pt>
                  <c:pt idx="201">
                    <c:v>381</c:v>
                  </c:pt>
                  <c:pt idx="202">
                    <c:v>393</c:v>
                  </c:pt>
                  <c:pt idx="203">
                    <c:v>397</c:v>
                  </c:pt>
                  <c:pt idx="204">
                    <c:v>409</c:v>
                  </c:pt>
                  <c:pt idx="205">
                    <c:v>411</c:v>
                  </c:pt>
                  <c:pt idx="206">
                    <c:v>419</c:v>
                  </c:pt>
                  <c:pt idx="207">
                    <c:v>432</c:v>
                  </c:pt>
                  <c:pt idx="208">
                    <c:v>452</c:v>
                  </c:pt>
                  <c:pt idx="209">
                    <c:v>454</c:v>
                  </c:pt>
                  <c:pt idx="210">
                    <c:v>460</c:v>
                  </c:pt>
                  <c:pt idx="211">
                    <c:v>462</c:v>
                  </c:pt>
                  <c:pt idx="212">
                    <c:v>470</c:v>
                  </c:pt>
                  <c:pt idx="213">
                    <c:v>480</c:v>
                  </c:pt>
                  <c:pt idx="214">
                    <c:v>484</c:v>
                  </c:pt>
                  <c:pt idx="215">
                    <c:v>498</c:v>
                  </c:pt>
                  <c:pt idx="216">
                    <c:v>524</c:v>
                  </c:pt>
                  <c:pt idx="217">
                    <c:v>533</c:v>
                  </c:pt>
                  <c:pt idx="218">
                    <c:v>536</c:v>
                  </c:pt>
                  <c:pt idx="219">
                    <c:v>546</c:v>
                  </c:pt>
                  <c:pt idx="220">
                    <c:v>554</c:v>
                  </c:pt>
                  <c:pt idx="221">
                    <c:v>555</c:v>
                  </c:pt>
                  <c:pt idx="222">
                    <c:v>589</c:v>
                  </c:pt>
                  <c:pt idx="223">
                    <c:v>645</c:v>
                  </c:pt>
                  <c:pt idx="224">
                    <c:v>659</c:v>
                  </c:pt>
                  <c:pt idx="225">
                    <c:v>676</c:v>
                  </c:pt>
                  <c:pt idx="226">
                    <c:v>723</c:v>
                  </c:pt>
                  <c:pt idx="227">
                    <c:v>762</c:v>
                  </c:pt>
                  <c:pt idx="228">
                    <c:v>768</c:v>
                  </c:pt>
                  <c:pt idx="229">
                    <c:v>820</c:v>
                  </c:pt>
                  <c:pt idx="230">
                    <c:v>890</c:v>
                  </c:pt>
                  <c:pt idx="231">
                    <c:v>903</c:v>
                  </c:pt>
                  <c:pt idx="232">
                    <c:v>909</c:v>
                  </c:pt>
                  <c:pt idx="233">
                    <c:v>943</c:v>
                  </c:pt>
                  <c:pt idx="234">
                    <c:v>980</c:v>
                  </c:pt>
                  <c:pt idx="235">
                    <c:v>1015</c:v>
                  </c:pt>
                  <c:pt idx="236">
                    <c:v>1022</c:v>
                  </c:pt>
                  <c:pt idx="237">
                    <c:v>1052</c:v>
                  </c:pt>
                  <c:pt idx="238">
                    <c:v>1071</c:v>
                  </c:pt>
                  <c:pt idx="239">
                    <c:v>1073</c:v>
                  </c:pt>
                  <c:pt idx="240">
                    <c:v>1095</c:v>
                  </c:pt>
                  <c:pt idx="241">
                    <c:v>1101</c:v>
                  </c:pt>
                  <c:pt idx="242">
                    <c:v>1113</c:v>
                  </c:pt>
                  <c:pt idx="243">
                    <c:v>1137</c:v>
                  </c:pt>
                  <c:pt idx="244">
                    <c:v>1140</c:v>
                  </c:pt>
                  <c:pt idx="245">
                    <c:v>1152</c:v>
                  </c:pt>
                  <c:pt idx="246">
                    <c:v>1170</c:v>
                  </c:pt>
                  <c:pt idx="247">
                    <c:v>1249</c:v>
                  </c:pt>
                  <c:pt idx="248">
                    <c:v>1267</c:v>
                  </c:pt>
                  <c:pt idx="249">
                    <c:v>1280</c:v>
                  </c:pt>
                  <c:pt idx="250">
                    <c:v>1297</c:v>
                  </c:pt>
                  <c:pt idx="251">
                    <c:v>1345</c:v>
                  </c:pt>
                  <c:pt idx="252">
                    <c:v>1354</c:v>
                  </c:pt>
                  <c:pt idx="253">
                    <c:v>1385</c:v>
                  </c:pt>
                  <c:pt idx="254">
                    <c:v>1396</c:v>
                  </c:pt>
                  <c:pt idx="255">
                    <c:v>1425</c:v>
                  </c:pt>
                  <c:pt idx="256">
                    <c:v>1442</c:v>
                  </c:pt>
                  <c:pt idx="257">
                    <c:v>1460</c:v>
                  </c:pt>
                  <c:pt idx="258">
                    <c:v>1467</c:v>
                  </c:pt>
                  <c:pt idx="259">
                    <c:v>1470</c:v>
                  </c:pt>
                  <c:pt idx="260">
                    <c:v>1518</c:v>
                  </c:pt>
                  <c:pt idx="261">
                    <c:v>1539</c:v>
                  </c:pt>
                  <c:pt idx="262">
                    <c:v>1548</c:v>
                  </c:pt>
                  <c:pt idx="263">
                    <c:v>1559</c:v>
                  </c:pt>
                  <c:pt idx="264">
                    <c:v>1561</c:v>
                  </c:pt>
                  <c:pt idx="265">
                    <c:v>1572</c:v>
                  </c:pt>
                  <c:pt idx="266">
                    <c:v>1573</c:v>
                  </c:pt>
                  <c:pt idx="267">
                    <c:v>1600</c:v>
                  </c:pt>
                  <c:pt idx="268">
                    <c:v>1604</c:v>
                  </c:pt>
                  <c:pt idx="269">
                    <c:v>1605</c:v>
                  </c:pt>
                  <c:pt idx="270">
                    <c:v>1606</c:v>
                  </c:pt>
                  <c:pt idx="271">
                    <c:v>1613</c:v>
                  </c:pt>
                  <c:pt idx="272">
                    <c:v>1621</c:v>
                  </c:pt>
                  <c:pt idx="273">
                    <c:v>1629</c:v>
                  </c:pt>
                  <c:pt idx="274">
                    <c:v>1681</c:v>
                  </c:pt>
                  <c:pt idx="275">
                    <c:v>1684</c:v>
                  </c:pt>
                  <c:pt idx="276">
                    <c:v>1690</c:v>
                  </c:pt>
                  <c:pt idx="277">
                    <c:v>1697</c:v>
                  </c:pt>
                  <c:pt idx="278">
                    <c:v>1703</c:v>
                  </c:pt>
                  <c:pt idx="279">
                    <c:v>1713</c:v>
                  </c:pt>
                  <c:pt idx="280">
                    <c:v>1773</c:v>
                  </c:pt>
                  <c:pt idx="281">
                    <c:v>1782</c:v>
                  </c:pt>
                  <c:pt idx="282">
                    <c:v>1784</c:v>
                  </c:pt>
                  <c:pt idx="283">
                    <c:v>1785</c:v>
                  </c:pt>
                  <c:pt idx="284">
                    <c:v>1797</c:v>
                  </c:pt>
                  <c:pt idx="285">
                    <c:v>1815</c:v>
                  </c:pt>
                  <c:pt idx="286">
                    <c:v>1821</c:v>
                  </c:pt>
                  <c:pt idx="287">
                    <c:v>1866</c:v>
                  </c:pt>
                  <c:pt idx="288">
                    <c:v>1884</c:v>
                  </c:pt>
                  <c:pt idx="289">
                    <c:v>1887</c:v>
                  </c:pt>
                  <c:pt idx="290">
                    <c:v>1894</c:v>
                  </c:pt>
                  <c:pt idx="291">
                    <c:v>1902</c:v>
                  </c:pt>
                  <c:pt idx="292">
                    <c:v>1917</c:v>
                  </c:pt>
                  <c:pt idx="293">
                    <c:v>1965</c:v>
                  </c:pt>
                  <c:pt idx="294">
                    <c:v>1989</c:v>
                  </c:pt>
                  <c:pt idx="295">
                    <c:v>1991</c:v>
                  </c:pt>
                  <c:pt idx="296">
                    <c:v>2013</c:v>
                  </c:pt>
                  <c:pt idx="297">
                    <c:v>2038</c:v>
                  </c:pt>
                  <c:pt idx="298">
                    <c:v>2043</c:v>
                  </c:pt>
                  <c:pt idx="299">
                    <c:v>2053</c:v>
                  </c:pt>
                  <c:pt idx="300">
                    <c:v>2080</c:v>
                  </c:pt>
                  <c:pt idx="301">
                    <c:v>2100</c:v>
                  </c:pt>
                  <c:pt idx="302">
                    <c:v>2105</c:v>
                  </c:pt>
                  <c:pt idx="303">
                    <c:v>2106</c:v>
                  </c:pt>
                  <c:pt idx="304">
                    <c:v>2107</c:v>
                  </c:pt>
                  <c:pt idx="305">
                    <c:v>2120</c:v>
                  </c:pt>
                  <c:pt idx="306">
                    <c:v>2144</c:v>
                  </c:pt>
                  <c:pt idx="307">
                    <c:v>2188</c:v>
                  </c:pt>
                  <c:pt idx="308">
                    <c:v>2218</c:v>
                  </c:pt>
                  <c:pt idx="309">
                    <c:v>2220</c:v>
                  </c:pt>
                  <c:pt idx="310">
                    <c:v>2230</c:v>
                  </c:pt>
                  <c:pt idx="311">
                    <c:v>2237</c:v>
                  </c:pt>
                  <c:pt idx="312">
                    <c:v>2261</c:v>
                  </c:pt>
                  <c:pt idx="313">
                    <c:v>2266</c:v>
                  </c:pt>
                  <c:pt idx="314">
                    <c:v>2283</c:v>
                  </c:pt>
                  <c:pt idx="315">
                    <c:v>2289</c:v>
                  </c:pt>
                  <c:pt idx="316">
                    <c:v>2293</c:v>
                  </c:pt>
                  <c:pt idx="317">
                    <c:v>2320</c:v>
                  </c:pt>
                  <c:pt idx="318">
                    <c:v>2326</c:v>
                  </c:pt>
                  <c:pt idx="319">
                    <c:v>2331</c:v>
                  </c:pt>
                  <c:pt idx="320">
                    <c:v>2346</c:v>
                  </c:pt>
                  <c:pt idx="321">
                    <c:v>2353</c:v>
                  </c:pt>
                  <c:pt idx="322">
                    <c:v>2409</c:v>
                  </c:pt>
                  <c:pt idx="323">
                    <c:v>2414</c:v>
                  </c:pt>
                  <c:pt idx="324">
                    <c:v>2431</c:v>
                  </c:pt>
                  <c:pt idx="325">
                    <c:v>2436</c:v>
                  </c:pt>
                  <c:pt idx="326">
                    <c:v>2441</c:v>
                  </c:pt>
                  <c:pt idx="327">
                    <c:v>2443</c:v>
                  </c:pt>
                  <c:pt idx="328">
                    <c:v>2468</c:v>
                  </c:pt>
                  <c:pt idx="329">
                    <c:v>2475</c:v>
                  </c:pt>
                  <c:pt idx="330">
                    <c:v>2489</c:v>
                  </c:pt>
                  <c:pt idx="331">
                    <c:v>2506</c:v>
                  </c:pt>
                  <c:pt idx="332">
                    <c:v>2526</c:v>
                  </c:pt>
                  <c:pt idx="333">
                    <c:v>2528</c:v>
                  </c:pt>
                  <c:pt idx="334">
                    <c:v>2551</c:v>
                  </c:pt>
                  <c:pt idx="335">
                    <c:v>2662</c:v>
                  </c:pt>
                  <c:pt idx="336">
                    <c:v>2673</c:v>
                  </c:pt>
                  <c:pt idx="337">
                    <c:v>2693</c:v>
                  </c:pt>
                  <c:pt idx="338">
                    <c:v>2725</c:v>
                  </c:pt>
                  <c:pt idx="339">
                    <c:v>2739</c:v>
                  </c:pt>
                  <c:pt idx="340">
                    <c:v>2756</c:v>
                  </c:pt>
                  <c:pt idx="341">
                    <c:v>2768</c:v>
                  </c:pt>
                  <c:pt idx="342">
                    <c:v>2805</c:v>
                  </c:pt>
                  <c:pt idx="343">
                    <c:v>2857</c:v>
                  </c:pt>
                  <c:pt idx="344">
                    <c:v>2875</c:v>
                  </c:pt>
                  <c:pt idx="345">
                    <c:v>2893</c:v>
                  </c:pt>
                  <c:pt idx="346">
                    <c:v>2985</c:v>
                  </c:pt>
                  <c:pt idx="347">
                    <c:v>3016</c:v>
                  </c:pt>
                  <c:pt idx="348">
                    <c:v>3036</c:v>
                  </c:pt>
                  <c:pt idx="349">
                    <c:v>3059</c:v>
                  </c:pt>
                  <c:pt idx="350">
                    <c:v>3063</c:v>
                  </c:pt>
                  <c:pt idx="351">
                    <c:v>3116</c:v>
                  </c:pt>
                  <c:pt idx="352">
                    <c:v>3131</c:v>
                  </c:pt>
                  <c:pt idx="353">
                    <c:v>3177</c:v>
                  </c:pt>
                  <c:pt idx="354">
                    <c:v>3205</c:v>
                  </c:pt>
                  <c:pt idx="355">
                    <c:v>3272</c:v>
                  </c:pt>
                  <c:pt idx="356">
                    <c:v>3308</c:v>
                  </c:pt>
                  <c:pt idx="357">
                    <c:v>3318</c:v>
                  </c:pt>
                  <c:pt idx="358">
                    <c:v>3376</c:v>
                  </c:pt>
                  <c:pt idx="359">
                    <c:v>3388</c:v>
                  </c:pt>
                  <c:pt idx="360">
                    <c:v>3533</c:v>
                  </c:pt>
                  <c:pt idx="361">
                    <c:v>3537</c:v>
                  </c:pt>
                  <c:pt idx="362">
                    <c:v>3594</c:v>
                  </c:pt>
                  <c:pt idx="363">
                    <c:v>3596</c:v>
                  </c:pt>
                  <c:pt idx="364">
                    <c:v>3657</c:v>
                  </c:pt>
                  <c:pt idx="365">
                    <c:v>3727</c:v>
                  </c:pt>
                  <c:pt idx="366">
                    <c:v>3742</c:v>
                  </c:pt>
                  <c:pt idx="367">
                    <c:v>3777</c:v>
                  </c:pt>
                  <c:pt idx="368">
                    <c:v>3934</c:v>
                  </c:pt>
                  <c:pt idx="369">
                    <c:v>4006</c:v>
                  </c:pt>
                  <c:pt idx="370">
                    <c:v>4065</c:v>
                  </c:pt>
                  <c:pt idx="371">
                    <c:v>4233</c:v>
                  </c:pt>
                  <c:pt idx="372">
                    <c:v>4289</c:v>
                  </c:pt>
                  <c:pt idx="373">
                    <c:v>4358</c:v>
                  </c:pt>
                  <c:pt idx="374">
                    <c:v>4498</c:v>
                  </c:pt>
                  <c:pt idx="375">
                    <c:v>4799</c:v>
                  </c:pt>
                  <c:pt idx="376">
                    <c:v>5139</c:v>
                  </c:pt>
                  <c:pt idx="377">
                    <c:v>5168</c:v>
                  </c:pt>
                  <c:pt idx="378">
                    <c:v>5180</c:v>
                  </c:pt>
                  <c:pt idx="379">
                    <c:v>5203</c:v>
                  </c:pt>
                  <c:pt idx="380">
                    <c:v>5419</c:v>
                  </c:pt>
                  <c:pt idx="381">
                    <c:v>5512</c:v>
                  </c:pt>
                  <c:pt idx="382">
                    <c:v>5880</c:v>
                  </c:pt>
                  <c:pt idx="383">
                    <c:v>5966</c:v>
                  </c:pt>
                  <c:pt idx="384">
                    <c:v>6212</c:v>
                  </c:pt>
                  <c:pt idx="385">
                    <c:v>6286</c:v>
                  </c:pt>
                  <c:pt idx="386">
                    <c:v>6406</c:v>
                  </c:pt>
                  <c:pt idx="387">
                    <c:v>6465</c:v>
                  </c:pt>
                  <c:pt idx="388">
                    <c:v>7295</c:v>
                  </c:pt>
                </c:lvl>
                <c:lvl>
                  <c:pt idx="0">
                    <c:v>successful</c:v>
                  </c:pt>
                </c:lvl>
              </c:multiLvlStrCache>
            </c:multiLvlStrRef>
          </c:cat>
          <c:val>
            <c:numRef>
              <c:f>Sheet4!$B$4:$B$394</c:f>
              <c:numCache>
                <c:formatCode>General</c:formatCode>
                <c:ptCount val="38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6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6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5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4</c:v>
                </c:pt>
                <c:pt idx="54">
                  <c:v>1</c:v>
                </c:pt>
                <c:pt idx="55">
                  <c:v>3</c:v>
                </c:pt>
                <c:pt idx="56">
                  <c:v>2</c:v>
                </c:pt>
                <c:pt idx="57">
                  <c:v>3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1</c:v>
                </c:pt>
                <c:pt idx="66">
                  <c:v>5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5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1</c:v>
                </c:pt>
                <c:pt idx="77">
                  <c:v>2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4</c:v>
                </c:pt>
                <c:pt idx="82">
                  <c:v>1</c:v>
                </c:pt>
                <c:pt idx="83">
                  <c:v>4</c:v>
                </c:pt>
                <c:pt idx="84">
                  <c:v>1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5</c:v>
                </c:pt>
                <c:pt idx="93">
                  <c:v>2</c:v>
                </c:pt>
                <c:pt idx="94">
                  <c:v>3</c:v>
                </c:pt>
                <c:pt idx="95">
                  <c:v>2</c:v>
                </c:pt>
                <c:pt idx="96">
                  <c:v>1</c:v>
                </c:pt>
                <c:pt idx="97">
                  <c:v>2</c:v>
                </c:pt>
                <c:pt idx="98">
                  <c:v>5</c:v>
                </c:pt>
                <c:pt idx="99">
                  <c:v>4</c:v>
                </c:pt>
                <c:pt idx="100">
                  <c:v>1</c:v>
                </c:pt>
                <c:pt idx="101">
                  <c:v>2</c:v>
                </c:pt>
                <c:pt idx="102">
                  <c:v>1</c:v>
                </c:pt>
                <c:pt idx="103">
                  <c:v>3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4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5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2</c:v>
                </c:pt>
                <c:pt idx="122">
                  <c:v>1</c:v>
                </c:pt>
                <c:pt idx="123">
                  <c:v>4</c:v>
                </c:pt>
                <c:pt idx="124">
                  <c:v>2</c:v>
                </c:pt>
                <c:pt idx="125">
                  <c:v>1</c:v>
                </c:pt>
                <c:pt idx="126">
                  <c:v>3</c:v>
                </c:pt>
                <c:pt idx="127">
                  <c:v>3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1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2</c:v>
                </c:pt>
                <c:pt idx="185">
                  <c:v>1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2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B-4AFB-9DE8-27FB4AA85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1469840"/>
        <c:axId val="851473440"/>
      </c:lineChart>
      <c:catAx>
        <c:axId val="85146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473440"/>
        <c:crosses val="autoZero"/>
        <c:auto val="1"/>
        <c:lblAlgn val="ctr"/>
        <c:lblOffset val="100"/>
        <c:noMultiLvlLbl val="0"/>
      </c:catAx>
      <c:valAx>
        <c:axId val="85147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46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CrowdfundingBook.xlsx]Sheet5!PivotTable27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Sheet5!$A$4:$A$259</c:f>
              <c:multiLvlStrCache>
                <c:ptCount val="254"/>
                <c:lvl>
                  <c:pt idx="0">
                    <c:v>0</c:v>
                  </c:pt>
                  <c:pt idx="1">
                    <c:v>1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10</c:v>
                  </c:pt>
                  <c:pt idx="7">
                    <c:v>12</c:v>
                  </c:pt>
                  <c:pt idx="8">
                    <c:v>13</c:v>
                  </c:pt>
                  <c:pt idx="9">
                    <c:v>14</c:v>
                  </c:pt>
                  <c:pt idx="10">
                    <c:v>15</c:v>
                  </c:pt>
                  <c:pt idx="11">
                    <c:v>16</c:v>
                  </c:pt>
                  <c:pt idx="12">
                    <c:v>17</c:v>
                  </c:pt>
                  <c:pt idx="13">
                    <c:v>18</c:v>
                  </c:pt>
                  <c:pt idx="14">
                    <c:v>19</c:v>
                  </c:pt>
                  <c:pt idx="15">
                    <c:v>21</c:v>
                  </c:pt>
                  <c:pt idx="16">
                    <c:v>22</c:v>
                  </c:pt>
                  <c:pt idx="17">
                    <c:v>23</c:v>
                  </c:pt>
                  <c:pt idx="18">
                    <c:v>24</c:v>
                  </c:pt>
                  <c:pt idx="19">
                    <c:v>25</c:v>
                  </c:pt>
                  <c:pt idx="20">
                    <c:v>26</c:v>
                  </c:pt>
                  <c:pt idx="21">
                    <c:v>27</c:v>
                  </c:pt>
                  <c:pt idx="22">
                    <c:v>29</c:v>
                  </c:pt>
                  <c:pt idx="23">
                    <c:v>30</c:v>
                  </c:pt>
                  <c:pt idx="24">
                    <c:v>31</c:v>
                  </c:pt>
                  <c:pt idx="25">
                    <c:v>32</c:v>
                  </c:pt>
                  <c:pt idx="26">
                    <c:v>33</c:v>
                  </c:pt>
                  <c:pt idx="27">
                    <c:v>34</c:v>
                  </c:pt>
                  <c:pt idx="28">
                    <c:v>35</c:v>
                  </c:pt>
                  <c:pt idx="29">
                    <c:v>36</c:v>
                  </c:pt>
                  <c:pt idx="30">
                    <c:v>37</c:v>
                  </c:pt>
                  <c:pt idx="31">
                    <c:v>38</c:v>
                  </c:pt>
                  <c:pt idx="32">
                    <c:v>39</c:v>
                  </c:pt>
                  <c:pt idx="33">
                    <c:v>40</c:v>
                  </c:pt>
                  <c:pt idx="34">
                    <c:v>41</c:v>
                  </c:pt>
                  <c:pt idx="35">
                    <c:v>42</c:v>
                  </c:pt>
                  <c:pt idx="36">
                    <c:v>44</c:v>
                  </c:pt>
                  <c:pt idx="37">
                    <c:v>45</c:v>
                  </c:pt>
                  <c:pt idx="38">
                    <c:v>46</c:v>
                  </c:pt>
                  <c:pt idx="39">
                    <c:v>47</c:v>
                  </c:pt>
                  <c:pt idx="40">
                    <c:v>48</c:v>
                  </c:pt>
                  <c:pt idx="41">
                    <c:v>49</c:v>
                  </c:pt>
                  <c:pt idx="42">
                    <c:v>52</c:v>
                  </c:pt>
                  <c:pt idx="43">
                    <c:v>53</c:v>
                  </c:pt>
                  <c:pt idx="44">
                    <c:v>54</c:v>
                  </c:pt>
                  <c:pt idx="45">
                    <c:v>55</c:v>
                  </c:pt>
                  <c:pt idx="46">
                    <c:v>56</c:v>
                  </c:pt>
                  <c:pt idx="47">
                    <c:v>57</c:v>
                  </c:pt>
                  <c:pt idx="48">
                    <c:v>58</c:v>
                  </c:pt>
                  <c:pt idx="49">
                    <c:v>60</c:v>
                  </c:pt>
                  <c:pt idx="50">
                    <c:v>62</c:v>
                  </c:pt>
                  <c:pt idx="51">
                    <c:v>63</c:v>
                  </c:pt>
                  <c:pt idx="52">
                    <c:v>64</c:v>
                  </c:pt>
                  <c:pt idx="53">
                    <c:v>65</c:v>
                  </c:pt>
                  <c:pt idx="54">
                    <c:v>67</c:v>
                  </c:pt>
                  <c:pt idx="55">
                    <c:v>70</c:v>
                  </c:pt>
                  <c:pt idx="56">
                    <c:v>71</c:v>
                  </c:pt>
                  <c:pt idx="57">
                    <c:v>73</c:v>
                  </c:pt>
                  <c:pt idx="58">
                    <c:v>75</c:v>
                  </c:pt>
                  <c:pt idx="59">
                    <c:v>76</c:v>
                  </c:pt>
                  <c:pt idx="60">
                    <c:v>77</c:v>
                  </c:pt>
                  <c:pt idx="61">
                    <c:v>78</c:v>
                  </c:pt>
                  <c:pt idx="62">
                    <c:v>79</c:v>
                  </c:pt>
                  <c:pt idx="63">
                    <c:v>80</c:v>
                  </c:pt>
                  <c:pt idx="64">
                    <c:v>82</c:v>
                  </c:pt>
                  <c:pt idx="65">
                    <c:v>83</c:v>
                  </c:pt>
                  <c:pt idx="66">
                    <c:v>84</c:v>
                  </c:pt>
                  <c:pt idx="67">
                    <c:v>86</c:v>
                  </c:pt>
                  <c:pt idx="68">
                    <c:v>87</c:v>
                  </c:pt>
                  <c:pt idx="69">
                    <c:v>88</c:v>
                  </c:pt>
                  <c:pt idx="70">
                    <c:v>91</c:v>
                  </c:pt>
                  <c:pt idx="71">
                    <c:v>92</c:v>
                  </c:pt>
                  <c:pt idx="72">
                    <c:v>94</c:v>
                  </c:pt>
                  <c:pt idx="73">
                    <c:v>100</c:v>
                  </c:pt>
                  <c:pt idx="74">
                    <c:v>101</c:v>
                  </c:pt>
                  <c:pt idx="75">
                    <c:v>102</c:v>
                  </c:pt>
                  <c:pt idx="76">
                    <c:v>104</c:v>
                  </c:pt>
                  <c:pt idx="77">
                    <c:v>105</c:v>
                  </c:pt>
                  <c:pt idx="78">
                    <c:v>106</c:v>
                  </c:pt>
                  <c:pt idx="79">
                    <c:v>107</c:v>
                  </c:pt>
                  <c:pt idx="80">
                    <c:v>108</c:v>
                  </c:pt>
                  <c:pt idx="81">
                    <c:v>111</c:v>
                  </c:pt>
                  <c:pt idx="82">
                    <c:v>112</c:v>
                  </c:pt>
                  <c:pt idx="83">
                    <c:v>113</c:v>
                  </c:pt>
                  <c:pt idx="84">
                    <c:v>114</c:v>
                  </c:pt>
                  <c:pt idx="85">
                    <c:v>115</c:v>
                  </c:pt>
                  <c:pt idx="86">
                    <c:v>117</c:v>
                  </c:pt>
                  <c:pt idx="87">
                    <c:v>118</c:v>
                  </c:pt>
                  <c:pt idx="88">
                    <c:v>120</c:v>
                  </c:pt>
                  <c:pt idx="89">
                    <c:v>121</c:v>
                  </c:pt>
                  <c:pt idx="90">
                    <c:v>127</c:v>
                  </c:pt>
                  <c:pt idx="91">
                    <c:v>128</c:v>
                  </c:pt>
                  <c:pt idx="92">
                    <c:v>130</c:v>
                  </c:pt>
                  <c:pt idx="93">
                    <c:v>131</c:v>
                  </c:pt>
                  <c:pt idx="94">
                    <c:v>132</c:v>
                  </c:pt>
                  <c:pt idx="95">
                    <c:v>133</c:v>
                  </c:pt>
                  <c:pt idx="96">
                    <c:v>136</c:v>
                  </c:pt>
                  <c:pt idx="97">
                    <c:v>137</c:v>
                  </c:pt>
                  <c:pt idx="98">
                    <c:v>141</c:v>
                  </c:pt>
                  <c:pt idx="99">
                    <c:v>143</c:v>
                  </c:pt>
                  <c:pt idx="100">
                    <c:v>147</c:v>
                  </c:pt>
                  <c:pt idx="101">
                    <c:v>151</c:v>
                  </c:pt>
                  <c:pt idx="102">
                    <c:v>154</c:v>
                  </c:pt>
                  <c:pt idx="103">
                    <c:v>156</c:v>
                  </c:pt>
                  <c:pt idx="104">
                    <c:v>157</c:v>
                  </c:pt>
                  <c:pt idx="105">
                    <c:v>162</c:v>
                  </c:pt>
                  <c:pt idx="106">
                    <c:v>168</c:v>
                  </c:pt>
                  <c:pt idx="107">
                    <c:v>180</c:v>
                  </c:pt>
                  <c:pt idx="108">
                    <c:v>181</c:v>
                  </c:pt>
                  <c:pt idx="109">
                    <c:v>183</c:v>
                  </c:pt>
                  <c:pt idx="110">
                    <c:v>186</c:v>
                  </c:pt>
                  <c:pt idx="111">
                    <c:v>191</c:v>
                  </c:pt>
                  <c:pt idx="112">
                    <c:v>200</c:v>
                  </c:pt>
                  <c:pt idx="113">
                    <c:v>210</c:v>
                  </c:pt>
                  <c:pt idx="114">
                    <c:v>225</c:v>
                  </c:pt>
                  <c:pt idx="115">
                    <c:v>226</c:v>
                  </c:pt>
                  <c:pt idx="116">
                    <c:v>243</c:v>
                  </c:pt>
                  <c:pt idx="117">
                    <c:v>245</c:v>
                  </c:pt>
                  <c:pt idx="118">
                    <c:v>248</c:v>
                  </c:pt>
                  <c:pt idx="119">
                    <c:v>252</c:v>
                  </c:pt>
                  <c:pt idx="120">
                    <c:v>253</c:v>
                  </c:pt>
                  <c:pt idx="121">
                    <c:v>257</c:v>
                  </c:pt>
                  <c:pt idx="122">
                    <c:v>263</c:v>
                  </c:pt>
                  <c:pt idx="123">
                    <c:v>296</c:v>
                  </c:pt>
                  <c:pt idx="124">
                    <c:v>326</c:v>
                  </c:pt>
                  <c:pt idx="125">
                    <c:v>328</c:v>
                  </c:pt>
                  <c:pt idx="126">
                    <c:v>331</c:v>
                  </c:pt>
                  <c:pt idx="127">
                    <c:v>347</c:v>
                  </c:pt>
                  <c:pt idx="128">
                    <c:v>355</c:v>
                  </c:pt>
                  <c:pt idx="129">
                    <c:v>362</c:v>
                  </c:pt>
                  <c:pt idx="130">
                    <c:v>374</c:v>
                  </c:pt>
                  <c:pt idx="131">
                    <c:v>393</c:v>
                  </c:pt>
                  <c:pt idx="132">
                    <c:v>395</c:v>
                  </c:pt>
                  <c:pt idx="133">
                    <c:v>418</c:v>
                  </c:pt>
                  <c:pt idx="134">
                    <c:v>424</c:v>
                  </c:pt>
                  <c:pt idx="135">
                    <c:v>435</c:v>
                  </c:pt>
                  <c:pt idx="136">
                    <c:v>441</c:v>
                  </c:pt>
                  <c:pt idx="137">
                    <c:v>452</c:v>
                  </c:pt>
                  <c:pt idx="138">
                    <c:v>454</c:v>
                  </c:pt>
                  <c:pt idx="139">
                    <c:v>504</c:v>
                  </c:pt>
                  <c:pt idx="140">
                    <c:v>513</c:v>
                  </c:pt>
                  <c:pt idx="141">
                    <c:v>523</c:v>
                  </c:pt>
                  <c:pt idx="142">
                    <c:v>526</c:v>
                  </c:pt>
                  <c:pt idx="143">
                    <c:v>535</c:v>
                  </c:pt>
                  <c:pt idx="144">
                    <c:v>554</c:v>
                  </c:pt>
                  <c:pt idx="145">
                    <c:v>558</c:v>
                  </c:pt>
                  <c:pt idx="146">
                    <c:v>575</c:v>
                  </c:pt>
                  <c:pt idx="147">
                    <c:v>579</c:v>
                  </c:pt>
                  <c:pt idx="148">
                    <c:v>594</c:v>
                  </c:pt>
                  <c:pt idx="149">
                    <c:v>602</c:v>
                  </c:pt>
                  <c:pt idx="150">
                    <c:v>605</c:v>
                  </c:pt>
                  <c:pt idx="151">
                    <c:v>648</c:v>
                  </c:pt>
                  <c:pt idx="152">
                    <c:v>656</c:v>
                  </c:pt>
                  <c:pt idx="153">
                    <c:v>662</c:v>
                  </c:pt>
                  <c:pt idx="154">
                    <c:v>672</c:v>
                  </c:pt>
                  <c:pt idx="155">
                    <c:v>674</c:v>
                  </c:pt>
                  <c:pt idx="156">
                    <c:v>676</c:v>
                  </c:pt>
                  <c:pt idx="157">
                    <c:v>679</c:v>
                  </c:pt>
                  <c:pt idx="158">
                    <c:v>714</c:v>
                  </c:pt>
                  <c:pt idx="159">
                    <c:v>742</c:v>
                  </c:pt>
                  <c:pt idx="160">
                    <c:v>747</c:v>
                  </c:pt>
                  <c:pt idx="161">
                    <c:v>750</c:v>
                  </c:pt>
                  <c:pt idx="162">
                    <c:v>752</c:v>
                  </c:pt>
                  <c:pt idx="163">
                    <c:v>774</c:v>
                  </c:pt>
                  <c:pt idx="164">
                    <c:v>782</c:v>
                  </c:pt>
                  <c:pt idx="165">
                    <c:v>792</c:v>
                  </c:pt>
                  <c:pt idx="166">
                    <c:v>803</c:v>
                  </c:pt>
                  <c:pt idx="167">
                    <c:v>830</c:v>
                  </c:pt>
                  <c:pt idx="168">
                    <c:v>831</c:v>
                  </c:pt>
                  <c:pt idx="169">
                    <c:v>838</c:v>
                  </c:pt>
                  <c:pt idx="170">
                    <c:v>842</c:v>
                  </c:pt>
                  <c:pt idx="171">
                    <c:v>846</c:v>
                  </c:pt>
                  <c:pt idx="172">
                    <c:v>859</c:v>
                  </c:pt>
                  <c:pt idx="173">
                    <c:v>886</c:v>
                  </c:pt>
                  <c:pt idx="174">
                    <c:v>889</c:v>
                  </c:pt>
                  <c:pt idx="175">
                    <c:v>908</c:v>
                  </c:pt>
                  <c:pt idx="176">
                    <c:v>923</c:v>
                  </c:pt>
                  <c:pt idx="177">
                    <c:v>926</c:v>
                  </c:pt>
                  <c:pt idx="178">
                    <c:v>931</c:v>
                  </c:pt>
                  <c:pt idx="179">
                    <c:v>934</c:v>
                  </c:pt>
                  <c:pt idx="180">
                    <c:v>940</c:v>
                  </c:pt>
                  <c:pt idx="181">
                    <c:v>941</c:v>
                  </c:pt>
                  <c:pt idx="182">
                    <c:v>955</c:v>
                  </c:pt>
                  <c:pt idx="183">
                    <c:v>1000</c:v>
                  </c:pt>
                  <c:pt idx="184">
                    <c:v>1028</c:v>
                  </c:pt>
                  <c:pt idx="185">
                    <c:v>1059</c:v>
                  </c:pt>
                  <c:pt idx="186">
                    <c:v>1063</c:v>
                  </c:pt>
                  <c:pt idx="187">
                    <c:v>1068</c:v>
                  </c:pt>
                  <c:pt idx="188">
                    <c:v>1072</c:v>
                  </c:pt>
                  <c:pt idx="189">
                    <c:v>1120</c:v>
                  </c:pt>
                  <c:pt idx="190">
                    <c:v>1121</c:v>
                  </c:pt>
                  <c:pt idx="191">
                    <c:v>1130</c:v>
                  </c:pt>
                  <c:pt idx="192">
                    <c:v>1181</c:v>
                  </c:pt>
                  <c:pt idx="193">
                    <c:v>1194</c:v>
                  </c:pt>
                  <c:pt idx="194">
                    <c:v>1198</c:v>
                  </c:pt>
                  <c:pt idx="195">
                    <c:v>1220</c:v>
                  </c:pt>
                  <c:pt idx="196">
                    <c:v>1221</c:v>
                  </c:pt>
                  <c:pt idx="197">
                    <c:v>1225</c:v>
                  </c:pt>
                  <c:pt idx="198">
                    <c:v>1229</c:v>
                  </c:pt>
                  <c:pt idx="199">
                    <c:v>1257</c:v>
                  </c:pt>
                  <c:pt idx="200">
                    <c:v>1258</c:v>
                  </c:pt>
                  <c:pt idx="201">
                    <c:v>1274</c:v>
                  </c:pt>
                  <c:pt idx="202">
                    <c:v>1296</c:v>
                  </c:pt>
                  <c:pt idx="203">
                    <c:v>1335</c:v>
                  </c:pt>
                  <c:pt idx="204">
                    <c:v>1368</c:v>
                  </c:pt>
                  <c:pt idx="205">
                    <c:v>1439</c:v>
                  </c:pt>
                  <c:pt idx="206">
                    <c:v>1467</c:v>
                  </c:pt>
                  <c:pt idx="207">
                    <c:v>1482</c:v>
                  </c:pt>
                  <c:pt idx="208">
                    <c:v>1538</c:v>
                  </c:pt>
                  <c:pt idx="209">
                    <c:v>1596</c:v>
                  </c:pt>
                  <c:pt idx="210">
                    <c:v>1608</c:v>
                  </c:pt>
                  <c:pt idx="211">
                    <c:v>1625</c:v>
                  </c:pt>
                  <c:pt idx="212">
                    <c:v>1657</c:v>
                  </c:pt>
                  <c:pt idx="213">
                    <c:v>1684</c:v>
                  </c:pt>
                  <c:pt idx="214">
                    <c:v>1691</c:v>
                  </c:pt>
                  <c:pt idx="215">
                    <c:v>1748</c:v>
                  </c:pt>
                  <c:pt idx="216">
                    <c:v>1758</c:v>
                  </c:pt>
                  <c:pt idx="217">
                    <c:v>1784</c:v>
                  </c:pt>
                  <c:pt idx="218">
                    <c:v>1790</c:v>
                  </c:pt>
                  <c:pt idx="219">
                    <c:v>1796</c:v>
                  </c:pt>
                  <c:pt idx="220">
                    <c:v>1825</c:v>
                  </c:pt>
                  <c:pt idx="221">
                    <c:v>1886</c:v>
                  </c:pt>
                  <c:pt idx="222">
                    <c:v>1910</c:v>
                  </c:pt>
                  <c:pt idx="223">
                    <c:v>1979</c:v>
                  </c:pt>
                  <c:pt idx="224">
                    <c:v>1999</c:v>
                  </c:pt>
                  <c:pt idx="225">
                    <c:v>2025</c:v>
                  </c:pt>
                  <c:pt idx="226">
                    <c:v>2062</c:v>
                  </c:pt>
                  <c:pt idx="227">
                    <c:v>2072</c:v>
                  </c:pt>
                  <c:pt idx="228">
                    <c:v>2108</c:v>
                  </c:pt>
                  <c:pt idx="229">
                    <c:v>2176</c:v>
                  </c:pt>
                  <c:pt idx="230">
                    <c:v>2179</c:v>
                  </c:pt>
                  <c:pt idx="231">
                    <c:v>2201</c:v>
                  </c:pt>
                  <c:pt idx="232">
                    <c:v>2253</c:v>
                  </c:pt>
                  <c:pt idx="233">
                    <c:v>2307</c:v>
                  </c:pt>
                  <c:pt idx="234">
                    <c:v>2468</c:v>
                  </c:pt>
                  <c:pt idx="235">
                    <c:v>2604</c:v>
                  </c:pt>
                  <c:pt idx="236">
                    <c:v>2690</c:v>
                  </c:pt>
                  <c:pt idx="237">
                    <c:v>2779</c:v>
                  </c:pt>
                  <c:pt idx="238">
                    <c:v>2915</c:v>
                  </c:pt>
                  <c:pt idx="239">
                    <c:v>2928</c:v>
                  </c:pt>
                  <c:pt idx="240">
                    <c:v>2955</c:v>
                  </c:pt>
                  <c:pt idx="241">
                    <c:v>3015</c:v>
                  </c:pt>
                  <c:pt idx="242">
                    <c:v>3182</c:v>
                  </c:pt>
                  <c:pt idx="243">
                    <c:v>3304</c:v>
                  </c:pt>
                  <c:pt idx="244">
                    <c:v>3387</c:v>
                  </c:pt>
                  <c:pt idx="245">
                    <c:v>3410</c:v>
                  </c:pt>
                  <c:pt idx="246">
                    <c:v>3483</c:v>
                  </c:pt>
                  <c:pt idx="247">
                    <c:v>3868</c:v>
                  </c:pt>
                  <c:pt idx="248">
                    <c:v>4405</c:v>
                  </c:pt>
                  <c:pt idx="249">
                    <c:v>4428</c:v>
                  </c:pt>
                  <c:pt idx="250">
                    <c:v>4697</c:v>
                  </c:pt>
                  <c:pt idx="251">
                    <c:v>5497</c:v>
                  </c:pt>
                  <c:pt idx="252">
                    <c:v>5681</c:v>
                  </c:pt>
                  <c:pt idx="253">
                    <c:v>6080</c:v>
                  </c:pt>
                </c:lvl>
                <c:lvl>
                  <c:pt idx="0">
                    <c:v>failed</c:v>
                  </c:pt>
                </c:lvl>
              </c:multiLvlStrCache>
            </c:multiLvlStrRef>
          </c:cat>
          <c:val>
            <c:numRef>
              <c:f>Sheet5!$B$4:$B$259</c:f>
              <c:numCache>
                <c:formatCode>General</c:formatCode>
                <c:ptCount val="254"/>
                <c:pt idx="0">
                  <c:v>2</c:v>
                </c:pt>
                <c:pt idx="1">
                  <c:v>17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6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2</c:v>
                </c:pt>
                <c:pt idx="52">
                  <c:v>4</c:v>
                </c:pt>
                <c:pt idx="53">
                  <c:v>2</c:v>
                </c:pt>
                <c:pt idx="54">
                  <c:v>7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4</c:v>
                </c:pt>
                <c:pt idx="59">
                  <c:v>1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3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2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4-4394-9C89-BB0CE8924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319288"/>
        <c:axId val="579319648"/>
      </c:lineChart>
      <c:catAx>
        <c:axId val="57931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19648"/>
        <c:crosses val="autoZero"/>
        <c:auto val="1"/>
        <c:lblAlgn val="ctr"/>
        <c:lblOffset val="100"/>
        <c:noMultiLvlLbl val="0"/>
      </c:catAx>
      <c:valAx>
        <c:axId val="57931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319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1</xdr:row>
      <xdr:rowOff>85724</xdr:rowOff>
    </xdr:from>
    <xdr:to>
      <xdr:col>14</xdr:col>
      <xdr:colOff>523875</xdr:colOff>
      <xdr:row>18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D4A118-AB85-D5EA-66C8-E52238079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685799</xdr:colOff>
      <xdr:row>3</xdr:row>
      <xdr:rowOff>142875</xdr:rowOff>
    </xdr:from>
    <xdr:to>
      <xdr:col>18</xdr:col>
      <xdr:colOff>666750</xdr:colOff>
      <xdr:row>30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36822-8452-1C0E-6DB6-039679ED2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552449</xdr:colOff>
      <xdr:row>2</xdr:row>
      <xdr:rowOff>171450</xdr:rowOff>
    </xdr:from>
    <xdr:to>
      <xdr:col>17</xdr:col>
      <xdr:colOff>180974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867C5B-A76A-67C4-5CA7-58563DDB3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623886</xdr:colOff>
      <xdr:row>13</xdr:row>
      <xdr:rowOff>80961</xdr:rowOff>
    </xdr:from>
    <xdr:to>
      <xdr:col>7</xdr:col>
      <xdr:colOff>819149</xdr:colOff>
      <xdr:row>31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BC592E-65F5-FDE2-B7FC-A582840E9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3</xdr:row>
      <xdr:rowOff>142875</xdr:rowOff>
    </xdr:from>
    <xdr:to>
      <xdr:col>8</xdr:col>
      <xdr:colOff>561975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0165C1-A5AC-B207-0AE3-83D3345EE9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171450</xdr:rowOff>
    </xdr:from>
    <xdr:to>
      <xdr:col>8</xdr:col>
      <xdr:colOff>542925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32AE2-7489-E335-6D04-D0B49D44E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dley Newell" refreshedDate="45405.689218402775" createdVersion="8" refreshedVersion="8" minRefreshableVersion="3" recordCount="1000" xr:uid="{C715B94B-6FB1-4321-ACF2-5B4783BEAC5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radley Newell" refreshedDate="45405.708343634258" backgroundQuery="1" createdVersion="8" refreshedVersion="8" minRefreshableVersion="3" recordCount="0" supportSubquery="1" supportAdvancedDrill="1" xr:uid="{312CB269-222C-4458-BB94-D3B91F29053F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30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5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3" level="1">
      <sharedItems containsSemiMixedTypes="0" containsNonDate="0" containsString="0"/>
    </cacheField>
  </cacheFields>
  <cacheHierarchies count="31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category]" caption="subcategory" attribute="1" defaultMemberUniqueName="[Range].[subcategory].[All]" allUniqueName="[Range].[subcategory].[All]" dimensionUniqueName="[Range]" displayFolder="" count="0" memberValueDatatype="130" unbalanced="0"/>
    <cacheHierarchy uniqueName="[Range].[date ended conversion (Year)]" caption="date ended conversion (Year)" attribute="1" defaultMemberUniqueName="[Range].[date ended conversion (Year)].[All]" allUniqueName="[Range].[date ended conversion (Year)].[All]" dimensionUniqueName="[Range]" displayFolder="" count="2" memberValueDatatype="130" unbalanced="0"/>
    <cacheHierarchy uniqueName="[Range].[date ended conversion (Quarter)]" caption="date ended conversion (Quarter)" attribute="1" defaultMemberUniqueName="[Range].[date ended conversion (Quarter)].[All]" allUniqueName="[Range].[date ended conversion (Quarter)].[All]" dimensionUniqueName="[Range]" displayFolder="" count="0" memberValueDatatype="130" unbalanced="0"/>
    <cacheHierarchy uniqueName="[Range].[date ended conversion (Month)]" caption="date ended conversion (Month)" attribute="1" defaultMemberUniqueName="[Range].[date ended conversion (Month)].[All]" allUniqueName="[Range].[date ended conversion (Month)].[All]" dimensionUniqueName="[Range]" displayFolder="" count="2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Range].[date ended conversion (Month Index)]" caption="date ended conversion (Month Index)" attribute="1" defaultMemberUniqueName="[Range].[date ended conversion (Month Index)].[All]" allUniqueName="[Range].[date end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dley Newell" refreshedDate="45406.844731828707" createdVersion="8" refreshedVersion="8" minRefreshableVersion="3" recordCount="565" xr:uid="{46FA2037-42E1-4D31-861B-0B77DB7FF4E9}">
  <cacheSource type="worksheet">
    <worksheetSource ref="A1:B566" sheet="Backers"/>
  </cacheSource>
  <cacheFields count="2">
    <cacheField name="Backers" numFmtId="0">
      <sharedItems containsSemiMixedTypes="0" containsString="0" containsNumber="1" containsInteger="1" minValue="16" maxValue="7295" count="389">
        <n v="158"/>
        <n v="1425"/>
        <n v="174"/>
        <n v="227"/>
        <n v="220"/>
        <n v="98"/>
        <n v="100"/>
        <n v="1249"/>
        <n v="1396"/>
        <n v="890"/>
        <n v="142"/>
        <n v="2673"/>
        <n v="163"/>
        <n v="2220"/>
        <n v="1606"/>
        <n v="129"/>
        <n v="226"/>
        <n v="5419"/>
        <n v="165"/>
        <n v="1965"/>
        <n v="16"/>
        <n v="107"/>
        <n v="134"/>
        <n v="198"/>
        <n v="111"/>
        <n v="222"/>
        <n v="6212"/>
        <n v="92"/>
        <n v="149"/>
        <n v="2431"/>
        <n v="303"/>
        <n v="209"/>
        <n v="131"/>
        <n v="164"/>
        <n v="201"/>
        <n v="211"/>
        <n v="128"/>
        <n v="1600"/>
        <n v="249"/>
        <n v="236"/>
        <n v="4065"/>
        <n v="246"/>
        <n v="2475"/>
        <n v="76"/>
        <n v="54"/>
        <n v="88"/>
        <n v="85"/>
        <n v="170"/>
        <n v="330"/>
        <n v="127"/>
        <n v="411"/>
        <n v="180"/>
        <n v="374"/>
        <n v="71"/>
        <n v="203"/>
        <n v="113"/>
        <n v="96"/>
        <n v="498"/>
        <n v="27"/>
        <n v="2331"/>
        <n v="336"/>
        <n v="1917"/>
        <n v="95"/>
        <n v="147"/>
        <n v="86"/>
        <n v="83"/>
        <n v="676"/>
        <n v="361"/>
        <n v="126"/>
        <n v="275"/>
        <n v="67"/>
        <n v="154"/>
        <n v="1782"/>
        <n v="903"/>
        <n v="94"/>
        <n v="533"/>
        <n v="2443"/>
        <n v="89"/>
        <n v="159"/>
        <n v="50"/>
        <n v="186"/>
        <n v="1071"/>
        <n v="117"/>
        <n v="70"/>
        <n v="135"/>
        <n v="768"/>
        <n v="199"/>
        <n v="195"/>
        <n v="3376"/>
        <n v="41"/>
        <n v="1821"/>
        <n v="157"/>
        <n v="2506"/>
        <n v="244"/>
        <n v="146"/>
        <n v="1267"/>
        <n v="1561"/>
        <n v="48"/>
        <n v="2739"/>
        <n v="3537"/>
        <n v="2107"/>
        <n v="3318"/>
        <n v="340"/>
        <n v="1442"/>
        <n v="524"/>
        <n v="1989"/>
        <n v="4498"/>
        <n v="80"/>
        <n v="43"/>
        <n v="2053"/>
        <n v="168"/>
        <n v="4289"/>
        <n v="1815"/>
        <n v="397"/>
        <n v="1539"/>
        <n v="138"/>
        <n v="3594"/>
        <n v="5880"/>
        <n v="112"/>
        <n v="943"/>
        <n v="2468"/>
        <n v="2551"/>
        <n v="101"/>
        <n v="62"/>
        <n v="329"/>
        <n v="97"/>
        <n v="1784"/>
        <n v="1684"/>
        <n v="250"/>
        <n v="238"/>
        <n v="53"/>
        <n v="214"/>
        <n v="1884"/>
        <n v="218"/>
        <n v="6465"/>
        <n v="59"/>
        <n v="1697"/>
        <n v="261"/>
        <n v="5512"/>
        <n v="2768"/>
        <n v="87"/>
        <n v="1894"/>
        <n v="282"/>
        <n v="116"/>
        <n v="91"/>
        <n v="546"/>
        <n v="393"/>
        <n v="133"/>
        <n v="254"/>
        <n v="176"/>
        <n v="337"/>
        <n v="183"/>
        <n v="72"/>
        <n v="295"/>
        <n v="659"/>
        <n v="121"/>
        <n v="3742"/>
        <n v="223"/>
        <n v="5168"/>
        <n v="307"/>
        <n v="2441"/>
        <n v="1385"/>
        <n v="190"/>
        <n v="470"/>
        <n v="253"/>
        <n v="1113"/>
        <n v="2283"/>
        <n v="1095"/>
        <n v="1690"/>
        <n v="191"/>
        <n v="2013"/>
        <n v="1703"/>
        <n v="187"/>
        <n v="2875"/>
        <n v="139"/>
        <n v="206"/>
        <n v="5966"/>
        <n v="169"/>
        <n v="2106"/>
        <n v="84"/>
        <n v="155"/>
        <n v="189"/>
        <n v="4799"/>
        <n v="1137"/>
        <n v="1152"/>
        <n v="3059"/>
        <n v="34"/>
        <n v="1604"/>
        <n v="454"/>
        <n v="123"/>
        <n v="299"/>
        <n v="2237"/>
        <n v="645"/>
        <n v="484"/>
        <n v="82"/>
        <n v="5203"/>
        <n v="205"/>
        <n v="219"/>
        <n v="2526"/>
        <n v="1713"/>
        <n v="192"/>
        <n v="247"/>
        <n v="2293"/>
        <n v="3131"/>
        <n v="143"/>
        <n v="296"/>
        <n v="6286"/>
        <n v="3727"/>
        <n v="1605"/>
        <n v="2120"/>
        <n v="2080"/>
        <n v="2105"/>
        <n v="2436"/>
        <n v="42"/>
        <n v="381"/>
        <n v="194"/>
        <n v="106"/>
        <n v="2756"/>
        <n v="173"/>
        <n v="1572"/>
        <n v="2346"/>
        <n v="115"/>
        <n v="144"/>
        <n v="64"/>
        <n v="268"/>
        <n v="460"/>
        <n v="2528"/>
        <n v="3657"/>
        <n v="239"/>
        <n v="78"/>
        <n v="1773"/>
        <n v="32"/>
        <n v="369"/>
        <n v="2218"/>
        <n v="202"/>
        <n v="140"/>
        <n v="1052"/>
        <n v="156"/>
        <n v="2985"/>
        <n v="762"/>
        <n v="554"/>
        <n v="122"/>
        <n v="221"/>
        <n v="1022"/>
        <n v="3177"/>
        <n v="3596"/>
        <n v="5180"/>
        <n v="589"/>
        <n v="2725"/>
        <n v="300"/>
        <n v="3116"/>
        <n v="909"/>
        <n v="1613"/>
        <n v="136"/>
        <n v="130"/>
        <n v="102"/>
        <n v="4006"/>
        <n v="1629"/>
        <n v="2188"/>
        <n v="2409"/>
        <n v="1140"/>
        <n v="2857"/>
        <n v="160"/>
        <n v="2230"/>
        <n v="316"/>
        <n v="6406"/>
        <n v="26"/>
        <n v="723"/>
        <n v="55"/>
        <n v="2144"/>
        <n v="2693"/>
        <n v="432"/>
        <n v="3063"/>
        <n v="2266"/>
        <n v="375"/>
        <n v="409"/>
        <n v="234"/>
        <n v="3016"/>
        <n v="264"/>
        <n v="272"/>
        <n v="419"/>
        <n v="1621"/>
        <n v="1101"/>
        <n v="1073"/>
        <n v="331"/>
        <n v="1170"/>
        <n v="363"/>
        <n v="103"/>
        <n v="110"/>
        <n v="269"/>
        <n v="175"/>
        <n v="69"/>
        <n v="237"/>
        <n v="196"/>
        <n v="7295"/>
        <n v="2893"/>
        <n v="820"/>
        <n v="2038"/>
        <n v="1345"/>
        <n v="137"/>
        <n v="125"/>
        <n v="1785"/>
        <n v="555"/>
        <n v="297"/>
        <n v="3036"/>
        <n v="181"/>
        <n v="980"/>
        <n v="536"/>
        <n v="1991"/>
        <n v="3388"/>
        <n v="280"/>
        <n v="366"/>
        <n v="270"/>
        <n v="3205"/>
        <n v="288"/>
        <n v="148"/>
        <n v="114"/>
        <n v="1518"/>
        <n v="166"/>
        <n v="235"/>
        <n v="150"/>
        <n v="216"/>
        <n v="5139"/>
        <n v="2353"/>
        <n v="161"/>
        <n v="3308"/>
        <n v="207"/>
        <n v="185"/>
        <n v="233"/>
        <n v="2805"/>
        <n v="68"/>
        <n v="2489"/>
        <n v="279"/>
        <n v="210"/>
        <n v="2100"/>
        <n v="252"/>
        <n v="1280"/>
        <n v="4233"/>
        <n v="1297"/>
        <n v="119"/>
        <n v="1797"/>
        <n v="3533"/>
        <n v="132"/>
        <n v="1354"/>
        <n v="172"/>
        <n v="1467"/>
        <n v="2662"/>
        <n v="452"/>
        <n v="225"/>
        <n v="65"/>
        <n v="217"/>
        <n v="3272"/>
        <n v="2320"/>
        <n v="81"/>
        <n v="1887"/>
        <n v="4358"/>
        <n v="2414"/>
        <n v="193"/>
        <n v="52"/>
        <n v="290"/>
        <n v="1470"/>
        <n v="182"/>
        <n v="56"/>
        <n v="1460"/>
        <n v="3934"/>
        <n v="462"/>
        <n v="179"/>
        <n v="1866"/>
        <n v="255"/>
        <n v="2261"/>
        <n v="40"/>
        <n v="2289"/>
        <n v="3777"/>
        <n v="184"/>
        <n v="1902"/>
        <n v="105"/>
        <n v="1559"/>
        <n v="1548"/>
        <n v="266"/>
        <n v="245"/>
        <n v="1573"/>
        <n v="93"/>
        <n v="1681"/>
        <n v="1015"/>
        <n v="323"/>
        <n v="2326"/>
        <n v="480"/>
        <n v="241"/>
        <n v="2043"/>
      </sharedItems>
    </cacheField>
    <cacheField name="Successful" numFmtId="0">
      <sharedItems count="1">
        <s v="successfu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dley Newell" refreshedDate="45406.852173495368" createdVersion="8" refreshedVersion="8" minRefreshableVersion="3" recordCount="364" xr:uid="{0F910007-CDFC-4826-AFF4-103A44692510}">
  <cacheSource type="worksheet">
    <worksheetSource ref="D1:E365" sheet="Backers"/>
  </cacheSource>
  <cacheFields count="2">
    <cacheField name="Backers" numFmtId="0">
      <sharedItems containsSemiMixedTypes="0" containsString="0" containsNumber="1" containsInteger="1" minValue="0" maxValue="6080" count="254">
        <n v="0"/>
        <n v="24"/>
        <n v="53"/>
        <n v="18"/>
        <n v="44"/>
        <n v="27"/>
        <n v="55"/>
        <n v="200"/>
        <n v="452"/>
        <n v="674"/>
        <n v="558"/>
        <n v="15"/>
        <n v="2307"/>
        <n v="88"/>
        <n v="48"/>
        <n v="1"/>
        <n v="1467"/>
        <n v="75"/>
        <n v="120"/>
        <n v="2253"/>
        <n v="5"/>
        <n v="38"/>
        <n v="12"/>
        <n v="1684"/>
        <n v="56"/>
        <n v="838"/>
        <n v="1000"/>
        <n v="1482"/>
        <n v="106"/>
        <n v="679"/>
        <n v="1220"/>
        <n v="37"/>
        <n v="60"/>
        <n v="296"/>
        <n v="3304"/>
        <n v="73"/>
        <n v="3387"/>
        <n v="662"/>
        <n v="774"/>
        <n v="672"/>
        <n v="940"/>
        <n v="117"/>
        <n v="115"/>
        <n v="326"/>
        <n v="5681"/>
        <n v="1059"/>
        <n v="1194"/>
        <n v="30"/>
        <n v="955"/>
        <n v="67"/>
        <n v="26"/>
        <n v="1130"/>
        <n v="782"/>
        <n v="210"/>
        <n v="136"/>
        <n v="86"/>
        <n v="19"/>
        <n v="886"/>
        <n v="35"/>
        <n v="243"/>
        <n v="65"/>
        <n v="100"/>
        <n v="168"/>
        <n v="13"/>
        <n v="40"/>
        <n v="226"/>
        <n v="1625"/>
        <n v="143"/>
        <n v="934"/>
        <n v="17"/>
        <n v="2179"/>
        <n v="931"/>
        <n v="92"/>
        <n v="57"/>
        <n v="41"/>
        <n v="101"/>
        <n v="1335"/>
        <n v="454"/>
        <n v="3182"/>
        <n v="133"/>
        <n v="2062"/>
        <n v="29"/>
        <n v="132"/>
        <n v="137"/>
        <n v="908"/>
        <n v="10"/>
        <n v="1910"/>
        <n v="104"/>
        <n v="49"/>
        <n v="245"/>
        <n v="32"/>
        <n v="7"/>
        <n v="803"/>
        <n v="16"/>
        <n v="31"/>
        <n v="108"/>
        <n v="80"/>
        <n v="2468"/>
        <n v="128"/>
        <n v="33"/>
        <n v="1072"/>
        <n v="393"/>
        <n v="1257"/>
        <n v="328"/>
        <n v="147"/>
        <n v="830"/>
        <n v="331"/>
        <n v="25"/>
        <n v="3483"/>
        <n v="923"/>
        <n v="23"/>
        <n v="2176"/>
        <n v="441"/>
        <n v="127"/>
        <n v="355"/>
        <n v="1068"/>
        <n v="424"/>
        <n v="151"/>
        <n v="1608"/>
        <n v="941"/>
        <n v="3015"/>
        <n v="435"/>
        <n v="714"/>
        <n v="5497"/>
        <n v="418"/>
        <n v="1439"/>
        <n v="1999"/>
        <n v="118"/>
        <n v="162"/>
        <n v="83"/>
        <n v="747"/>
        <n v="84"/>
        <n v="91"/>
        <n v="792"/>
        <n v="186"/>
        <n v="605"/>
        <n v="1181"/>
        <n v="39"/>
        <n v="46"/>
        <n v="105"/>
        <n v="535"/>
        <n v="575"/>
        <n v="1120"/>
        <n v="113"/>
        <n v="1538"/>
        <n v="9"/>
        <n v="554"/>
        <n v="648"/>
        <n v="21"/>
        <n v="54"/>
        <n v="579"/>
        <n v="2072"/>
        <n v="1796"/>
        <n v="62"/>
        <n v="347"/>
        <n v="1258"/>
        <n v="362"/>
        <n v="846"/>
        <n v="191"/>
        <n v="1979"/>
        <n v="63"/>
        <n v="6080"/>
        <n v="1784"/>
        <n v="1296"/>
        <n v="77"/>
        <n v="395"/>
        <n v="180"/>
        <n v="2690"/>
        <n v="2779"/>
        <n v="1028"/>
        <n v="1790"/>
        <n v="64"/>
        <n v="71"/>
        <n v="42"/>
        <n v="156"/>
        <n v="1368"/>
        <n v="102"/>
        <n v="253"/>
        <n v="157"/>
        <n v="183"/>
        <n v="82"/>
        <n v="1198"/>
        <n v="750"/>
        <n v="2604"/>
        <n v="94"/>
        <n v="257"/>
        <n v="2928"/>
        <n v="4697"/>
        <n v="2915"/>
        <n v="602"/>
        <n v="3868"/>
        <n v="504"/>
        <n v="14"/>
        <n v="752"/>
        <n v="131"/>
        <n v="87"/>
        <n v="1063"/>
        <n v="76"/>
        <n v="4428"/>
        <n v="58"/>
        <n v="111"/>
        <n v="2955"/>
        <n v="1657"/>
        <n v="926"/>
        <n v="1748"/>
        <n v="79"/>
        <n v="889"/>
        <n v="2025"/>
        <n v="656"/>
        <n v="1596"/>
        <n v="1121"/>
        <n v="34"/>
        <n v="1274"/>
        <n v="248"/>
        <n v="513"/>
        <n v="3410"/>
        <n v="2201"/>
        <n v="676"/>
        <n v="831"/>
        <n v="859"/>
        <n v="45"/>
        <n v="6"/>
        <n v="78"/>
        <n v="1225"/>
        <n v="2108"/>
        <n v="36"/>
        <n v="47"/>
        <n v="70"/>
        <n v="154"/>
        <n v="22"/>
        <n v="1758"/>
        <n v="526"/>
        <n v="121"/>
        <n v="1229"/>
        <n v="1886"/>
        <n v="1825"/>
        <n v="107"/>
        <n v="1221"/>
        <n v="523"/>
        <n v="141"/>
        <n v="52"/>
        <n v="225"/>
        <n v="112"/>
        <n v="263"/>
        <n v="1691"/>
        <n v="181"/>
        <n v="130"/>
        <n v="114"/>
        <n v="594"/>
        <n v="252"/>
        <n v="742"/>
        <n v="4405"/>
        <n v="842"/>
        <n v="374"/>
      </sharedItems>
    </cacheField>
    <cacheField name="Failed" numFmtId="0">
      <sharedItems count="1">
        <s v="fail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x v="0"/>
    <x v="0"/>
    <b v="0"/>
    <b v="0"/>
    <s v="food/food trucks"/>
    <x v="0"/>
    <x v="0"/>
  </r>
  <r>
    <n v="1"/>
    <s v="Odom Inc"/>
    <s v="Managed bottom-line architecture"/>
    <x v="1"/>
    <n v="14560"/>
    <n v="10.4"/>
    <x v="1"/>
    <n v="158"/>
    <n v="92.151898734177209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x v="2"/>
    <n v="142523"/>
    <n v="1.3147878228782288"/>
    <x v="1"/>
    <n v="1425"/>
    <n v="100.01614035087719"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x v="3"/>
    <n v="2477"/>
    <n v="0.58976190476190471"/>
    <x v="0"/>
    <n v="24"/>
    <n v="103.20833333333333"/>
    <x v="1"/>
    <s v="USD"/>
    <x v="3"/>
    <x v="3"/>
    <b v="0"/>
    <b v="0"/>
    <s v="music/rock"/>
    <x v="1"/>
    <x v="1"/>
  </r>
  <r>
    <n v="4"/>
    <s v="Larson-Little"/>
    <s v="Proactive foreground core"/>
    <x v="4"/>
    <n v="5265"/>
    <n v="0.69276315789473686"/>
    <x v="0"/>
    <n v="53"/>
    <n v="99.339622641509436"/>
    <x v="1"/>
    <s v="USD"/>
    <x v="4"/>
    <x v="4"/>
    <b v="0"/>
    <b v="0"/>
    <s v="theater/plays"/>
    <x v="3"/>
    <x v="3"/>
  </r>
  <r>
    <n v="5"/>
    <s v="Harris Group"/>
    <s v="Open-source optimizing database"/>
    <x v="4"/>
    <n v="13195"/>
    <n v="1.7361842105263159"/>
    <x v="1"/>
    <n v="174"/>
    <n v="75.833333333333329"/>
    <x v="3"/>
    <s v="DKK"/>
    <x v="5"/>
    <x v="5"/>
    <b v="0"/>
    <b v="0"/>
    <s v="theater/plays"/>
    <x v="3"/>
    <x v="3"/>
  </r>
  <r>
    <n v="6"/>
    <s v="Ortiz, Coleman and Mitchell"/>
    <s v="Operative upward-trending algorithm"/>
    <x v="5"/>
    <n v="1090"/>
    <n v="0.20961538461538462"/>
    <x v="0"/>
    <n v="18"/>
    <n v="60.555555555555557"/>
    <x v="4"/>
    <s v="GBP"/>
    <x v="6"/>
    <x v="6"/>
    <b v="0"/>
    <b v="0"/>
    <s v="film &amp; video/documentary"/>
    <x v="4"/>
    <x v="4"/>
  </r>
  <r>
    <n v="7"/>
    <s v="Carter-Guzman"/>
    <s v="Centralized cohesive challenge"/>
    <x v="6"/>
    <n v="14741"/>
    <n v="3.2757777777777779"/>
    <x v="1"/>
    <n v="227"/>
    <n v="64.93832599118943"/>
    <x v="3"/>
    <s v="DKK"/>
    <x v="7"/>
    <x v="7"/>
    <b v="0"/>
    <b v="0"/>
    <s v="theater/plays"/>
    <x v="3"/>
    <x v="3"/>
  </r>
  <r>
    <n v="8"/>
    <s v="Nunez-Richards"/>
    <s v="Exclusive attitude-oriented intranet"/>
    <x v="7"/>
    <n v="21946"/>
    <n v="0.19932788374205268"/>
    <x v="2"/>
    <n v="708"/>
    <n v="30.997175141242938"/>
    <x v="3"/>
    <s v="DKK"/>
    <x v="8"/>
    <x v="8"/>
    <b v="0"/>
    <b v="0"/>
    <s v="theater/plays"/>
    <x v="3"/>
    <x v="3"/>
  </r>
  <r>
    <n v="9"/>
    <s v="Rangel, Holt and Jones"/>
    <s v="Open-source fresh-thinking model"/>
    <x v="8"/>
    <n v="3208"/>
    <n v="0.51741935483870971"/>
    <x v="0"/>
    <n v="44"/>
    <n v="72.909090909090907"/>
    <x v="1"/>
    <s v="USD"/>
    <x v="9"/>
    <x v="9"/>
    <b v="0"/>
    <b v="0"/>
    <s v="music/electric music"/>
    <x v="1"/>
    <x v="5"/>
  </r>
  <r>
    <n v="10"/>
    <s v="Green Ltd"/>
    <s v="Monitored empowering installation"/>
    <x v="5"/>
    <n v="13838"/>
    <n v="2.6611538461538462"/>
    <x v="1"/>
    <n v="220"/>
    <n v="62.9"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x v="9"/>
    <n v="3030"/>
    <n v="0.48095238095238096"/>
    <x v="0"/>
    <n v="27"/>
    <n v="112.22222222222223"/>
    <x v="1"/>
    <s v="USD"/>
    <x v="11"/>
    <x v="11"/>
    <b v="0"/>
    <b v="1"/>
    <s v="theater/plays"/>
    <x v="3"/>
    <x v="3"/>
  </r>
  <r>
    <n v="12"/>
    <s v="Kim Ltd"/>
    <s v="Assimilated hybrid intranet"/>
    <x v="9"/>
    <n v="5629"/>
    <n v="0.89349206349206345"/>
    <x v="0"/>
    <n v="55"/>
    <n v="102.34545454545454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x v="3"/>
    <n v="10295"/>
    <n v="2.4511904761904764"/>
    <x v="1"/>
    <n v="98"/>
    <n v="105.05102040816327"/>
    <x v="1"/>
    <s v="USD"/>
    <x v="13"/>
    <x v="13"/>
    <b v="0"/>
    <b v="0"/>
    <s v="music/indie rock"/>
    <x v="1"/>
    <x v="7"/>
  </r>
  <r>
    <n v="14"/>
    <s v="Rodriguez, Rose and Stewart"/>
    <s v="Cloned directional synergy"/>
    <x v="10"/>
    <n v="18829"/>
    <n v="0.66769503546099296"/>
    <x v="0"/>
    <n v="200"/>
    <n v="94.144999999999996"/>
    <x v="1"/>
    <s v="USD"/>
    <x v="14"/>
    <x v="14"/>
    <b v="0"/>
    <b v="0"/>
    <s v="music/indie rock"/>
    <x v="1"/>
    <x v="7"/>
  </r>
  <r>
    <n v="15"/>
    <s v="Wright, Hunt and Rowe"/>
    <s v="Extended eco-centric pricing structure"/>
    <x v="11"/>
    <n v="38414"/>
    <n v="0.47307881773399013"/>
    <x v="0"/>
    <n v="452"/>
    <n v="84.986725663716811"/>
    <x v="1"/>
    <s v="USD"/>
    <x v="15"/>
    <x v="15"/>
    <b v="0"/>
    <b v="0"/>
    <s v="technology/wearables"/>
    <x v="2"/>
    <x v="8"/>
  </r>
  <r>
    <n v="16"/>
    <s v="Hines Inc"/>
    <s v="Cross-platform systemic adapter"/>
    <x v="12"/>
    <n v="11041"/>
    <n v="6.4947058823529416"/>
    <x v="1"/>
    <n v="100"/>
    <n v="110.41"/>
    <x v="1"/>
    <s v="USD"/>
    <x v="16"/>
    <x v="16"/>
    <b v="0"/>
    <b v="0"/>
    <s v="publishing/nonfiction"/>
    <x v="5"/>
    <x v="9"/>
  </r>
  <r>
    <n v="17"/>
    <s v="Cochran-Nguyen"/>
    <s v="Seamless 4thgeneration methodology"/>
    <x v="13"/>
    <n v="134845"/>
    <n v="1.5939125295508274"/>
    <x v="1"/>
    <n v="1249"/>
    <n v="107.96236989591674"/>
    <x v="1"/>
    <s v="USD"/>
    <x v="17"/>
    <x v="17"/>
    <b v="0"/>
    <b v="0"/>
    <s v="film &amp; video/animation"/>
    <x v="4"/>
    <x v="10"/>
  </r>
  <r>
    <n v="18"/>
    <s v="Johnson-Gould"/>
    <s v="Exclusive needs-based adapter"/>
    <x v="14"/>
    <n v="6089"/>
    <n v="0.66912087912087914"/>
    <x v="3"/>
    <n v="135"/>
    <n v="45.103703703703701"/>
    <x v="1"/>
    <s v="USD"/>
    <x v="18"/>
    <x v="18"/>
    <b v="0"/>
    <b v="0"/>
    <s v="theater/plays"/>
    <x v="3"/>
    <x v="3"/>
  </r>
  <r>
    <n v="19"/>
    <s v="Perez-Hess"/>
    <s v="Down-sized cohesive archive"/>
    <x v="15"/>
    <n v="30331"/>
    <n v="0.48529600000000001"/>
    <x v="0"/>
    <n v="674"/>
    <n v="45.001483679525222"/>
    <x v="1"/>
    <s v="USD"/>
    <x v="19"/>
    <x v="19"/>
    <b v="0"/>
    <b v="1"/>
    <s v="theater/plays"/>
    <x v="3"/>
    <x v="3"/>
  </r>
  <r>
    <n v="20"/>
    <s v="Reeves, Thompson and Richardson"/>
    <s v="Proactive composite alliance"/>
    <x v="16"/>
    <n v="147936"/>
    <n v="1.1224279210925645"/>
    <x v="1"/>
    <n v="1396"/>
    <n v="105.97134670487107"/>
    <x v="1"/>
    <s v="USD"/>
    <x v="20"/>
    <x v="20"/>
    <b v="0"/>
    <b v="0"/>
    <s v="film &amp; video/drama"/>
    <x v="4"/>
    <x v="6"/>
  </r>
  <r>
    <n v="21"/>
    <s v="Simmons-Reynolds"/>
    <s v="Re-engineered intangible definition"/>
    <x v="17"/>
    <n v="38533"/>
    <n v="0.40992553191489361"/>
    <x v="0"/>
    <n v="558"/>
    <n v="69.055555555555557"/>
    <x v="1"/>
    <s v="USD"/>
    <x v="21"/>
    <x v="21"/>
    <b v="0"/>
    <b v="0"/>
    <s v="theater/plays"/>
    <x v="3"/>
    <x v="3"/>
  </r>
  <r>
    <n v="22"/>
    <s v="Collier Inc"/>
    <s v="Enhanced dynamic definition"/>
    <x v="18"/>
    <n v="75690"/>
    <n v="1.2807106598984772"/>
    <x v="1"/>
    <n v="890"/>
    <n v="85.044943820224717"/>
    <x v="1"/>
    <s v="USD"/>
    <x v="22"/>
    <x v="22"/>
    <b v="0"/>
    <b v="0"/>
    <s v="theater/plays"/>
    <x v="3"/>
    <x v="3"/>
  </r>
  <r>
    <n v="23"/>
    <s v="Gray-Jenkins"/>
    <s v="Devolved next generation adapter"/>
    <x v="6"/>
    <n v="14942"/>
    <n v="3.3204444444444445"/>
    <x v="1"/>
    <n v="142"/>
    <n v="105.22535211267606"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x v="19"/>
    <n v="104257"/>
    <n v="1.1283225108225108"/>
    <x v="1"/>
    <n v="2673"/>
    <n v="39.003741114852225"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x v="20"/>
    <n v="11904"/>
    <n v="2.1643636363636363"/>
    <x v="1"/>
    <n v="163"/>
    <n v="73.030674846625772"/>
    <x v="1"/>
    <s v="USD"/>
    <x v="25"/>
    <x v="25"/>
    <b v="0"/>
    <b v="1"/>
    <s v="games/video games"/>
    <x v="6"/>
    <x v="11"/>
  </r>
  <r>
    <n v="26"/>
    <s v="Spencer-Bates"/>
    <s v="Optional responsive customer loyalty"/>
    <x v="21"/>
    <n v="51814"/>
    <n v="0.4819906976744186"/>
    <x v="3"/>
    <n v="1480"/>
    <n v="35.009459459459457"/>
    <x v="1"/>
    <s v="USD"/>
    <x v="26"/>
    <x v="26"/>
    <b v="0"/>
    <b v="0"/>
    <s v="theater/plays"/>
    <x v="3"/>
    <x v="3"/>
  </r>
  <r>
    <n v="27"/>
    <s v="Best, Carr and Williams"/>
    <s v="Diverse transitional migration"/>
    <x v="22"/>
    <n v="1599"/>
    <n v="0.79949999999999999"/>
    <x v="0"/>
    <n v="15"/>
    <n v="106.6"/>
    <x v="1"/>
    <s v="USD"/>
    <x v="27"/>
    <x v="27"/>
    <b v="0"/>
    <b v="0"/>
    <s v="music/rock"/>
    <x v="1"/>
    <x v="1"/>
  </r>
  <r>
    <n v="28"/>
    <s v="Campbell, Brown and Powell"/>
    <s v="Synchronized global task-force"/>
    <x v="23"/>
    <n v="137635"/>
    <n v="1.0522553516819573"/>
    <x v="1"/>
    <n v="2220"/>
    <n v="61.997747747747745"/>
    <x v="1"/>
    <s v="USD"/>
    <x v="28"/>
    <x v="28"/>
    <b v="0"/>
    <b v="1"/>
    <s v="theater/plays"/>
    <x v="3"/>
    <x v="3"/>
  </r>
  <r>
    <n v="29"/>
    <s v="Johnson, Parker and Haynes"/>
    <s v="Focused 6thgeneration forecast"/>
    <x v="24"/>
    <n v="150965"/>
    <n v="3.2889978213507627"/>
    <x v="1"/>
    <n v="1606"/>
    <n v="94.000622665006233"/>
    <x v="5"/>
    <s v="CHF"/>
    <x v="29"/>
    <x v="29"/>
    <b v="0"/>
    <b v="0"/>
    <s v="film &amp; video/shorts"/>
    <x v="4"/>
    <x v="12"/>
  </r>
  <r>
    <n v="30"/>
    <s v="Clark-Cooke"/>
    <s v="Down-sized analyzing challenge"/>
    <x v="25"/>
    <n v="14455"/>
    <n v="1.606111111111111"/>
    <x v="1"/>
    <n v="129"/>
    <n v="112.05426356589147"/>
    <x v="1"/>
    <s v="USD"/>
    <x v="30"/>
    <x v="30"/>
    <b v="0"/>
    <b v="0"/>
    <s v="film &amp; video/animation"/>
    <x v="4"/>
    <x v="10"/>
  </r>
  <r>
    <n v="31"/>
    <s v="Schroeder Ltd"/>
    <s v="Progressive needs-based focus group"/>
    <x v="26"/>
    <n v="10850"/>
    <n v="3.1"/>
    <x v="1"/>
    <n v="226"/>
    <n v="48.008849557522126"/>
    <x v="4"/>
    <s v="GBP"/>
    <x v="31"/>
    <x v="31"/>
    <b v="0"/>
    <b v="0"/>
    <s v="games/video games"/>
    <x v="6"/>
    <x v="11"/>
  </r>
  <r>
    <n v="32"/>
    <s v="Jackson PLC"/>
    <s v="Ergonomic 6thgeneration success"/>
    <x v="27"/>
    <n v="87676"/>
    <n v="0.86807920792079207"/>
    <x v="0"/>
    <n v="2307"/>
    <n v="38.004334633723452"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x v="28"/>
    <n v="189666"/>
    <n v="3.7782071713147412"/>
    <x v="1"/>
    <n v="5419"/>
    <n v="35.000184535892231"/>
    <x v="1"/>
    <s v="USD"/>
    <x v="33"/>
    <x v="33"/>
    <b v="0"/>
    <b v="0"/>
    <s v="theater/plays"/>
    <x v="3"/>
    <x v="3"/>
  </r>
  <r>
    <n v="34"/>
    <s v="Maldonado and Sons"/>
    <s v="Reverse-engineered asynchronous archive"/>
    <x v="29"/>
    <n v="14025"/>
    <n v="1.5080645161290323"/>
    <x v="1"/>
    <n v="165"/>
    <n v="85"/>
    <x v="1"/>
    <s v="USD"/>
    <x v="34"/>
    <x v="34"/>
    <b v="0"/>
    <b v="0"/>
    <s v="film &amp; video/documentary"/>
    <x v="4"/>
    <x v="4"/>
  </r>
  <r>
    <n v="35"/>
    <s v="Mitchell and Sons"/>
    <s v="Synergized intangible challenge"/>
    <x v="30"/>
    <n v="188628"/>
    <n v="1.5030119521912351"/>
    <x v="1"/>
    <n v="1965"/>
    <n v="95.993893129770996"/>
    <x v="3"/>
    <s v="DKK"/>
    <x v="35"/>
    <x v="35"/>
    <b v="0"/>
    <b v="1"/>
    <s v="film &amp; video/drama"/>
    <x v="4"/>
    <x v="6"/>
  </r>
  <r>
    <n v="36"/>
    <s v="Jackson-Lewis"/>
    <s v="Monitored multi-state encryption"/>
    <x v="31"/>
    <n v="1101"/>
    <n v="1.572857142857143"/>
    <x v="1"/>
    <n v="16"/>
    <n v="68.8125"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x v="32"/>
    <n v="11339"/>
    <n v="1.3998765432098765"/>
    <x v="1"/>
    <n v="107"/>
    <n v="105.97196261682242"/>
    <x v="1"/>
    <s v="USD"/>
    <x v="37"/>
    <x v="37"/>
    <b v="0"/>
    <b v="1"/>
    <s v="publishing/fiction"/>
    <x v="5"/>
    <x v="13"/>
  </r>
  <r>
    <n v="38"/>
    <s v="Maldonado-Gonzalez"/>
    <s v="Digitized client-driven database"/>
    <x v="33"/>
    <n v="10085"/>
    <n v="3.2532258064516131"/>
    <x v="1"/>
    <n v="134"/>
    <n v="75.261194029850742"/>
    <x v="1"/>
    <s v="USD"/>
    <x v="38"/>
    <x v="38"/>
    <b v="0"/>
    <b v="0"/>
    <s v="photography/photography books"/>
    <x v="7"/>
    <x v="14"/>
  </r>
  <r>
    <n v="39"/>
    <s v="Kim-Rice"/>
    <s v="Organized bi-directional function"/>
    <x v="34"/>
    <n v="5027"/>
    <n v="0.50777777777777777"/>
    <x v="0"/>
    <n v="88"/>
    <n v="57.125"/>
    <x v="3"/>
    <s v="DKK"/>
    <x v="39"/>
    <x v="39"/>
    <b v="0"/>
    <b v="0"/>
    <s v="theater/plays"/>
    <x v="3"/>
    <x v="3"/>
  </r>
  <r>
    <n v="40"/>
    <s v="Garcia, Garcia and Lopez"/>
    <s v="Reduced stable middleware"/>
    <x v="35"/>
    <n v="14878"/>
    <n v="1.6906818181818182"/>
    <x v="1"/>
    <n v="198"/>
    <n v="75.141414141414145"/>
    <x v="1"/>
    <s v="USD"/>
    <x v="40"/>
    <x v="40"/>
    <b v="0"/>
    <b v="1"/>
    <s v="technology/wearables"/>
    <x v="2"/>
    <x v="8"/>
  </r>
  <r>
    <n v="41"/>
    <s v="Watts Group"/>
    <s v="Universal 5thgeneration neural-net"/>
    <x v="36"/>
    <n v="11924"/>
    <n v="2.1292857142857144"/>
    <x v="1"/>
    <n v="111"/>
    <n v="107.42342342342343"/>
    <x v="6"/>
    <s v="EUR"/>
    <x v="41"/>
    <x v="41"/>
    <b v="0"/>
    <b v="1"/>
    <s v="music/rock"/>
    <x v="1"/>
    <x v="1"/>
  </r>
  <r>
    <n v="42"/>
    <s v="Werner-Bryant"/>
    <s v="Virtual uniform frame"/>
    <x v="37"/>
    <n v="7991"/>
    <n v="4.4394444444444447"/>
    <x v="1"/>
    <n v="222"/>
    <n v="35.995495495495497"/>
    <x v="1"/>
    <s v="USD"/>
    <x v="42"/>
    <x v="42"/>
    <b v="0"/>
    <b v="0"/>
    <s v="food/food trucks"/>
    <x v="0"/>
    <x v="0"/>
  </r>
  <r>
    <n v="43"/>
    <s v="Schmitt-Mendoza"/>
    <s v="Profound explicit paradigm"/>
    <x v="38"/>
    <n v="167717"/>
    <n v="1.859390243902439"/>
    <x v="1"/>
    <n v="6212"/>
    <n v="26.998873148744366"/>
    <x v="1"/>
    <s v="USD"/>
    <x v="43"/>
    <x v="43"/>
    <b v="0"/>
    <b v="0"/>
    <s v="publishing/radio &amp; podcasts"/>
    <x v="5"/>
    <x v="15"/>
  </r>
  <r>
    <n v="44"/>
    <s v="Reid-Mccullough"/>
    <s v="Visionary real-time groupware"/>
    <x v="39"/>
    <n v="10541"/>
    <n v="6.5881249999999998"/>
    <x v="1"/>
    <n v="98"/>
    <n v="107.56122448979592"/>
    <x v="3"/>
    <s v="DKK"/>
    <x v="44"/>
    <x v="44"/>
    <b v="0"/>
    <b v="0"/>
    <s v="publishing/fiction"/>
    <x v="5"/>
    <x v="13"/>
  </r>
  <r>
    <n v="45"/>
    <s v="Woods-Clark"/>
    <s v="Networked tertiary Graphical User Interface"/>
    <x v="40"/>
    <n v="4530"/>
    <n v="0.4768421052631579"/>
    <x v="0"/>
    <n v="48"/>
    <n v="94.375"/>
    <x v="1"/>
    <s v="USD"/>
    <x v="45"/>
    <x v="45"/>
    <b v="0"/>
    <b v="1"/>
    <s v="theater/plays"/>
    <x v="3"/>
    <x v="3"/>
  </r>
  <r>
    <n v="46"/>
    <s v="Vaughn, Hunt and Caldwell"/>
    <s v="Virtual grid-enabled task-force"/>
    <x v="41"/>
    <n v="4247"/>
    <n v="1.1478378378378378"/>
    <x v="1"/>
    <n v="92"/>
    <n v="46.163043478260867"/>
    <x v="1"/>
    <s v="USD"/>
    <x v="46"/>
    <x v="46"/>
    <b v="0"/>
    <b v="0"/>
    <s v="music/rock"/>
    <x v="1"/>
    <x v="1"/>
  </r>
  <r>
    <n v="47"/>
    <s v="Bennett and Sons"/>
    <s v="Function-based multi-state software"/>
    <x v="42"/>
    <n v="7129"/>
    <n v="4.7526666666666664"/>
    <x v="1"/>
    <n v="149"/>
    <n v="47.845637583892618"/>
    <x v="1"/>
    <s v="USD"/>
    <x v="47"/>
    <x v="47"/>
    <b v="0"/>
    <b v="0"/>
    <s v="theater/plays"/>
    <x v="3"/>
    <x v="3"/>
  </r>
  <r>
    <n v="48"/>
    <s v="Lamb Inc"/>
    <s v="Optimized leadingedge concept"/>
    <x v="43"/>
    <n v="128862"/>
    <n v="3.86972972972973"/>
    <x v="1"/>
    <n v="2431"/>
    <n v="53.007815713698065"/>
    <x v="1"/>
    <s v="USD"/>
    <x v="48"/>
    <x v="48"/>
    <b v="0"/>
    <b v="0"/>
    <s v="theater/plays"/>
    <x v="3"/>
    <x v="3"/>
  </r>
  <r>
    <n v="49"/>
    <s v="Casey-Kelly"/>
    <s v="Sharable holistic interface"/>
    <x v="44"/>
    <n v="13653"/>
    <n v="1.89625"/>
    <x v="1"/>
    <n v="303"/>
    <n v="45.059405940594061"/>
    <x v="1"/>
    <s v="USD"/>
    <x v="49"/>
    <x v="49"/>
    <b v="0"/>
    <b v="0"/>
    <s v="music/rock"/>
    <x v="1"/>
    <x v="1"/>
  </r>
  <r>
    <n v="50"/>
    <s v="Jones, Taylor and Moore"/>
    <s v="Down-sized system-worthy secured line"/>
    <x v="0"/>
    <n v="2"/>
    <n v="0.02"/>
    <x v="0"/>
    <n v="1"/>
    <n v="2"/>
    <x v="6"/>
    <s v="EUR"/>
    <x v="50"/>
    <x v="50"/>
    <b v="0"/>
    <b v="0"/>
    <s v="music/metal"/>
    <x v="1"/>
    <x v="16"/>
  </r>
  <r>
    <n v="51"/>
    <s v="Bradshaw, Gill and Donovan"/>
    <s v="Inverse secondary infrastructure"/>
    <x v="45"/>
    <n v="145243"/>
    <n v="0.91867805186590767"/>
    <x v="0"/>
    <n v="1467"/>
    <n v="99.006816632583508"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x v="44"/>
    <n v="2459"/>
    <n v="0.34152777777777776"/>
    <x v="0"/>
    <n v="75"/>
    <n v="32.786666666666669"/>
    <x v="1"/>
    <s v="USD"/>
    <x v="52"/>
    <x v="52"/>
    <b v="0"/>
    <b v="0"/>
    <s v="theater/plays"/>
    <x v="3"/>
    <x v="3"/>
  </r>
  <r>
    <n v="53"/>
    <s v="Smith-Jones"/>
    <s v="Reverse-engineered static concept"/>
    <x v="35"/>
    <n v="12356"/>
    <n v="1.4040909090909091"/>
    <x v="1"/>
    <n v="209"/>
    <n v="59.119617224880386"/>
    <x v="1"/>
    <s v="USD"/>
    <x v="53"/>
    <x v="53"/>
    <b v="0"/>
    <b v="0"/>
    <s v="film &amp; video/drama"/>
    <x v="4"/>
    <x v="6"/>
  </r>
  <r>
    <n v="54"/>
    <s v="Roy PLC"/>
    <s v="Multi-channeled neutral customer loyalty"/>
    <x v="46"/>
    <n v="5392"/>
    <n v="0.89866666666666661"/>
    <x v="0"/>
    <n v="120"/>
    <n v="44.93333333333333"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x v="47"/>
    <n v="11746"/>
    <n v="1.7796969696969698"/>
    <x v="1"/>
    <n v="131"/>
    <n v="89.664122137404576"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x v="48"/>
    <n v="11493"/>
    <n v="1.436625"/>
    <x v="1"/>
    <n v="164"/>
    <n v="70.079268292682926"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x v="49"/>
    <n v="6243"/>
    <n v="2.1527586206896552"/>
    <x v="1"/>
    <n v="201"/>
    <n v="31.059701492537314"/>
    <x v="1"/>
    <s v="USD"/>
    <x v="57"/>
    <x v="57"/>
    <b v="0"/>
    <b v="0"/>
    <s v="games/video games"/>
    <x v="6"/>
    <x v="11"/>
  </r>
  <r>
    <n v="58"/>
    <s v="Anderson-Perez"/>
    <s v="Expanded 3rdgeneration strategy"/>
    <x v="50"/>
    <n v="6132"/>
    <n v="2.2711111111111113"/>
    <x v="1"/>
    <n v="211"/>
    <n v="29.061611374407583"/>
    <x v="1"/>
    <s v="USD"/>
    <x v="58"/>
    <x v="58"/>
    <b v="0"/>
    <b v="0"/>
    <s v="theater/plays"/>
    <x v="3"/>
    <x v="3"/>
  </r>
  <r>
    <n v="59"/>
    <s v="Wright, Fox and Marks"/>
    <s v="Assimilated real-time support"/>
    <x v="1"/>
    <n v="3851"/>
    <n v="2.7507142857142859"/>
    <x v="1"/>
    <n v="128"/>
    <n v="30.0859375"/>
    <x v="1"/>
    <s v="USD"/>
    <x v="59"/>
    <x v="59"/>
    <b v="0"/>
    <b v="1"/>
    <s v="theater/plays"/>
    <x v="3"/>
    <x v="3"/>
  </r>
  <r>
    <n v="60"/>
    <s v="Crawford-Peters"/>
    <s v="User-centric regional database"/>
    <x v="51"/>
    <n v="135997"/>
    <n v="1.4437048832271762"/>
    <x v="1"/>
    <n v="1600"/>
    <n v="84.998125000000002"/>
    <x v="0"/>
    <s v="CAD"/>
    <x v="60"/>
    <x v="60"/>
    <b v="0"/>
    <b v="0"/>
    <s v="theater/plays"/>
    <x v="3"/>
    <x v="3"/>
  </r>
  <r>
    <n v="61"/>
    <s v="Romero-Hoffman"/>
    <s v="Open-source zero administration complexity"/>
    <x v="52"/>
    <n v="184750"/>
    <n v="0.92745983935742971"/>
    <x v="0"/>
    <n v="2253"/>
    <n v="82.001775410563695"/>
    <x v="0"/>
    <s v="CAD"/>
    <x v="61"/>
    <x v="61"/>
    <b v="0"/>
    <b v="0"/>
    <s v="theater/plays"/>
    <x v="3"/>
    <x v="3"/>
  </r>
  <r>
    <n v="62"/>
    <s v="Sparks-West"/>
    <s v="Organized incremental standardization"/>
    <x v="22"/>
    <n v="14452"/>
    <n v="7.226"/>
    <x v="1"/>
    <n v="249"/>
    <n v="58.040160642570278"/>
    <x v="1"/>
    <s v="USD"/>
    <x v="62"/>
    <x v="62"/>
    <b v="0"/>
    <b v="0"/>
    <s v="technology/web"/>
    <x v="2"/>
    <x v="2"/>
  </r>
  <r>
    <n v="63"/>
    <s v="Baker, Morgan and Brown"/>
    <s v="Assimilated didactic open system"/>
    <x v="53"/>
    <n v="557"/>
    <n v="0.11851063829787234"/>
    <x v="0"/>
    <n v="5"/>
    <n v="111.4"/>
    <x v="1"/>
    <s v="USD"/>
    <x v="63"/>
    <x v="63"/>
    <b v="0"/>
    <b v="0"/>
    <s v="theater/plays"/>
    <x v="3"/>
    <x v="3"/>
  </r>
  <r>
    <n v="64"/>
    <s v="Mosley-Gilbert"/>
    <s v="Vision-oriented logistical intranet"/>
    <x v="54"/>
    <n v="2734"/>
    <n v="0.97642857142857142"/>
    <x v="0"/>
    <n v="38"/>
    <n v="71.94736842105263"/>
    <x v="1"/>
    <s v="USD"/>
    <x v="64"/>
    <x v="64"/>
    <b v="0"/>
    <b v="1"/>
    <s v="technology/web"/>
    <x v="2"/>
    <x v="2"/>
  </r>
  <r>
    <n v="65"/>
    <s v="Berry-Boyer"/>
    <s v="Mandatory incremental projection"/>
    <x v="55"/>
    <n v="14405"/>
    <n v="2.3614754098360655"/>
    <x v="1"/>
    <n v="236"/>
    <n v="61.038135593220339"/>
    <x v="1"/>
    <s v="USD"/>
    <x v="65"/>
    <x v="65"/>
    <b v="0"/>
    <b v="0"/>
    <s v="theater/plays"/>
    <x v="3"/>
    <x v="3"/>
  </r>
  <r>
    <n v="66"/>
    <s v="Sanders-Allen"/>
    <s v="Grass-roots needs-based encryption"/>
    <x v="49"/>
    <n v="1307"/>
    <n v="0.45068965517241377"/>
    <x v="0"/>
    <n v="12"/>
    <n v="108.91666666666667"/>
    <x v="1"/>
    <s v="USD"/>
    <x v="66"/>
    <x v="66"/>
    <b v="0"/>
    <b v="1"/>
    <s v="theater/plays"/>
    <x v="3"/>
    <x v="3"/>
  </r>
  <r>
    <n v="67"/>
    <s v="Lopez Inc"/>
    <s v="Team-oriented 6thgeneration middleware"/>
    <x v="56"/>
    <n v="117892"/>
    <n v="1.6238567493112948"/>
    <x v="1"/>
    <n v="4065"/>
    <n v="29.001722017220171"/>
    <x v="4"/>
    <s v="GBP"/>
    <x v="67"/>
    <x v="67"/>
    <b v="0"/>
    <b v="1"/>
    <s v="technology/wearables"/>
    <x v="2"/>
    <x v="8"/>
  </r>
  <r>
    <n v="68"/>
    <s v="Moreno-Turner"/>
    <s v="Inverse multi-tasking installation"/>
    <x v="57"/>
    <n v="14508"/>
    <n v="2.5452631578947367"/>
    <x v="1"/>
    <n v="246"/>
    <n v="58.975609756097562"/>
    <x v="6"/>
    <s v="EUR"/>
    <x v="68"/>
    <x v="68"/>
    <b v="0"/>
    <b v="1"/>
    <s v="theater/plays"/>
    <x v="3"/>
    <x v="3"/>
  </r>
  <r>
    <n v="69"/>
    <s v="Jones-Watson"/>
    <s v="Switchable disintermediate moderator"/>
    <x v="58"/>
    <n v="1901"/>
    <n v="0.24063291139240506"/>
    <x v="3"/>
    <n v="17"/>
    <n v="111.82352941176471"/>
    <x v="1"/>
    <s v="USD"/>
    <x v="69"/>
    <x v="69"/>
    <b v="0"/>
    <b v="0"/>
    <s v="theater/plays"/>
    <x v="3"/>
    <x v="3"/>
  </r>
  <r>
    <n v="70"/>
    <s v="Barker Inc"/>
    <s v="Re-engineered 24/7 task-force"/>
    <x v="59"/>
    <n v="158389"/>
    <n v="1.2374140625000001"/>
    <x v="1"/>
    <n v="2475"/>
    <n v="63.995555555555555"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x v="46"/>
    <n v="6484"/>
    <n v="1.0806666666666667"/>
    <x v="1"/>
    <n v="76"/>
    <n v="85.315789473684205"/>
    <x v="1"/>
    <s v="USD"/>
    <x v="71"/>
    <x v="49"/>
    <b v="0"/>
    <b v="0"/>
    <s v="theater/plays"/>
    <x v="3"/>
    <x v="3"/>
  </r>
  <r>
    <n v="72"/>
    <s v="Hampton, Lewis and Ray"/>
    <s v="Seamless coherent parallelism"/>
    <x v="60"/>
    <n v="4022"/>
    <n v="6.7033333333333331"/>
    <x v="1"/>
    <n v="54"/>
    <n v="74.481481481481481"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x v="1"/>
    <n v="9253"/>
    <n v="6.609285714285714"/>
    <x v="1"/>
    <n v="88"/>
    <n v="105.14772727272727"/>
    <x v="1"/>
    <s v="USD"/>
    <x v="73"/>
    <x v="72"/>
    <b v="0"/>
    <b v="0"/>
    <s v="music/jazz"/>
    <x v="1"/>
    <x v="17"/>
  </r>
  <r>
    <n v="74"/>
    <s v="Davis-Michael"/>
    <s v="Progressive tertiary framework"/>
    <x v="61"/>
    <n v="4776"/>
    <n v="1.2246153846153847"/>
    <x v="1"/>
    <n v="85"/>
    <n v="56.188235294117646"/>
    <x v="4"/>
    <s v="GBP"/>
    <x v="74"/>
    <x v="73"/>
    <b v="0"/>
    <b v="0"/>
    <s v="music/metal"/>
    <x v="1"/>
    <x v="16"/>
  </r>
  <r>
    <n v="75"/>
    <s v="White, Torres and Bishop"/>
    <s v="Multi-layered dynamic protocol"/>
    <x v="62"/>
    <n v="14606"/>
    <n v="1.5057731958762886"/>
    <x v="1"/>
    <n v="170"/>
    <n v="85.917647058823533"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x v="63"/>
    <n v="95993"/>
    <n v="0.78106590724165992"/>
    <x v="0"/>
    <n v="1684"/>
    <n v="57.00296912114014"/>
    <x v="1"/>
    <s v="USD"/>
    <x v="76"/>
    <x v="75"/>
    <b v="1"/>
    <b v="1"/>
    <s v="theater/plays"/>
    <x v="3"/>
    <x v="3"/>
  </r>
  <r>
    <n v="77"/>
    <s v="Acevedo-Huffman"/>
    <s v="Pre-emptive impactful model"/>
    <x v="40"/>
    <n v="4460"/>
    <n v="0.46947368421052632"/>
    <x v="0"/>
    <n v="56"/>
    <n v="79.642857142857139"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x v="6"/>
    <n v="13536"/>
    <n v="3.008"/>
    <x v="1"/>
    <n v="330"/>
    <n v="41.018181818181816"/>
    <x v="1"/>
    <s v="USD"/>
    <x v="78"/>
    <x v="77"/>
    <b v="0"/>
    <b v="0"/>
    <s v="publishing/translations"/>
    <x v="5"/>
    <x v="18"/>
  </r>
  <r>
    <n v="79"/>
    <s v="Soto LLC"/>
    <s v="Triple-buffered reciprocal project"/>
    <x v="64"/>
    <n v="40228"/>
    <n v="0.6959861591695502"/>
    <x v="0"/>
    <n v="838"/>
    <n v="48.004773269689736"/>
    <x v="1"/>
    <s v="USD"/>
    <x v="79"/>
    <x v="78"/>
    <b v="0"/>
    <b v="0"/>
    <s v="theater/plays"/>
    <x v="3"/>
    <x v="3"/>
  </r>
  <r>
    <n v="80"/>
    <s v="Sutton, Barrett and Tucker"/>
    <s v="Cross-platform needs-based approach"/>
    <x v="65"/>
    <n v="7012"/>
    <n v="6.374545454545455"/>
    <x v="1"/>
    <n v="127"/>
    <n v="55.212598425196852"/>
    <x v="1"/>
    <s v="USD"/>
    <x v="80"/>
    <x v="79"/>
    <b v="0"/>
    <b v="0"/>
    <s v="games/video games"/>
    <x v="6"/>
    <x v="11"/>
  </r>
  <r>
    <n v="81"/>
    <s v="Gomez, Bailey and Flores"/>
    <s v="User-friendly static contingency"/>
    <x v="66"/>
    <n v="37857"/>
    <n v="2.253392857142857"/>
    <x v="1"/>
    <n v="411"/>
    <n v="92.109489051094897"/>
    <x v="1"/>
    <s v="USD"/>
    <x v="81"/>
    <x v="80"/>
    <b v="0"/>
    <b v="0"/>
    <s v="music/rock"/>
    <x v="1"/>
    <x v="1"/>
  </r>
  <r>
    <n v="82"/>
    <s v="Porter-George"/>
    <s v="Reactive content-based framework"/>
    <x v="67"/>
    <n v="14973"/>
    <n v="14.973000000000001"/>
    <x v="1"/>
    <n v="180"/>
    <n v="83.183333333333337"/>
    <x v="4"/>
    <s v="GBP"/>
    <x v="82"/>
    <x v="4"/>
    <b v="0"/>
    <b v="1"/>
    <s v="games/video games"/>
    <x v="6"/>
    <x v="11"/>
  </r>
  <r>
    <n v="83"/>
    <s v="Fitzgerald PLC"/>
    <s v="Realigned user-facing concept"/>
    <x v="68"/>
    <n v="39996"/>
    <n v="0.37590225563909774"/>
    <x v="0"/>
    <n v="1000"/>
    <n v="39.996000000000002"/>
    <x v="1"/>
    <s v="USD"/>
    <x v="83"/>
    <x v="81"/>
    <b v="0"/>
    <b v="0"/>
    <s v="music/electric music"/>
    <x v="1"/>
    <x v="5"/>
  </r>
  <r>
    <n v="84"/>
    <s v="Cisneros-Burton"/>
    <s v="Public-key zero tolerance orchestration"/>
    <x v="69"/>
    <n v="41564"/>
    <n v="1.3236942675159236"/>
    <x v="1"/>
    <n v="374"/>
    <n v="111.1336898395722"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x v="70"/>
    <n v="6430"/>
    <n v="1.3122448979591836"/>
    <x v="1"/>
    <n v="71"/>
    <n v="90.563380281690144"/>
    <x v="2"/>
    <s v="AUD"/>
    <x v="85"/>
    <x v="83"/>
    <b v="0"/>
    <b v="0"/>
    <s v="music/indie rock"/>
    <x v="1"/>
    <x v="7"/>
  </r>
  <r>
    <n v="86"/>
    <s v="Davis-Smith"/>
    <s v="Organic motivating firmware"/>
    <x v="71"/>
    <n v="12405"/>
    <n v="1.6763513513513513"/>
    <x v="1"/>
    <n v="203"/>
    <n v="61.108374384236456"/>
    <x v="1"/>
    <s v="USD"/>
    <x v="86"/>
    <x v="84"/>
    <b v="1"/>
    <b v="0"/>
    <s v="theater/plays"/>
    <x v="3"/>
    <x v="3"/>
  </r>
  <r>
    <n v="87"/>
    <s v="Farrell and Sons"/>
    <s v="Synergized 4thgeneration conglomeration"/>
    <x v="72"/>
    <n v="123040"/>
    <n v="0.6198488664987406"/>
    <x v="0"/>
    <n v="1482"/>
    <n v="83.022941970310384"/>
    <x v="2"/>
    <s v="AUD"/>
    <x v="87"/>
    <x v="85"/>
    <b v="0"/>
    <b v="1"/>
    <s v="music/rock"/>
    <x v="1"/>
    <x v="1"/>
  </r>
  <r>
    <n v="88"/>
    <s v="Clark Group"/>
    <s v="Grass-roots fault-tolerant policy"/>
    <x v="73"/>
    <n v="12516"/>
    <n v="2.6074999999999999"/>
    <x v="1"/>
    <n v="113"/>
    <n v="110.76106194690266"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x v="74"/>
    <n v="8588"/>
    <n v="2.5258823529411765"/>
    <x v="1"/>
    <n v="96"/>
    <n v="89.458333333333329"/>
    <x v="1"/>
    <s v="USD"/>
    <x v="89"/>
    <x v="87"/>
    <b v="0"/>
    <b v="0"/>
    <s v="theater/plays"/>
    <x v="3"/>
    <x v="3"/>
  </r>
  <r>
    <n v="90"/>
    <s v="Kramer Group"/>
    <s v="Synergistic explicit parallelism"/>
    <x v="75"/>
    <n v="6132"/>
    <n v="0.7861538461538462"/>
    <x v="0"/>
    <n v="106"/>
    <n v="57.849056603773583"/>
    <x v="1"/>
    <s v="USD"/>
    <x v="90"/>
    <x v="88"/>
    <b v="0"/>
    <b v="1"/>
    <s v="theater/plays"/>
    <x v="3"/>
    <x v="3"/>
  </r>
  <r>
    <n v="91"/>
    <s v="Frazier, Patrick and Smith"/>
    <s v="Enhanced systemic analyzer"/>
    <x v="76"/>
    <n v="74688"/>
    <n v="0.48404406999351912"/>
    <x v="0"/>
    <n v="679"/>
    <n v="109.99705449189985"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x v="77"/>
    <n v="51775"/>
    <n v="2.5887500000000001"/>
    <x v="1"/>
    <n v="498"/>
    <n v="103.96586345381526"/>
    <x v="5"/>
    <s v="CHF"/>
    <x v="92"/>
    <x v="40"/>
    <b v="0"/>
    <b v="1"/>
    <s v="games/video games"/>
    <x v="6"/>
    <x v="11"/>
  </r>
  <r>
    <n v="93"/>
    <s v="Hall and Sons"/>
    <s v="Pre-emptive radical architecture"/>
    <x v="78"/>
    <n v="65877"/>
    <n v="0.60548713235294116"/>
    <x v="3"/>
    <n v="610"/>
    <n v="107.99508196721311"/>
    <x v="1"/>
    <s v="USD"/>
    <x v="93"/>
    <x v="90"/>
    <b v="0"/>
    <b v="1"/>
    <s v="theater/plays"/>
    <x v="3"/>
    <x v="3"/>
  </r>
  <r>
    <n v="94"/>
    <s v="Hanson Inc"/>
    <s v="Grass-roots web-enabled contingency"/>
    <x v="49"/>
    <n v="8807"/>
    <n v="3.036896551724138"/>
    <x v="1"/>
    <n v="180"/>
    <n v="48.927777777777777"/>
    <x v="4"/>
    <s v="GBP"/>
    <x v="94"/>
    <x v="91"/>
    <b v="0"/>
    <b v="0"/>
    <s v="technology/web"/>
    <x v="2"/>
    <x v="2"/>
  </r>
  <r>
    <n v="95"/>
    <s v="Sanchez LLC"/>
    <s v="Stand-alone system-worthy standardization"/>
    <x v="79"/>
    <n v="1017"/>
    <n v="1.1299999999999999"/>
    <x v="1"/>
    <n v="27"/>
    <n v="37.666666666666664"/>
    <x v="1"/>
    <s v="USD"/>
    <x v="95"/>
    <x v="92"/>
    <b v="0"/>
    <b v="0"/>
    <s v="film &amp; video/documentary"/>
    <x v="4"/>
    <x v="4"/>
  </r>
  <r>
    <n v="96"/>
    <s v="Howard Ltd"/>
    <s v="Down-sized systematic policy"/>
    <x v="80"/>
    <n v="151513"/>
    <n v="2.1737876614060259"/>
    <x v="1"/>
    <n v="2331"/>
    <n v="64.999141999141997"/>
    <x v="1"/>
    <s v="USD"/>
    <x v="96"/>
    <x v="36"/>
    <b v="0"/>
    <b v="0"/>
    <s v="theater/plays"/>
    <x v="3"/>
    <x v="3"/>
  </r>
  <r>
    <n v="97"/>
    <s v="Stewart LLC"/>
    <s v="Cloned bi-directional architecture"/>
    <x v="81"/>
    <n v="12047"/>
    <n v="9.2669230769230762"/>
    <x v="1"/>
    <n v="113"/>
    <n v="106.61061946902655"/>
    <x v="1"/>
    <s v="USD"/>
    <x v="48"/>
    <x v="93"/>
    <b v="0"/>
    <b v="0"/>
    <s v="food/food trucks"/>
    <x v="0"/>
    <x v="0"/>
  </r>
  <r>
    <n v="98"/>
    <s v="Arias, Allen and Miller"/>
    <s v="Seamless transitional portal"/>
    <x v="82"/>
    <n v="32951"/>
    <n v="0.33692229038854804"/>
    <x v="0"/>
    <n v="1220"/>
    <n v="27.009016393442622"/>
    <x v="2"/>
    <s v="AUD"/>
    <x v="97"/>
    <x v="94"/>
    <b v="0"/>
    <b v="0"/>
    <s v="games/video games"/>
    <x v="6"/>
    <x v="11"/>
  </r>
  <r>
    <n v="99"/>
    <s v="Baker-Morris"/>
    <s v="Fully-configurable motivating approach"/>
    <x v="4"/>
    <n v="14951"/>
    <n v="1.9672368421052631"/>
    <x v="1"/>
    <n v="164"/>
    <n v="91.16463414634147"/>
    <x v="1"/>
    <s v="USD"/>
    <x v="98"/>
    <x v="95"/>
    <b v="0"/>
    <b v="0"/>
    <s v="theater/plays"/>
    <x v="3"/>
    <x v="3"/>
  </r>
  <r>
    <n v="100"/>
    <s v="Tucker, Fox and Green"/>
    <s v="Upgradable fault-tolerant approach"/>
    <x v="0"/>
    <n v="1"/>
    <n v="0.01"/>
    <x v="0"/>
    <n v="1"/>
    <n v="1"/>
    <x v="1"/>
    <s v="USD"/>
    <x v="99"/>
    <x v="96"/>
    <b v="0"/>
    <b v="0"/>
    <s v="theater/plays"/>
    <x v="3"/>
    <x v="3"/>
  </r>
  <r>
    <n v="101"/>
    <s v="Douglas LLC"/>
    <s v="Reduced heuristic moratorium"/>
    <x v="79"/>
    <n v="9193"/>
    <n v="10.214444444444444"/>
    <x v="1"/>
    <n v="164"/>
    <n v="56.054878048780488"/>
    <x v="1"/>
    <s v="USD"/>
    <x v="100"/>
    <x v="97"/>
    <b v="0"/>
    <b v="1"/>
    <s v="music/electric music"/>
    <x v="1"/>
    <x v="5"/>
  </r>
  <r>
    <n v="102"/>
    <s v="Garcia Inc"/>
    <s v="Front-line web-enabled model"/>
    <x v="41"/>
    <n v="10422"/>
    <n v="2.8167567567567566"/>
    <x v="1"/>
    <n v="336"/>
    <n v="31.017857142857142"/>
    <x v="1"/>
    <s v="USD"/>
    <x v="101"/>
    <x v="98"/>
    <b v="0"/>
    <b v="1"/>
    <s v="technology/wearables"/>
    <x v="2"/>
    <x v="8"/>
  </r>
  <r>
    <n v="103"/>
    <s v="Frye, Hunt and Powell"/>
    <s v="Polarized incremental emulation"/>
    <x v="83"/>
    <n v="2461"/>
    <n v="0.24610000000000001"/>
    <x v="0"/>
    <n v="37"/>
    <n v="66.513513513513516"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x v="84"/>
    <n v="170623"/>
    <n v="1.4314010067114094"/>
    <x v="1"/>
    <n v="1917"/>
    <n v="89.005216484089729"/>
    <x v="1"/>
    <s v="USD"/>
    <x v="103"/>
    <x v="100"/>
    <b v="0"/>
    <b v="0"/>
    <s v="music/indie rock"/>
    <x v="1"/>
    <x v="7"/>
  </r>
  <r>
    <n v="105"/>
    <s v="Charles-Johnson"/>
    <s v="Total fresh-thinking system engine"/>
    <x v="85"/>
    <n v="9829"/>
    <n v="1.4454411764705883"/>
    <x v="1"/>
    <n v="95"/>
    <n v="103.46315789473684"/>
    <x v="1"/>
    <s v="USD"/>
    <x v="104"/>
    <x v="101"/>
    <b v="0"/>
    <b v="0"/>
    <s v="technology/web"/>
    <x v="2"/>
    <x v="2"/>
  </r>
  <r>
    <n v="106"/>
    <s v="Brandt, Carter and Wood"/>
    <s v="Ameliorated clear-thinking circuit"/>
    <x v="61"/>
    <n v="14006"/>
    <n v="3.5912820512820511"/>
    <x v="1"/>
    <n v="147"/>
    <n v="95.278911564625844"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x v="26"/>
    <n v="6527"/>
    <n v="1.8648571428571428"/>
    <x v="1"/>
    <n v="86"/>
    <n v="75.895348837209298"/>
    <x v="1"/>
    <s v="USD"/>
    <x v="106"/>
    <x v="103"/>
    <b v="0"/>
    <b v="1"/>
    <s v="theater/plays"/>
    <x v="3"/>
    <x v="3"/>
  </r>
  <r>
    <n v="108"/>
    <s v="Decker Inc"/>
    <s v="Universal encompassing implementation"/>
    <x v="42"/>
    <n v="8929"/>
    <n v="5.9526666666666666"/>
    <x v="1"/>
    <n v="83"/>
    <n v="107.57831325301204"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x v="5"/>
    <n v="3079"/>
    <n v="0.5921153846153846"/>
    <x v="0"/>
    <n v="60"/>
    <n v="51.31666666666667"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x v="86"/>
    <n v="21307"/>
    <n v="0.14962780898876404"/>
    <x v="0"/>
    <n v="296"/>
    <n v="71.983108108108112"/>
    <x v="1"/>
    <s v="USD"/>
    <x v="109"/>
    <x v="106"/>
    <b v="0"/>
    <b v="0"/>
    <s v="food/food trucks"/>
    <x v="0"/>
    <x v="0"/>
  </r>
  <r>
    <n v="111"/>
    <s v="Hart-Briggs"/>
    <s v="Re-engineered user-facing approach"/>
    <x v="87"/>
    <n v="73653"/>
    <n v="1.1995602605863191"/>
    <x v="1"/>
    <n v="676"/>
    <n v="108.95414201183432"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x v="53"/>
    <n v="12635"/>
    <n v="2.6882978723404256"/>
    <x v="1"/>
    <n v="361"/>
    <n v="35"/>
    <x v="2"/>
    <s v="AUD"/>
    <x v="111"/>
    <x v="108"/>
    <b v="0"/>
    <b v="0"/>
    <s v="technology/web"/>
    <x v="2"/>
    <x v="2"/>
  </r>
  <r>
    <n v="113"/>
    <s v="Wright, Hartman and Yu"/>
    <s v="User-friendly tertiary array"/>
    <x v="88"/>
    <n v="12437"/>
    <n v="3.7687878787878786"/>
    <x v="1"/>
    <n v="131"/>
    <n v="94.938931297709928"/>
    <x v="1"/>
    <s v="USD"/>
    <x v="112"/>
    <x v="109"/>
    <b v="0"/>
    <b v="0"/>
    <s v="food/food trucks"/>
    <x v="0"/>
    <x v="0"/>
  </r>
  <r>
    <n v="114"/>
    <s v="Harper-Davis"/>
    <s v="Robust heuristic encoding"/>
    <x v="89"/>
    <n v="13816"/>
    <n v="7.2715789473684209"/>
    <x v="1"/>
    <n v="126"/>
    <n v="109.65079365079364"/>
    <x v="1"/>
    <s v="USD"/>
    <x v="113"/>
    <x v="110"/>
    <b v="0"/>
    <b v="1"/>
    <s v="technology/wearables"/>
    <x v="2"/>
    <x v="8"/>
  </r>
  <r>
    <n v="115"/>
    <s v="Barrett PLC"/>
    <s v="Team-oriented clear-thinking capacity"/>
    <x v="90"/>
    <n v="145382"/>
    <n v="0.87211757648470301"/>
    <x v="0"/>
    <n v="3304"/>
    <n v="44.001815980629537"/>
    <x v="6"/>
    <s v="EUR"/>
    <x v="114"/>
    <x v="111"/>
    <b v="0"/>
    <b v="0"/>
    <s v="publishing/fiction"/>
    <x v="5"/>
    <x v="13"/>
  </r>
  <r>
    <n v="116"/>
    <s v="David-Clark"/>
    <s v="De-engineered motivating standardization"/>
    <x v="44"/>
    <n v="6336"/>
    <n v="0.88"/>
    <x v="0"/>
    <n v="73"/>
    <n v="86.794520547945211"/>
    <x v="1"/>
    <s v="USD"/>
    <x v="115"/>
    <x v="112"/>
    <b v="0"/>
    <b v="0"/>
    <s v="theater/plays"/>
    <x v="3"/>
    <x v="3"/>
  </r>
  <r>
    <n v="117"/>
    <s v="Chaney-Dennis"/>
    <s v="Business-focused 24hour groupware"/>
    <x v="70"/>
    <n v="8523"/>
    <n v="1.7393877551020409"/>
    <x v="1"/>
    <n v="275"/>
    <n v="30.992727272727272"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x v="91"/>
    <n v="6351"/>
    <n v="1.1761111111111111"/>
    <x v="1"/>
    <n v="67"/>
    <n v="94.791044776119406"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x v="92"/>
    <n v="10748"/>
    <n v="2.1496"/>
    <x v="1"/>
    <n v="154"/>
    <n v="69.79220779220779"/>
    <x v="1"/>
    <s v="USD"/>
    <x v="118"/>
    <x v="115"/>
    <b v="0"/>
    <b v="1"/>
    <s v="film &amp; video/documentary"/>
    <x v="4"/>
    <x v="4"/>
  </r>
  <r>
    <n v="120"/>
    <s v="Vega Group"/>
    <s v="Synchronized regional synergy"/>
    <x v="93"/>
    <n v="112272"/>
    <n v="1.4949667110519307"/>
    <x v="1"/>
    <n v="1782"/>
    <n v="63.003367003367003"/>
    <x v="1"/>
    <s v="USD"/>
    <x v="119"/>
    <x v="116"/>
    <b v="0"/>
    <b v="1"/>
    <s v="games/mobile games"/>
    <x v="6"/>
    <x v="20"/>
  </r>
  <r>
    <n v="121"/>
    <s v="Brown-Brown"/>
    <s v="Multi-lateral homogeneous success"/>
    <x v="94"/>
    <n v="99361"/>
    <n v="2.1933995584988963"/>
    <x v="1"/>
    <n v="903"/>
    <n v="110.0343300110742"/>
    <x v="1"/>
    <s v="USD"/>
    <x v="33"/>
    <x v="117"/>
    <b v="0"/>
    <b v="0"/>
    <s v="games/video games"/>
    <x v="6"/>
    <x v="11"/>
  </r>
  <r>
    <n v="122"/>
    <s v="Taylor PLC"/>
    <s v="Seamless zero-defect solution"/>
    <x v="95"/>
    <n v="88055"/>
    <n v="0.64367690058479532"/>
    <x v="0"/>
    <n v="3387"/>
    <n v="25.997933274284026"/>
    <x v="1"/>
    <s v="USD"/>
    <x v="120"/>
    <x v="95"/>
    <b v="0"/>
    <b v="0"/>
    <s v="publishing/fiction"/>
    <x v="5"/>
    <x v="13"/>
  </r>
  <r>
    <n v="123"/>
    <s v="Edwards-Lewis"/>
    <s v="Enhanced scalable concept"/>
    <x v="96"/>
    <n v="33092"/>
    <n v="0.18622397298818233"/>
    <x v="0"/>
    <n v="662"/>
    <n v="49.987915407854985"/>
    <x v="0"/>
    <s v="CAD"/>
    <x v="121"/>
    <x v="118"/>
    <b v="1"/>
    <b v="0"/>
    <s v="theater/plays"/>
    <x v="3"/>
    <x v="3"/>
  </r>
  <r>
    <n v="124"/>
    <s v="Stanton, Neal and Rodriguez"/>
    <s v="Polarized uniform software"/>
    <x v="97"/>
    <n v="9562"/>
    <n v="3.6776923076923076"/>
    <x v="1"/>
    <n v="94"/>
    <n v="101.72340425531915"/>
    <x v="6"/>
    <s v="EUR"/>
    <x v="122"/>
    <x v="119"/>
    <b v="0"/>
    <b v="0"/>
    <s v="photography/photography books"/>
    <x v="7"/>
    <x v="14"/>
  </r>
  <r>
    <n v="125"/>
    <s v="Pratt LLC"/>
    <s v="Stand-alone web-enabled moderator"/>
    <x v="98"/>
    <n v="8475"/>
    <n v="1.5990566037735849"/>
    <x v="1"/>
    <n v="180"/>
    <n v="47.083333333333336"/>
    <x v="1"/>
    <s v="USD"/>
    <x v="123"/>
    <x v="120"/>
    <b v="0"/>
    <b v="0"/>
    <s v="theater/plays"/>
    <x v="3"/>
    <x v="3"/>
  </r>
  <r>
    <n v="126"/>
    <s v="Gross PLC"/>
    <s v="Proactive methodical benchmark"/>
    <x v="99"/>
    <n v="69617"/>
    <n v="0.38633185349611543"/>
    <x v="0"/>
    <n v="774"/>
    <n v="89.944444444444443"/>
    <x v="1"/>
    <s v="USD"/>
    <x v="124"/>
    <x v="121"/>
    <b v="0"/>
    <b v="1"/>
    <s v="theater/plays"/>
    <x v="3"/>
    <x v="3"/>
  </r>
  <r>
    <n v="127"/>
    <s v="Martinez, Gomez and Dalton"/>
    <s v="Team-oriented 6thgeneration matrix"/>
    <x v="100"/>
    <n v="53067"/>
    <n v="0.51421511627906979"/>
    <x v="0"/>
    <n v="672"/>
    <n v="78.96875"/>
    <x v="0"/>
    <s v="CAD"/>
    <x v="125"/>
    <x v="122"/>
    <b v="0"/>
    <b v="0"/>
    <s v="theater/plays"/>
    <x v="3"/>
    <x v="3"/>
  </r>
  <r>
    <n v="128"/>
    <s v="Allen-Curtis"/>
    <s v="Phased human-resource core"/>
    <x v="101"/>
    <n v="42596"/>
    <n v="0.60334277620396604"/>
    <x v="3"/>
    <n v="532"/>
    <n v="80.067669172932327"/>
    <x v="1"/>
    <s v="USD"/>
    <x v="126"/>
    <x v="123"/>
    <b v="0"/>
    <b v="0"/>
    <s v="music/rock"/>
    <x v="1"/>
    <x v="1"/>
  </r>
  <r>
    <n v="129"/>
    <s v="Morgan-Martinez"/>
    <s v="Mandatory tertiary implementation"/>
    <x v="102"/>
    <n v="4756"/>
    <n v="3.2026936026936029E-2"/>
    <x v="3"/>
    <n v="55"/>
    <n v="86.472727272727269"/>
    <x v="2"/>
    <s v="AUD"/>
    <x v="127"/>
    <x v="97"/>
    <b v="0"/>
    <b v="0"/>
    <s v="food/food trucks"/>
    <x v="0"/>
    <x v="0"/>
  </r>
  <r>
    <n v="130"/>
    <s v="Luna, Anderson and Fox"/>
    <s v="Secured directional encryption"/>
    <x v="103"/>
    <n v="14925"/>
    <n v="1.5546875"/>
    <x v="1"/>
    <n v="533"/>
    <n v="28.001876172607879"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x v="104"/>
    <n v="166116"/>
    <n v="1.0085974499089254"/>
    <x v="1"/>
    <n v="2443"/>
    <n v="67.996725337699544"/>
    <x v="4"/>
    <s v="GBP"/>
    <x v="129"/>
    <x v="125"/>
    <b v="0"/>
    <b v="0"/>
    <s v="technology/web"/>
    <x v="2"/>
    <x v="2"/>
  </r>
  <r>
    <n v="132"/>
    <s v="Flowers and Sons"/>
    <s v="Virtual static core"/>
    <x v="88"/>
    <n v="3834"/>
    <n v="1.1618181818181819"/>
    <x v="1"/>
    <n v="89"/>
    <n v="43.078651685393261"/>
    <x v="1"/>
    <s v="USD"/>
    <x v="130"/>
    <x v="126"/>
    <b v="0"/>
    <b v="1"/>
    <s v="theater/plays"/>
    <x v="3"/>
    <x v="3"/>
  </r>
  <r>
    <n v="133"/>
    <s v="Gates PLC"/>
    <s v="Secured content-based product"/>
    <x v="6"/>
    <n v="13985"/>
    <n v="3.1077777777777778"/>
    <x v="1"/>
    <n v="159"/>
    <n v="87.95597484276729"/>
    <x v="1"/>
    <s v="USD"/>
    <x v="131"/>
    <x v="127"/>
    <b v="0"/>
    <b v="0"/>
    <s v="music/world music"/>
    <x v="1"/>
    <x v="21"/>
  </r>
  <r>
    <n v="134"/>
    <s v="Caldwell LLC"/>
    <s v="Secured executive concept"/>
    <x v="105"/>
    <n v="89288"/>
    <n v="0.89736683417085428"/>
    <x v="0"/>
    <n v="940"/>
    <n v="94.987234042553197"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x v="106"/>
    <n v="5488"/>
    <n v="0.71272727272727276"/>
    <x v="0"/>
    <n v="117"/>
    <n v="46.905982905982903"/>
    <x v="1"/>
    <s v="USD"/>
    <x v="133"/>
    <x v="129"/>
    <b v="0"/>
    <b v="1"/>
    <s v="theater/plays"/>
    <x v="3"/>
    <x v="3"/>
  </r>
  <r>
    <n v="136"/>
    <s v="Briggs PLC"/>
    <s v="Distributed context-sensitive flexibility"/>
    <x v="107"/>
    <n v="2721"/>
    <n v="3.2862318840579711E-2"/>
    <x v="3"/>
    <n v="58"/>
    <n v="46.913793103448278"/>
    <x v="1"/>
    <s v="USD"/>
    <x v="134"/>
    <x v="130"/>
    <b v="0"/>
    <b v="1"/>
    <s v="film &amp; video/drama"/>
    <x v="4"/>
    <x v="6"/>
  </r>
  <r>
    <n v="137"/>
    <s v="Hudson-Nguyen"/>
    <s v="Down-sized disintermediate support"/>
    <x v="37"/>
    <n v="4712"/>
    <n v="2.617777777777778"/>
    <x v="1"/>
    <n v="50"/>
    <n v="94.24"/>
    <x v="1"/>
    <s v="USD"/>
    <x v="135"/>
    <x v="131"/>
    <b v="0"/>
    <b v="0"/>
    <s v="publishing/nonfiction"/>
    <x v="5"/>
    <x v="9"/>
  </r>
  <r>
    <n v="138"/>
    <s v="Hogan Ltd"/>
    <s v="Stand-alone mission-critical moratorium"/>
    <x v="103"/>
    <n v="9216"/>
    <n v="0.96"/>
    <x v="0"/>
    <n v="115"/>
    <n v="80.139130434782615"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x v="108"/>
    <n v="19246"/>
    <n v="0.20896851248642778"/>
    <x v="0"/>
    <n v="326"/>
    <n v="59.036809815950917"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x v="20"/>
    <n v="12274"/>
    <n v="2.2316363636363636"/>
    <x v="1"/>
    <n v="186"/>
    <n v="65.989247311827953"/>
    <x v="1"/>
    <s v="USD"/>
    <x v="138"/>
    <x v="134"/>
    <b v="0"/>
    <b v="0"/>
    <s v="film &amp; video/documentary"/>
    <x v="4"/>
    <x v="4"/>
  </r>
  <r>
    <n v="141"/>
    <s v="Jackson LLC"/>
    <s v="Distributed motivating algorithm"/>
    <x v="109"/>
    <n v="65323"/>
    <n v="1.0159097978227061"/>
    <x v="1"/>
    <n v="1071"/>
    <n v="60.992530345471522"/>
    <x v="1"/>
    <s v="USD"/>
    <x v="139"/>
    <x v="135"/>
    <b v="0"/>
    <b v="0"/>
    <s v="technology/web"/>
    <x v="2"/>
    <x v="2"/>
  </r>
  <r>
    <n v="142"/>
    <s v="Figueroa Ltd"/>
    <s v="Expanded solution-oriented benchmark"/>
    <x v="92"/>
    <n v="11502"/>
    <n v="2.3003999999999998"/>
    <x v="1"/>
    <n v="117"/>
    <n v="98.307692307692307"/>
    <x v="1"/>
    <s v="USD"/>
    <x v="107"/>
    <x v="136"/>
    <b v="0"/>
    <b v="0"/>
    <s v="technology/web"/>
    <x v="2"/>
    <x v="2"/>
  </r>
  <r>
    <n v="143"/>
    <s v="Avila-Jones"/>
    <s v="Implemented discrete secured line"/>
    <x v="91"/>
    <n v="7322"/>
    <n v="1.355925925925926"/>
    <x v="1"/>
    <n v="70"/>
    <n v="104.6"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x v="25"/>
    <n v="11619"/>
    <n v="1.2909999999999999"/>
    <x v="1"/>
    <n v="135"/>
    <n v="86.066666666666663"/>
    <x v="1"/>
    <s v="USD"/>
    <x v="141"/>
    <x v="138"/>
    <b v="0"/>
    <b v="0"/>
    <s v="theater/plays"/>
    <x v="3"/>
    <x v="3"/>
  </r>
  <r>
    <n v="145"/>
    <s v="Fields-Moore"/>
    <s v="Secured reciprocal array"/>
    <x v="110"/>
    <n v="59128"/>
    <n v="2.3651200000000001"/>
    <x v="1"/>
    <n v="768"/>
    <n v="76.989583333333329"/>
    <x v="5"/>
    <s v="CHF"/>
    <x v="142"/>
    <x v="139"/>
    <b v="0"/>
    <b v="0"/>
    <s v="technology/wearables"/>
    <x v="2"/>
    <x v="8"/>
  </r>
  <r>
    <n v="146"/>
    <s v="Harris-Golden"/>
    <s v="Optional bandwidth-monitored middleware"/>
    <x v="35"/>
    <n v="1518"/>
    <n v="0.17249999999999999"/>
    <x v="3"/>
    <n v="51"/>
    <n v="29.764705882352942"/>
    <x v="1"/>
    <s v="USD"/>
    <x v="143"/>
    <x v="140"/>
    <b v="0"/>
    <b v="0"/>
    <s v="theater/plays"/>
    <x v="3"/>
    <x v="3"/>
  </r>
  <r>
    <n v="147"/>
    <s v="Moss, Norman and Dunlap"/>
    <s v="Upgradable upward-trending workforce"/>
    <x v="111"/>
    <n v="9337"/>
    <n v="1.1249397590361445"/>
    <x v="1"/>
    <n v="199"/>
    <n v="46.91959798994975"/>
    <x v="1"/>
    <s v="USD"/>
    <x v="144"/>
    <x v="141"/>
    <b v="0"/>
    <b v="1"/>
    <s v="theater/plays"/>
    <x v="3"/>
    <x v="3"/>
  </r>
  <r>
    <n v="148"/>
    <s v="White, Larson and Wright"/>
    <s v="Upgradable hybrid capability"/>
    <x v="29"/>
    <n v="11255"/>
    <n v="1.2102150537634409"/>
    <x v="1"/>
    <n v="107"/>
    <n v="105.18691588785046"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x v="8"/>
    <n v="13632"/>
    <n v="2.1987096774193549"/>
    <x v="1"/>
    <n v="195"/>
    <n v="69.907692307692301"/>
    <x v="1"/>
    <s v="USD"/>
    <x v="146"/>
    <x v="143"/>
    <b v="0"/>
    <b v="0"/>
    <s v="music/indie rock"/>
    <x v="1"/>
    <x v="7"/>
  </r>
  <r>
    <n v="150"/>
    <s v="Brown, Palmer and Pace"/>
    <s v="Networked stable workforce"/>
    <x v="0"/>
    <n v="1"/>
    <n v="0.01"/>
    <x v="0"/>
    <n v="1"/>
    <n v="1"/>
    <x v="1"/>
    <s v="USD"/>
    <x v="147"/>
    <x v="144"/>
    <b v="0"/>
    <b v="0"/>
    <s v="music/rock"/>
    <x v="1"/>
    <x v="1"/>
  </r>
  <r>
    <n v="151"/>
    <s v="Parker LLC"/>
    <s v="Customizable intermediate extranet"/>
    <x v="112"/>
    <n v="88037"/>
    <n v="0.64166909620991253"/>
    <x v="0"/>
    <n v="1467"/>
    <n v="60.011588275391958"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x v="113"/>
    <n v="175573"/>
    <n v="4.2306746987951804"/>
    <x v="1"/>
    <n v="3376"/>
    <n v="52.006220379146917"/>
    <x v="1"/>
    <s v="USD"/>
    <x v="149"/>
    <x v="146"/>
    <b v="0"/>
    <b v="0"/>
    <s v="music/indie rock"/>
    <x v="1"/>
    <x v="7"/>
  </r>
  <r>
    <n v="153"/>
    <s v="Whitehead, Bell and Hughes"/>
    <s v="Multi-tiered radical definition"/>
    <x v="114"/>
    <n v="176112"/>
    <n v="0.92984160506863778"/>
    <x v="0"/>
    <n v="5681"/>
    <n v="31.000176025347649"/>
    <x v="1"/>
    <s v="USD"/>
    <x v="150"/>
    <x v="147"/>
    <b v="0"/>
    <b v="0"/>
    <s v="theater/plays"/>
    <x v="3"/>
    <x v="3"/>
  </r>
  <r>
    <n v="154"/>
    <s v="Rodriguez-Brown"/>
    <s v="Devolved foreground benchmark"/>
    <x v="115"/>
    <n v="100650"/>
    <n v="0.58756567425569173"/>
    <x v="0"/>
    <n v="1059"/>
    <n v="95.042492917847028"/>
    <x v="1"/>
    <s v="USD"/>
    <x v="151"/>
    <x v="148"/>
    <b v="0"/>
    <b v="1"/>
    <s v="music/indie rock"/>
    <x v="1"/>
    <x v="7"/>
  </r>
  <r>
    <n v="155"/>
    <s v="Hall-Schaefer"/>
    <s v="Distributed eco-centric methodology"/>
    <x v="116"/>
    <n v="90706"/>
    <n v="0.65022222222222226"/>
    <x v="0"/>
    <n v="1194"/>
    <n v="75.968174204355108"/>
    <x v="1"/>
    <s v="USD"/>
    <x v="152"/>
    <x v="149"/>
    <b v="0"/>
    <b v="0"/>
    <s v="theater/plays"/>
    <x v="3"/>
    <x v="3"/>
  </r>
  <r>
    <n v="156"/>
    <s v="Meza-Rogers"/>
    <s v="Streamlined encompassing encryption"/>
    <x v="117"/>
    <n v="26914"/>
    <n v="0.73939560439560437"/>
    <x v="3"/>
    <n v="379"/>
    <n v="71.013192612137203"/>
    <x v="2"/>
    <s v="AUD"/>
    <x v="153"/>
    <x v="150"/>
    <b v="0"/>
    <b v="0"/>
    <s v="music/rock"/>
    <x v="1"/>
    <x v="1"/>
  </r>
  <r>
    <n v="157"/>
    <s v="Curtis-Curtis"/>
    <s v="User-friendly reciprocal initiative"/>
    <x v="3"/>
    <n v="2212"/>
    <n v="0.52666666666666662"/>
    <x v="0"/>
    <n v="30"/>
    <n v="73.733333333333334"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x v="118"/>
    <n v="4640"/>
    <n v="2.2095238095238097"/>
    <x v="1"/>
    <n v="41"/>
    <n v="113.17073170731707"/>
    <x v="1"/>
    <s v="USD"/>
    <x v="155"/>
    <x v="152"/>
    <b v="0"/>
    <b v="0"/>
    <s v="music/rock"/>
    <x v="1"/>
    <x v="1"/>
  </r>
  <r>
    <n v="159"/>
    <s v="Clarke, Anderson and Lee"/>
    <s v="Robust explicit hardware"/>
    <x v="119"/>
    <n v="191222"/>
    <n v="1.0001150627615063"/>
    <x v="1"/>
    <n v="1821"/>
    <n v="105.00933552992861"/>
    <x v="1"/>
    <s v="USD"/>
    <x v="156"/>
    <x v="153"/>
    <b v="0"/>
    <b v="1"/>
    <s v="theater/plays"/>
    <x v="3"/>
    <x v="3"/>
  </r>
  <r>
    <n v="160"/>
    <s v="Evans Group"/>
    <s v="Stand-alone actuating support"/>
    <x v="48"/>
    <n v="12985"/>
    <n v="1.6231249999999999"/>
    <x v="1"/>
    <n v="164"/>
    <n v="79.176829268292678"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x v="20"/>
    <n v="4300"/>
    <n v="0.78181818181818186"/>
    <x v="0"/>
    <n v="75"/>
    <n v="57.333333333333336"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x v="55"/>
    <n v="9134"/>
    <n v="1.4973770491803278"/>
    <x v="1"/>
    <n v="157"/>
    <n v="58.178343949044589"/>
    <x v="5"/>
    <s v="CHF"/>
    <x v="159"/>
    <x v="156"/>
    <b v="0"/>
    <b v="0"/>
    <s v="music/rock"/>
    <x v="1"/>
    <x v="1"/>
  </r>
  <r>
    <n v="163"/>
    <s v="Burton-Watkins"/>
    <s v="Extended reciprocal circuit"/>
    <x v="26"/>
    <n v="8864"/>
    <n v="2.5325714285714285"/>
    <x v="1"/>
    <n v="246"/>
    <n v="36.032520325203251"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x v="120"/>
    <n v="150755"/>
    <n v="1.0016943521594683"/>
    <x v="1"/>
    <n v="1396"/>
    <n v="107.99068767908309"/>
    <x v="1"/>
    <s v="USD"/>
    <x v="161"/>
    <x v="158"/>
    <b v="0"/>
    <b v="0"/>
    <s v="theater/plays"/>
    <x v="3"/>
    <x v="3"/>
  </r>
  <r>
    <n v="165"/>
    <s v="Cordova Ltd"/>
    <s v="Synergized radical product"/>
    <x v="121"/>
    <n v="110279"/>
    <n v="1.2199004424778761"/>
    <x v="1"/>
    <n v="2506"/>
    <n v="44.005985634477256"/>
    <x v="1"/>
    <s v="USD"/>
    <x v="162"/>
    <x v="159"/>
    <b v="0"/>
    <b v="0"/>
    <s v="technology/web"/>
    <x v="2"/>
    <x v="2"/>
  </r>
  <r>
    <n v="166"/>
    <s v="Brown-Vang"/>
    <s v="Robust heuristic artificial intelligence"/>
    <x v="122"/>
    <n v="13439"/>
    <n v="1.3713265306122449"/>
    <x v="1"/>
    <n v="244"/>
    <n v="55.077868852459019"/>
    <x v="1"/>
    <s v="USD"/>
    <x v="163"/>
    <x v="160"/>
    <b v="0"/>
    <b v="0"/>
    <s v="photography/photography books"/>
    <x v="7"/>
    <x v="14"/>
  </r>
  <r>
    <n v="167"/>
    <s v="Cruz-Ward"/>
    <s v="Robust content-based emulation"/>
    <x v="97"/>
    <n v="10804"/>
    <n v="4.155384615384615"/>
    <x v="1"/>
    <n v="146"/>
    <n v="74"/>
    <x v="2"/>
    <s v="AUD"/>
    <x v="164"/>
    <x v="161"/>
    <b v="0"/>
    <b v="0"/>
    <s v="theater/plays"/>
    <x v="3"/>
    <x v="3"/>
  </r>
  <r>
    <n v="168"/>
    <s v="Hernandez Group"/>
    <s v="Ergonomic uniform open system"/>
    <x v="123"/>
    <n v="40107"/>
    <n v="0.3130913348946136"/>
    <x v="0"/>
    <n v="955"/>
    <n v="41.996858638743454"/>
    <x v="3"/>
    <s v="DKK"/>
    <x v="165"/>
    <x v="162"/>
    <b v="0"/>
    <b v="1"/>
    <s v="music/indie rock"/>
    <x v="1"/>
    <x v="7"/>
  </r>
  <r>
    <n v="169"/>
    <s v="Tran, Steele and Wilson"/>
    <s v="Profit-focused modular product"/>
    <x v="124"/>
    <n v="98811"/>
    <n v="4.240815450643777"/>
    <x v="1"/>
    <n v="1267"/>
    <n v="77.988161010260455"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x v="125"/>
    <n v="5528"/>
    <n v="2.9388623072833599E-2"/>
    <x v="0"/>
    <n v="67"/>
    <n v="82.507462686567166"/>
    <x v="1"/>
    <s v="USD"/>
    <x v="167"/>
    <x v="164"/>
    <b v="0"/>
    <b v="0"/>
    <s v="music/indie rock"/>
    <x v="1"/>
    <x v="7"/>
  </r>
  <r>
    <n v="171"/>
    <s v="Blair Group"/>
    <s v="Public-key 3rdgeneration budgetary management"/>
    <x v="70"/>
    <n v="521"/>
    <n v="0.1063265306122449"/>
    <x v="0"/>
    <n v="5"/>
    <n v="104.2"/>
    <x v="1"/>
    <s v="USD"/>
    <x v="168"/>
    <x v="165"/>
    <b v="0"/>
    <b v="0"/>
    <s v="publishing/translations"/>
    <x v="5"/>
    <x v="18"/>
  </r>
  <r>
    <n v="172"/>
    <s v="Nixon Inc"/>
    <s v="Centralized national firmware"/>
    <x v="126"/>
    <n v="663"/>
    <n v="0.82874999999999999"/>
    <x v="0"/>
    <n v="26"/>
    <n v="25.5"/>
    <x v="1"/>
    <s v="USD"/>
    <x v="169"/>
    <x v="166"/>
    <b v="0"/>
    <b v="1"/>
    <s v="film &amp; video/documentary"/>
    <x v="4"/>
    <x v="4"/>
  </r>
  <r>
    <n v="173"/>
    <s v="White LLC"/>
    <s v="Cross-group 4thgeneration middleware"/>
    <x v="127"/>
    <n v="157635"/>
    <n v="1.6301447776628748"/>
    <x v="1"/>
    <n v="1561"/>
    <n v="100.98334401024984"/>
    <x v="1"/>
    <s v="USD"/>
    <x v="170"/>
    <x v="167"/>
    <b v="0"/>
    <b v="0"/>
    <s v="theater/plays"/>
    <x v="3"/>
    <x v="3"/>
  </r>
  <r>
    <n v="174"/>
    <s v="Santos, Black and Donovan"/>
    <s v="Pre-emptive scalable access"/>
    <x v="60"/>
    <n v="5368"/>
    <n v="8.9466666666666672"/>
    <x v="1"/>
    <n v="48"/>
    <n v="111.83333333333333"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x v="128"/>
    <n v="47459"/>
    <n v="0.26191501103752757"/>
    <x v="0"/>
    <n v="1130"/>
    <n v="41.999115044247787"/>
    <x v="1"/>
    <s v="USD"/>
    <x v="172"/>
    <x v="169"/>
    <b v="0"/>
    <b v="0"/>
    <s v="theater/plays"/>
    <x v="3"/>
    <x v="3"/>
  </r>
  <r>
    <n v="176"/>
    <s v="Stone-Orozco"/>
    <s v="Proactive scalable Graphical User Interface"/>
    <x v="129"/>
    <n v="86060"/>
    <n v="0.74834782608695649"/>
    <x v="0"/>
    <n v="782"/>
    <n v="110.05115089514067"/>
    <x v="1"/>
    <s v="USD"/>
    <x v="173"/>
    <x v="170"/>
    <b v="0"/>
    <b v="0"/>
    <s v="theater/plays"/>
    <x v="3"/>
    <x v="3"/>
  </r>
  <r>
    <n v="177"/>
    <s v="Lee, Gibson and Morgan"/>
    <s v="Digitized solution-oriented product"/>
    <x v="130"/>
    <n v="161593"/>
    <n v="4.1647680412371137"/>
    <x v="1"/>
    <n v="2739"/>
    <n v="58.997079225994888"/>
    <x v="1"/>
    <s v="USD"/>
    <x v="174"/>
    <x v="171"/>
    <b v="0"/>
    <b v="0"/>
    <s v="theater/plays"/>
    <x v="3"/>
    <x v="3"/>
  </r>
  <r>
    <n v="178"/>
    <s v="Alexander-Williams"/>
    <s v="Triple-buffered cohesive structure"/>
    <x v="44"/>
    <n v="6927"/>
    <n v="0.96208333333333329"/>
    <x v="0"/>
    <n v="210"/>
    <n v="32.985714285714288"/>
    <x v="1"/>
    <s v="USD"/>
    <x v="175"/>
    <x v="172"/>
    <b v="0"/>
    <b v="0"/>
    <s v="food/food trucks"/>
    <x v="0"/>
    <x v="0"/>
  </r>
  <r>
    <n v="179"/>
    <s v="Marks Ltd"/>
    <s v="Realigned human-resource orchestration"/>
    <x v="131"/>
    <n v="159185"/>
    <n v="3.5771910112359548"/>
    <x v="1"/>
    <n v="3537"/>
    <n v="45.005654509471306"/>
    <x v="0"/>
    <s v="CAD"/>
    <x v="176"/>
    <x v="173"/>
    <b v="0"/>
    <b v="1"/>
    <s v="theater/plays"/>
    <x v="3"/>
    <x v="3"/>
  </r>
  <r>
    <n v="180"/>
    <s v="Olsen, Edwards and Reid"/>
    <s v="Optional clear-thinking software"/>
    <x v="132"/>
    <n v="172736"/>
    <n v="3.0845714285714285"/>
    <x v="1"/>
    <n v="2107"/>
    <n v="81.98196487897485"/>
    <x v="2"/>
    <s v="AUD"/>
    <x v="177"/>
    <x v="174"/>
    <b v="0"/>
    <b v="0"/>
    <s v="technology/wearables"/>
    <x v="2"/>
    <x v="8"/>
  </r>
  <r>
    <n v="181"/>
    <s v="Daniels, Rose and Tyler"/>
    <s v="Centralized global approach"/>
    <x v="133"/>
    <n v="5315"/>
    <n v="0.61802325581395345"/>
    <x v="0"/>
    <n v="136"/>
    <n v="39.080882352941174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x v="134"/>
    <n v="195750"/>
    <n v="7.2232472324723247"/>
    <x v="1"/>
    <n v="3318"/>
    <n v="58.996383363471971"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x v="135"/>
    <n v="3525"/>
    <n v="0.69117647058823528"/>
    <x v="0"/>
    <n v="86"/>
    <n v="40.988372093023258"/>
    <x v="0"/>
    <s v="CAD"/>
    <x v="180"/>
    <x v="177"/>
    <b v="0"/>
    <b v="0"/>
    <s v="music/rock"/>
    <x v="1"/>
    <x v="1"/>
  </r>
  <r>
    <n v="184"/>
    <s v="Howard, Carter and Griffith"/>
    <s v="Adaptive asynchronous emulation"/>
    <x v="136"/>
    <n v="10550"/>
    <n v="2.9305555555555554"/>
    <x v="1"/>
    <n v="340"/>
    <n v="31.029411764705884"/>
    <x v="1"/>
    <s v="USD"/>
    <x v="181"/>
    <x v="178"/>
    <b v="0"/>
    <b v="0"/>
    <s v="theater/plays"/>
    <x v="3"/>
    <x v="3"/>
  </r>
  <r>
    <n v="185"/>
    <s v="Bailey PLC"/>
    <s v="Innovative actuating conglomeration"/>
    <x v="67"/>
    <n v="718"/>
    <n v="0.71799999999999997"/>
    <x v="0"/>
    <n v="19"/>
    <n v="37.789473684210527"/>
    <x v="1"/>
    <s v="USD"/>
    <x v="182"/>
    <x v="179"/>
    <b v="0"/>
    <b v="0"/>
    <s v="film &amp; video/television"/>
    <x v="4"/>
    <x v="19"/>
  </r>
  <r>
    <n v="186"/>
    <s v="Parker Group"/>
    <s v="Grass-roots foreground policy"/>
    <x v="137"/>
    <n v="28358"/>
    <n v="0.31934684684684683"/>
    <x v="0"/>
    <n v="886"/>
    <n v="32.006772009029348"/>
    <x v="1"/>
    <s v="USD"/>
    <x v="183"/>
    <x v="180"/>
    <b v="0"/>
    <b v="0"/>
    <s v="theater/plays"/>
    <x v="3"/>
    <x v="3"/>
  </r>
  <r>
    <n v="187"/>
    <s v="Fox Group"/>
    <s v="Horizontal transitional paradigm"/>
    <x v="138"/>
    <n v="138384"/>
    <n v="2.2987375415282392"/>
    <x v="1"/>
    <n v="1442"/>
    <n v="95.966712898751737"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x v="139"/>
    <n v="2625"/>
    <n v="0.3201219512195122"/>
    <x v="0"/>
    <n v="35"/>
    <n v="75"/>
    <x v="6"/>
    <s v="EUR"/>
    <x v="185"/>
    <x v="182"/>
    <b v="0"/>
    <b v="0"/>
    <s v="theater/plays"/>
    <x v="3"/>
    <x v="3"/>
  </r>
  <r>
    <n v="189"/>
    <s v="Anthony-Shaw"/>
    <s v="Switchable contextually-based access"/>
    <x v="140"/>
    <n v="45004"/>
    <n v="0.23525352848928385"/>
    <x v="3"/>
    <n v="441"/>
    <n v="102.0498866213152"/>
    <x v="1"/>
    <s v="USD"/>
    <x v="186"/>
    <x v="183"/>
    <b v="0"/>
    <b v="0"/>
    <s v="theater/plays"/>
    <x v="3"/>
    <x v="3"/>
  </r>
  <r>
    <n v="190"/>
    <s v="Cook LLC"/>
    <s v="Up-sized dynamic throughput"/>
    <x v="41"/>
    <n v="2538"/>
    <n v="0.68594594594594593"/>
    <x v="0"/>
    <n v="24"/>
    <n v="105.75"/>
    <x v="1"/>
    <s v="USD"/>
    <x v="187"/>
    <x v="184"/>
    <b v="0"/>
    <b v="1"/>
    <s v="theater/plays"/>
    <x v="3"/>
    <x v="3"/>
  </r>
  <r>
    <n v="191"/>
    <s v="Sutton PLC"/>
    <s v="Mandatory reciprocal superstructure"/>
    <x v="141"/>
    <n v="3188"/>
    <n v="0.37952380952380954"/>
    <x v="0"/>
    <n v="86"/>
    <n v="37.069767441860463"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x v="142"/>
    <n v="8517"/>
    <n v="0.19992957746478873"/>
    <x v="0"/>
    <n v="243"/>
    <n v="35.049382716049379"/>
    <x v="1"/>
    <s v="USD"/>
    <x v="189"/>
    <x v="186"/>
    <b v="0"/>
    <b v="0"/>
    <s v="music/rock"/>
    <x v="1"/>
    <x v="1"/>
  </r>
  <r>
    <n v="193"/>
    <s v="Calhoun, Rogers and Long"/>
    <s v="Progressive discrete hub"/>
    <x v="47"/>
    <n v="3012"/>
    <n v="0.45636363636363636"/>
    <x v="0"/>
    <n v="65"/>
    <n v="46.338461538461537"/>
    <x v="1"/>
    <s v="USD"/>
    <x v="190"/>
    <x v="187"/>
    <b v="1"/>
    <b v="0"/>
    <s v="music/indie rock"/>
    <x v="1"/>
    <x v="7"/>
  </r>
  <r>
    <n v="194"/>
    <s v="Sandoval Group"/>
    <s v="Assimilated multi-tasking archive"/>
    <x v="143"/>
    <n v="8716"/>
    <n v="1.227605633802817"/>
    <x v="1"/>
    <n v="126"/>
    <n v="69.174603174603178"/>
    <x v="1"/>
    <s v="USD"/>
    <x v="191"/>
    <x v="188"/>
    <b v="0"/>
    <b v="0"/>
    <s v="music/metal"/>
    <x v="1"/>
    <x v="16"/>
  </r>
  <r>
    <n v="195"/>
    <s v="Smith and Sons"/>
    <s v="Upgradable high-level solution"/>
    <x v="144"/>
    <n v="57157"/>
    <n v="3.61753164556962"/>
    <x v="1"/>
    <n v="524"/>
    <n v="109.07824427480917"/>
    <x v="1"/>
    <s v="USD"/>
    <x v="192"/>
    <x v="189"/>
    <b v="0"/>
    <b v="0"/>
    <s v="music/electric music"/>
    <x v="1"/>
    <x v="5"/>
  </r>
  <r>
    <n v="196"/>
    <s v="King Inc"/>
    <s v="Organic bandwidth-monitored frame"/>
    <x v="139"/>
    <n v="5178"/>
    <n v="0.63146341463414635"/>
    <x v="0"/>
    <n v="100"/>
    <n v="51.78"/>
    <x v="3"/>
    <s v="DKK"/>
    <x v="173"/>
    <x v="190"/>
    <b v="0"/>
    <b v="0"/>
    <s v="technology/wearables"/>
    <x v="2"/>
    <x v="8"/>
  </r>
  <r>
    <n v="197"/>
    <s v="Perry and Sons"/>
    <s v="Business-focused logistical framework"/>
    <x v="145"/>
    <n v="163118"/>
    <n v="2.9820475319926874"/>
    <x v="1"/>
    <n v="1989"/>
    <n v="82.010055304172951"/>
    <x v="1"/>
    <s v="USD"/>
    <x v="193"/>
    <x v="191"/>
    <b v="0"/>
    <b v="0"/>
    <s v="film &amp; video/drama"/>
    <x v="4"/>
    <x v="6"/>
  </r>
  <r>
    <n v="198"/>
    <s v="Palmer Inc"/>
    <s v="Universal multi-state capability"/>
    <x v="146"/>
    <n v="6041"/>
    <n v="9.5585443037974685E-2"/>
    <x v="0"/>
    <n v="168"/>
    <n v="35.958333333333336"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x v="37"/>
    <n v="968"/>
    <n v="0.5377777777777778"/>
    <x v="0"/>
    <n v="13"/>
    <n v="74.461538461538467"/>
    <x v="1"/>
    <s v="USD"/>
    <x v="195"/>
    <x v="193"/>
    <b v="0"/>
    <b v="0"/>
    <s v="music/rock"/>
    <x v="1"/>
    <x v="1"/>
  </r>
  <r>
    <n v="200"/>
    <s v="Becker, Rice and White"/>
    <s v="Reduced dedicated capability"/>
    <x v="0"/>
    <n v="2"/>
    <n v="0.02"/>
    <x v="0"/>
    <n v="1"/>
    <n v="2"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x v="118"/>
    <n v="14305"/>
    <n v="6.8119047619047617"/>
    <x v="1"/>
    <n v="157"/>
    <n v="91.114649681528661"/>
    <x v="1"/>
    <s v="USD"/>
    <x v="196"/>
    <x v="195"/>
    <b v="0"/>
    <b v="0"/>
    <s v="technology/web"/>
    <x v="2"/>
    <x v="2"/>
  </r>
  <r>
    <n v="202"/>
    <s v="Mcknight-Freeman"/>
    <s v="Upgradable scalable methodology"/>
    <x v="111"/>
    <n v="6543"/>
    <n v="0.78831325301204824"/>
    <x v="3"/>
    <n v="82"/>
    <n v="79.792682926829272"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x v="147"/>
    <n v="193413"/>
    <n v="1.3440792216817234"/>
    <x v="1"/>
    <n v="4498"/>
    <n v="42.999777678968428"/>
    <x v="2"/>
    <s v="AUD"/>
    <x v="198"/>
    <x v="197"/>
    <b v="0"/>
    <b v="0"/>
    <s v="theater/plays"/>
    <x v="3"/>
    <x v="3"/>
  </r>
  <r>
    <n v="204"/>
    <s v="Daniel-Luna"/>
    <s v="Mandatory multimedia leverage"/>
    <x v="148"/>
    <n v="2529"/>
    <n v="3.372E-2"/>
    <x v="0"/>
    <n v="40"/>
    <n v="63.225000000000001"/>
    <x v="1"/>
    <s v="USD"/>
    <x v="199"/>
    <x v="198"/>
    <b v="0"/>
    <b v="0"/>
    <s v="music/jazz"/>
    <x v="1"/>
    <x v="17"/>
  </r>
  <r>
    <n v="205"/>
    <s v="Weaver-Marquez"/>
    <s v="Focused analyzing circuit"/>
    <x v="81"/>
    <n v="5614"/>
    <n v="4.3184615384615386"/>
    <x v="1"/>
    <n v="80"/>
    <n v="70.174999999999997"/>
    <x v="1"/>
    <s v="USD"/>
    <x v="200"/>
    <x v="199"/>
    <b v="1"/>
    <b v="0"/>
    <s v="theater/plays"/>
    <x v="3"/>
    <x v="3"/>
  </r>
  <r>
    <n v="206"/>
    <s v="Austin, Baker and Kelley"/>
    <s v="Fundamental grid-enabled strategy"/>
    <x v="25"/>
    <n v="3496"/>
    <n v="0.38844444444444443"/>
    <x v="3"/>
    <n v="57"/>
    <n v="61.333333333333336"/>
    <x v="1"/>
    <s v="USD"/>
    <x v="201"/>
    <x v="200"/>
    <b v="0"/>
    <b v="0"/>
    <s v="publishing/fiction"/>
    <x v="5"/>
    <x v="13"/>
  </r>
  <r>
    <n v="207"/>
    <s v="Carney-Anderson"/>
    <s v="Digitized 5thgeneration knowledgebase"/>
    <x v="67"/>
    <n v="4257"/>
    <n v="4.2569999999999997"/>
    <x v="1"/>
    <n v="43"/>
    <n v="99"/>
    <x v="1"/>
    <s v="USD"/>
    <x v="202"/>
    <x v="201"/>
    <b v="0"/>
    <b v="1"/>
    <s v="music/rock"/>
    <x v="1"/>
    <x v="1"/>
  </r>
  <r>
    <n v="208"/>
    <s v="Jackson Inc"/>
    <s v="Mandatory multi-tasking encryption"/>
    <x v="149"/>
    <n v="199110"/>
    <n v="1.0112239715591671"/>
    <x v="1"/>
    <n v="2053"/>
    <n v="96.984900146127615"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x v="150"/>
    <n v="41212"/>
    <n v="0.21188688946015424"/>
    <x v="2"/>
    <n v="808"/>
    <n v="51.004950495049506"/>
    <x v="2"/>
    <s v="AUD"/>
    <x v="204"/>
    <x v="203"/>
    <b v="0"/>
    <b v="0"/>
    <s v="film &amp; video/documentary"/>
    <x v="4"/>
    <x v="4"/>
  </r>
  <r>
    <n v="210"/>
    <s v="Schultz Inc"/>
    <s v="Synergistic tertiary time-frame"/>
    <x v="151"/>
    <n v="6338"/>
    <n v="0.67425531914893622"/>
    <x v="0"/>
    <n v="226"/>
    <n v="28.044247787610619"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x v="152"/>
    <n v="99100"/>
    <n v="0.9492337164750958"/>
    <x v="0"/>
    <n v="1625"/>
    <n v="60.984615384615381"/>
    <x v="1"/>
    <s v="USD"/>
    <x v="206"/>
    <x v="205"/>
    <b v="0"/>
    <b v="0"/>
    <s v="theater/plays"/>
    <x v="3"/>
    <x v="3"/>
  </r>
  <r>
    <n v="212"/>
    <s v="Johnson Inc"/>
    <s v="Profound next generation infrastructure"/>
    <x v="32"/>
    <n v="12300"/>
    <n v="1.5185185185185186"/>
    <x v="1"/>
    <n v="168"/>
    <n v="73.214285714285708"/>
    <x v="1"/>
    <s v="USD"/>
    <x v="207"/>
    <x v="206"/>
    <b v="0"/>
    <b v="0"/>
    <s v="theater/plays"/>
    <x v="3"/>
    <x v="3"/>
  </r>
  <r>
    <n v="213"/>
    <s v="Morgan-Warren"/>
    <s v="Face-to-face encompassing info-mediaries"/>
    <x v="153"/>
    <n v="171549"/>
    <n v="1.9516382252559727"/>
    <x v="1"/>
    <n v="4289"/>
    <n v="39.997435299603637"/>
    <x v="1"/>
    <s v="USD"/>
    <x v="208"/>
    <x v="207"/>
    <b v="0"/>
    <b v="1"/>
    <s v="music/indie rock"/>
    <x v="1"/>
    <x v="7"/>
  </r>
  <r>
    <n v="214"/>
    <s v="Sullivan Group"/>
    <s v="Open-source fresh-thinking policy"/>
    <x v="1"/>
    <n v="14324"/>
    <n v="10.231428571428571"/>
    <x v="1"/>
    <n v="165"/>
    <n v="86.812121212121212"/>
    <x v="1"/>
    <s v="USD"/>
    <x v="209"/>
    <x v="208"/>
    <b v="0"/>
    <b v="0"/>
    <s v="music/rock"/>
    <x v="1"/>
    <x v="1"/>
  </r>
  <r>
    <n v="215"/>
    <s v="Vargas, Banks and Palmer"/>
    <s v="Extended 24/7 implementation"/>
    <x v="154"/>
    <n v="6024"/>
    <n v="3.8418367346938778E-2"/>
    <x v="0"/>
    <n v="143"/>
    <n v="42.125874125874127"/>
    <x v="1"/>
    <s v="USD"/>
    <x v="210"/>
    <x v="209"/>
    <b v="0"/>
    <b v="0"/>
    <s v="theater/plays"/>
    <x v="3"/>
    <x v="3"/>
  </r>
  <r>
    <n v="216"/>
    <s v="Johnson, Dixon and Zimmerman"/>
    <s v="Organic dynamic algorithm"/>
    <x v="155"/>
    <n v="188721"/>
    <n v="1.5507066557107643"/>
    <x v="1"/>
    <n v="1815"/>
    <n v="103.97851239669421"/>
    <x v="1"/>
    <s v="USD"/>
    <x v="211"/>
    <x v="210"/>
    <b v="0"/>
    <b v="0"/>
    <s v="theater/plays"/>
    <x v="3"/>
    <x v="3"/>
  </r>
  <r>
    <n v="217"/>
    <s v="Moore, Dudley and Navarro"/>
    <s v="Organic multi-tasking focus group"/>
    <x v="156"/>
    <n v="57911"/>
    <n v="0.44753477588871715"/>
    <x v="0"/>
    <n v="934"/>
    <n v="62.003211991434689"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x v="57"/>
    <n v="12309"/>
    <n v="2.1594736842105262"/>
    <x v="1"/>
    <n v="397"/>
    <n v="31.005037783375315"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x v="157"/>
    <n v="138497"/>
    <n v="3.3212709832134291"/>
    <x v="1"/>
    <n v="1539"/>
    <n v="89.991552956465242"/>
    <x v="1"/>
    <s v="USD"/>
    <x v="214"/>
    <x v="213"/>
    <b v="0"/>
    <b v="0"/>
    <s v="film &amp; video/animation"/>
    <x v="4"/>
    <x v="10"/>
  </r>
  <r>
    <n v="220"/>
    <s v="Owens-Le"/>
    <s v="Focused composite approach"/>
    <x v="58"/>
    <n v="667"/>
    <n v="8.4430379746835441E-2"/>
    <x v="0"/>
    <n v="17"/>
    <n v="39.235294117647058"/>
    <x v="1"/>
    <s v="USD"/>
    <x v="215"/>
    <x v="214"/>
    <b v="1"/>
    <b v="0"/>
    <s v="theater/plays"/>
    <x v="3"/>
    <x v="3"/>
  </r>
  <r>
    <n v="221"/>
    <s v="Huff LLC"/>
    <s v="Face-to-face clear-thinking Local Area Network"/>
    <x v="158"/>
    <n v="119830"/>
    <n v="0.9862551440329218"/>
    <x v="0"/>
    <n v="2179"/>
    <n v="54.993116108306566"/>
    <x v="1"/>
    <s v="USD"/>
    <x v="216"/>
    <x v="215"/>
    <b v="1"/>
    <b v="0"/>
    <s v="food/food trucks"/>
    <x v="0"/>
    <x v="0"/>
  </r>
  <r>
    <n v="222"/>
    <s v="Johnson LLC"/>
    <s v="Cross-group cohesive circuit"/>
    <x v="73"/>
    <n v="6623"/>
    <n v="1.3797916666666667"/>
    <x v="1"/>
    <n v="138"/>
    <n v="47.992753623188406"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x v="159"/>
    <n v="81897"/>
    <n v="0.93810996563573879"/>
    <x v="0"/>
    <n v="931"/>
    <n v="87.966702470461868"/>
    <x v="1"/>
    <s v="USD"/>
    <x v="218"/>
    <x v="217"/>
    <b v="0"/>
    <b v="0"/>
    <s v="theater/plays"/>
    <x v="3"/>
    <x v="3"/>
  </r>
  <r>
    <n v="224"/>
    <s v="Lester-Moore"/>
    <s v="Diverse analyzing definition"/>
    <x v="160"/>
    <n v="186885"/>
    <n v="4.0363930885529156"/>
    <x v="1"/>
    <n v="3594"/>
    <n v="51.999165275459099"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x v="161"/>
    <n v="176398"/>
    <n v="2.6017404129793511"/>
    <x v="1"/>
    <n v="5880"/>
    <n v="29.999659863945578"/>
    <x v="1"/>
    <s v="USD"/>
    <x v="220"/>
    <x v="219"/>
    <b v="1"/>
    <b v="0"/>
    <s v="music/rock"/>
    <x v="1"/>
    <x v="1"/>
  </r>
  <r>
    <n v="226"/>
    <s v="Garcia Inc"/>
    <s v="Progressive neutral middleware"/>
    <x v="162"/>
    <n v="10999"/>
    <n v="3.6663333333333332"/>
    <x v="1"/>
    <n v="112"/>
    <n v="98.205357142857139"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x v="163"/>
    <n v="102751"/>
    <n v="1.687208538587849"/>
    <x v="1"/>
    <n v="943"/>
    <n v="108.96182396606575"/>
    <x v="1"/>
    <s v="USD"/>
    <x v="222"/>
    <x v="220"/>
    <b v="0"/>
    <b v="0"/>
    <s v="games/mobile games"/>
    <x v="6"/>
    <x v="20"/>
  </r>
  <r>
    <n v="228"/>
    <s v="Pineda Group"/>
    <s v="Exclusive real-time protocol"/>
    <x v="164"/>
    <n v="165352"/>
    <n v="1.1990717911530093"/>
    <x v="1"/>
    <n v="2468"/>
    <n v="66.998379254457049"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x v="165"/>
    <n v="165798"/>
    <n v="1.936892523364486"/>
    <x v="1"/>
    <n v="2551"/>
    <n v="64.99333594668758"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x v="166"/>
    <n v="10084"/>
    <n v="4.2016666666666671"/>
    <x v="1"/>
    <n v="101"/>
    <n v="99.841584158415841"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x v="44"/>
    <n v="5523"/>
    <n v="0.76708333333333334"/>
    <x v="3"/>
    <n v="67"/>
    <n v="82.432835820895519"/>
    <x v="1"/>
    <s v="USD"/>
    <x v="225"/>
    <x v="224"/>
    <b v="0"/>
    <b v="0"/>
    <s v="theater/plays"/>
    <x v="3"/>
    <x v="3"/>
  </r>
  <r>
    <n v="232"/>
    <s v="Davis-Rodriguez"/>
    <s v="Progressive secondary portal"/>
    <x v="74"/>
    <n v="5823"/>
    <n v="1.7126470588235294"/>
    <x v="1"/>
    <n v="92"/>
    <n v="63.293478260869563"/>
    <x v="1"/>
    <s v="USD"/>
    <x v="226"/>
    <x v="225"/>
    <b v="0"/>
    <b v="0"/>
    <s v="theater/plays"/>
    <x v="3"/>
    <x v="3"/>
  </r>
  <r>
    <n v="233"/>
    <s v="Reid, Rivera and Perry"/>
    <s v="Multi-lateral national adapter"/>
    <x v="167"/>
    <n v="6000"/>
    <n v="1.5789473684210527"/>
    <x v="1"/>
    <n v="62"/>
    <n v="96.774193548387103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x v="168"/>
    <n v="8181"/>
    <n v="1.0908"/>
    <x v="1"/>
    <n v="149"/>
    <n v="54.906040268456373"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x v="133"/>
    <n v="3589"/>
    <n v="0.41732558139534881"/>
    <x v="0"/>
    <n v="92"/>
    <n v="39.010869565217391"/>
    <x v="1"/>
    <s v="USD"/>
    <x v="229"/>
    <x v="228"/>
    <b v="0"/>
    <b v="0"/>
    <s v="film &amp; video/animation"/>
    <x v="4"/>
    <x v="10"/>
  </r>
  <r>
    <n v="236"/>
    <s v="Gallegos-Cobb"/>
    <s v="Object-based directional function"/>
    <x v="169"/>
    <n v="4323"/>
    <n v="0.10944303797468355"/>
    <x v="0"/>
    <n v="57"/>
    <n v="75.84210526315789"/>
    <x v="2"/>
    <s v="AUD"/>
    <x v="230"/>
    <x v="229"/>
    <b v="0"/>
    <b v="1"/>
    <s v="music/rock"/>
    <x v="1"/>
    <x v="1"/>
  </r>
  <r>
    <n v="237"/>
    <s v="Ellison PLC"/>
    <s v="Re-contextualized tangible open architecture"/>
    <x v="29"/>
    <n v="14822"/>
    <n v="1.593763440860215"/>
    <x v="1"/>
    <n v="329"/>
    <n v="45.051671732522799"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x v="166"/>
    <n v="10138"/>
    <n v="4.2241666666666671"/>
    <x v="1"/>
    <n v="97"/>
    <n v="104.51546391752578"/>
    <x v="3"/>
    <s v="DKK"/>
    <x v="232"/>
    <x v="231"/>
    <b v="0"/>
    <b v="1"/>
    <s v="theater/plays"/>
    <x v="3"/>
    <x v="3"/>
  </r>
  <r>
    <n v="239"/>
    <s v="Mason-Sanders"/>
    <s v="Networked web-enabled instruction set"/>
    <x v="170"/>
    <n v="3127"/>
    <n v="0.97718749999999999"/>
    <x v="0"/>
    <n v="41"/>
    <n v="76.268292682926827"/>
    <x v="1"/>
    <s v="USD"/>
    <x v="233"/>
    <x v="232"/>
    <b v="0"/>
    <b v="0"/>
    <s v="technology/wearables"/>
    <x v="2"/>
    <x v="8"/>
  </r>
  <r>
    <n v="240"/>
    <s v="Pitts-Reed"/>
    <s v="Vision-oriented dynamic service-desk"/>
    <x v="171"/>
    <n v="123124"/>
    <n v="4.1878911564625847"/>
    <x v="1"/>
    <n v="1784"/>
    <n v="69.015695067264573"/>
    <x v="1"/>
    <s v="USD"/>
    <x v="194"/>
    <x v="233"/>
    <b v="0"/>
    <b v="0"/>
    <s v="theater/plays"/>
    <x v="3"/>
    <x v="3"/>
  </r>
  <r>
    <n v="241"/>
    <s v="Gonzalez-Martinez"/>
    <s v="Vision-oriented actuating open system"/>
    <x v="172"/>
    <n v="171729"/>
    <n v="1.0191632047477746"/>
    <x v="1"/>
    <n v="1684"/>
    <n v="101.97684085510689"/>
    <x v="2"/>
    <s v="AUD"/>
    <x v="234"/>
    <x v="234"/>
    <b v="0"/>
    <b v="1"/>
    <s v="publishing/nonfiction"/>
    <x v="5"/>
    <x v="9"/>
  </r>
  <r>
    <n v="242"/>
    <s v="Hill, Martin and Garcia"/>
    <s v="Sharable scalable core"/>
    <x v="141"/>
    <n v="10729"/>
    <n v="1.2772619047619047"/>
    <x v="1"/>
    <n v="250"/>
    <n v="42.915999999999997"/>
    <x v="1"/>
    <s v="USD"/>
    <x v="235"/>
    <x v="235"/>
    <b v="0"/>
    <b v="1"/>
    <s v="music/rock"/>
    <x v="1"/>
    <x v="1"/>
  </r>
  <r>
    <n v="243"/>
    <s v="Garcia PLC"/>
    <s v="Customer-focused attitude-oriented function"/>
    <x v="173"/>
    <n v="10240"/>
    <n v="4.4521739130434783"/>
    <x v="1"/>
    <n v="238"/>
    <n v="43.025210084033617"/>
    <x v="1"/>
    <s v="USD"/>
    <x v="236"/>
    <x v="236"/>
    <b v="0"/>
    <b v="0"/>
    <s v="theater/plays"/>
    <x v="3"/>
    <x v="3"/>
  </r>
  <r>
    <n v="244"/>
    <s v="Herring-Bailey"/>
    <s v="Reverse-engineered system-worthy extranet"/>
    <x v="31"/>
    <n v="3988"/>
    <n v="5.6971428571428575"/>
    <x v="1"/>
    <n v="53"/>
    <n v="75.245283018867923"/>
    <x v="1"/>
    <s v="USD"/>
    <x v="237"/>
    <x v="237"/>
    <b v="0"/>
    <b v="0"/>
    <s v="theater/plays"/>
    <x v="3"/>
    <x v="3"/>
  </r>
  <r>
    <n v="245"/>
    <s v="Russell-Gardner"/>
    <s v="Re-engineered systematic monitoring"/>
    <x v="49"/>
    <n v="14771"/>
    <n v="5.0934482758620687"/>
    <x v="1"/>
    <n v="214"/>
    <n v="69.023364485981304"/>
    <x v="1"/>
    <s v="USD"/>
    <x v="238"/>
    <x v="238"/>
    <b v="0"/>
    <b v="0"/>
    <s v="theater/plays"/>
    <x v="3"/>
    <x v="3"/>
  </r>
  <r>
    <n v="246"/>
    <s v="Walters-Carter"/>
    <s v="Seamless value-added standardization"/>
    <x v="6"/>
    <n v="14649"/>
    <n v="3.2553333333333332"/>
    <x v="1"/>
    <n v="222"/>
    <n v="65.986486486486484"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x v="174"/>
    <n v="184658"/>
    <n v="9.3261616161616168"/>
    <x v="1"/>
    <n v="1884"/>
    <n v="98.013800424628457"/>
    <x v="1"/>
    <s v="USD"/>
    <x v="240"/>
    <x v="240"/>
    <b v="0"/>
    <b v="1"/>
    <s v="publishing/fiction"/>
    <x v="5"/>
    <x v="13"/>
  </r>
  <r>
    <n v="248"/>
    <s v="Roberts and Sons"/>
    <s v="Streamlined holistic knowledgebase"/>
    <x v="8"/>
    <n v="13103"/>
    <n v="2.1133870967741935"/>
    <x v="1"/>
    <n v="218"/>
    <n v="60.105504587155963"/>
    <x v="2"/>
    <s v="AUD"/>
    <x v="241"/>
    <x v="241"/>
    <b v="0"/>
    <b v="0"/>
    <s v="games/mobile games"/>
    <x v="6"/>
    <x v="20"/>
  </r>
  <r>
    <n v="249"/>
    <s v="Avila-Nelson"/>
    <s v="Up-sized intermediate website"/>
    <x v="175"/>
    <n v="168095"/>
    <n v="2.7332520325203253"/>
    <x v="1"/>
    <n v="6465"/>
    <n v="26.000773395204948"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x v="0"/>
    <n v="3"/>
    <n v="0.03"/>
    <x v="0"/>
    <n v="1"/>
    <n v="3"/>
    <x v="1"/>
    <s v="USD"/>
    <x v="67"/>
    <x v="243"/>
    <b v="0"/>
    <b v="0"/>
    <s v="music/rock"/>
    <x v="1"/>
    <x v="1"/>
  </r>
  <r>
    <n v="251"/>
    <s v="Singleton Ltd"/>
    <s v="Enhanced user-facing function"/>
    <x v="143"/>
    <n v="3840"/>
    <n v="0.54084507042253516"/>
    <x v="0"/>
    <n v="101"/>
    <n v="38.019801980198018"/>
    <x v="1"/>
    <s v="USD"/>
    <x v="243"/>
    <x v="244"/>
    <b v="0"/>
    <b v="0"/>
    <s v="theater/plays"/>
    <x v="3"/>
    <x v="3"/>
  </r>
  <r>
    <n v="252"/>
    <s v="Perez PLC"/>
    <s v="Operative bandwidth-monitored interface"/>
    <x v="67"/>
    <n v="6263"/>
    <n v="6.2629999999999999"/>
    <x v="1"/>
    <n v="59"/>
    <n v="106.15254237288136"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x v="158"/>
    <n v="108161"/>
    <n v="0.8902139917695473"/>
    <x v="0"/>
    <n v="1335"/>
    <n v="81.019475655430711"/>
    <x v="0"/>
    <s v="CAD"/>
    <x v="245"/>
    <x v="246"/>
    <b v="0"/>
    <b v="0"/>
    <s v="film &amp; video/drama"/>
    <x v="4"/>
    <x v="6"/>
  </r>
  <r>
    <n v="254"/>
    <s v="Barry Group"/>
    <s v="De-engineered static Local Area Network"/>
    <x v="176"/>
    <n v="8505"/>
    <n v="1.8489130434782608"/>
    <x v="1"/>
    <n v="88"/>
    <n v="96.647727272727266"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x v="177"/>
    <n v="96735"/>
    <n v="1.2016770186335404"/>
    <x v="1"/>
    <n v="1697"/>
    <n v="57.003535651149086"/>
    <x v="1"/>
    <s v="USD"/>
    <x v="247"/>
    <x v="248"/>
    <b v="0"/>
    <b v="1"/>
    <s v="music/rock"/>
    <x v="1"/>
    <x v="1"/>
  </r>
  <r>
    <n v="256"/>
    <s v="Smith-Reid"/>
    <s v="Optimized actuating toolset"/>
    <x v="178"/>
    <n v="959"/>
    <n v="0.23390243902439026"/>
    <x v="0"/>
    <n v="15"/>
    <n v="63.93333333333333"/>
    <x v="4"/>
    <s v="GBP"/>
    <x v="248"/>
    <x v="249"/>
    <b v="0"/>
    <b v="0"/>
    <s v="music/rock"/>
    <x v="1"/>
    <x v="1"/>
  </r>
  <r>
    <n v="257"/>
    <s v="Williams Inc"/>
    <s v="Decentralized exuding strategy"/>
    <x v="57"/>
    <n v="8322"/>
    <n v="1.46"/>
    <x v="1"/>
    <n v="92"/>
    <n v="90.456521739130437"/>
    <x v="1"/>
    <s v="USD"/>
    <x v="249"/>
    <x v="250"/>
    <b v="0"/>
    <b v="0"/>
    <s v="theater/plays"/>
    <x v="3"/>
    <x v="3"/>
  </r>
  <r>
    <n v="258"/>
    <s v="Duncan, Mcdonald and Miller"/>
    <s v="Assimilated coherent hardware"/>
    <x v="92"/>
    <n v="13424"/>
    <n v="2.6848000000000001"/>
    <x v="1"/>
    <n v="186"/>
    <n v="72.172043010752688"/>
    <x v="1"/>
    <s v="USD"/>
    <x v="250"/>
    <x v="251"/>
    <b v="0"/>
    <b v="1"/>
    <s v="theater/plays"/>
    <x v="3"/>
    <x v="3"/>
  </r>
  <r>
    <n v="259"/>
    <s v="Watkins Ltd"/>
    <s v="Multi-channeled responsive implementation"/>
    <x v="37"/>
    <n v="10755"/>
    <n v="5.9749999999999996"/>
    <x v="1"/>
    <n v="138"/>
    <n v="77.934782608695656"/>
    <x v="1"/>
    <s v="USD"/>
    <x v="251"/>
    <x v="252"/>
    <b v="1"/>
    <b v="0"/>
    <s v="photography/photography books"/>
    <x v="7"/>
    <x v="14"/>
  </r>
  <r>
    <n v="260"/>
    <s v="Allen-Jones"/>
    <s v="Centralized modular initiative"/>
    <x v="9"/>
    <n v="9935"/>
    <n v="1.5769841269841269"/>
    <x v="1"/>
    <n v="261"/>
    <n v="38.065134099616856"/>
    <x v="1"/>
    <s v="USD"/>
    <x v="136"/>
    <x v="253"/>
    <b v="0"/>
    <b v="0"/>
    <s v="music/rock"/>
    <x v="1"/>
    <x v="1"/>
  </r>
  <r>
    <n v="261"/>
    <s v="Mason-Smith"/>
    <s v="Reverse-engineered cohesive migration"/>
    <x v="179"/>
    <n v="26303"/>
    <n v="0.31201660735468567"/>
    <x v="0"/>
    <n v="454"/>
    <n v="57.936123348017624"/>
    <x v="1"/>
    <s v="USD"/>
    <x v="252"/>
    <x v="254"/>
    <b v="0"/>
    <b v="1"/>
    <s v="music/rock"/>
    <x v="1"/>
    <x v="1"/>
  </r>
  <r>
    <n v="262"/>
    <s v="Lloyd, Kennedy and Davis"/>
    <s v="Compatible multimedia hub"/>
    <x v="12"/>
    <n v="5328"/>
    <n v="3.1341176470588237"/>
    <x v="1"/>
    <n v="107"/>
    <n v="49.794392523364486"/>
    <x v="1"/>
    <s v="USD"/>
    <x v="253"/>
    <x v="255"/>
    <b v="0"/>
    <b v="1"/>
    <s v="music/indie rock"/>
    <x v="1"/>
    <x v="7"/>
  </r>
  <r>
    <n v="263"/>
    <s v="Walker Ltd"/>
    <s v="Organic eco-centric success"/>
    <x v="49"/>
    <n v="10756"/>
    <n v="3.7089655172413791"/>
    <x v="1"/>
    <n v="199"/>
    <n v="54.050251256281406"/>
    <x v="1"/>
    <s v="USD"/>
    <x v="254"/>
    <x v="256"/>
    <b v="0"/>
    <b v="0"/>
    <s v="photography/photography books"/>
    <x v="7"/>
    <x v="14"/>
  </r>
  <r>
    <n v="264"/>
    <s v="Gordon PLC"/>
    <s v="Virtual reciprocal policy"/>
    <x v="180"/>
    <n v="165375"/>
    <n v="3.6266447368421053"/>
    <x v="1"/>
    <n v="5512"/>
    <n v="30.002721335268504"/>
    <x v="1"/>
    <s v="USD"/>
    <x v="255"/>
    <x v="257"/>
    <b v="0"/>
    <b v="0"/>
    <s v="theater/plays"/>
    <x v="3"/>
    <x v="3"/>
  </r>
  <r>
    <n v="265"/>
    <s v="Lee and Sons"/>
    <s v="Persevering interactive emulation"/>
    <x v="70"/>
    <n v="6031"/>
    <n v="1.2308163265306122"/>
    <x v="1"/>
    <n v="86"/>
    <n v="70.127906976744185"/>
    <x v="1"/>
    <s v="USD"/>
    <x v="256"/>
    <x v="258"/>
    <b v="0"/>
    <b v="0"/>
    <s v="theater/plays"/>
    <x v="3"/>
    <x v="3"/>
  </r>
  <r>
    <n v="266"/>
    <s v="Cole LLC"/>
    <s v="Proactive responsive emulation"/>
    <x v="181"/>
    <n v="85902"/>
    <n v="0.76766756032171579"/>
    <x v="0"/>
    <n v="3182"/>
    <n v="26.996228786926462"/>
    <x v="6"/>
    <s v="EUR"/>
    <x v="257"/>
    <x v="259"/>
    <b v="0"/>
    <b v="1"/>
    <s v="music/jazz"/>
    <x v="1"/>
    <x v="17"/>
  </r>
  <r>
    <n v="267"/>
    <s v="Acosta PLC"/>
    <s v="Extended eco-centric function"/>
    <x v="182"/>
    <n v="143910"/>
    <n v="2.3362012987012988"/>
    <x v="1"/>
    <n v="2768"/>
    <n v="51.990606936416185"/>
    <x v="2"/>
    <s v="AUD"/>
    <x v="258"/>
    <x v="260"/>
    <b v="0"/>
    <b v="0"/>
    <s v="theater/plays"/>
    <x v="3"/>
    <x v="3"/>
  </r>
  <r>
    <n v="268"/>
    <s v="Brown-Mckee"/>
    <s v="Networked optimal productivity"/>
    <x v="42"/>
    <n v="2708"/>
    <n v="1.8053333333333332"/>
    <x v="1"/>
    <n v="48"/>
    <n v="56.416666666666664"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x v="26"/>
    <n v="8842"/>
    <n v="2.5262857142857142"/>
    <x v="1"/>
    <n v="87"/>
    <n v="101.63218390804597"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x v="183"/>
    <n v="47260"/>
    <n v="0.27176538240368026"/>
    <x v="3"/>
    <n v="1890"/>
    <n v="25.005291005291006"/>
    <x v="1"/>
    <s v="USD"/>
    <x v="261"/>
    <x v="263"/>
    <b v="0"/>
    <b v="0"/>
    <s v="games/video games"/>
    <x v="6"/>
    <x v="11"/>
  </r>
  <r>
    <n v="271"/>
    <s v="Foley-Cox"/>
    <s v="Progressive zero administration leverage"/>
    <x v="184"/>
    <n v="1953"/>
    <n v="1.2706571242680547E-2"/>
    <x v="2"/>
    <n v="61"/>
    <n v="32.016393442622949"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x v="185"/>
    <n v="155349"/>
    <n v="3.0400978473581213"/>
    <x v="1"/>
    <n v="1894"/>
    <n v="82.021647307286173"/>
    <x v="1"/>
    <s v="USD"/>
    <x v="263"/>
    <x v="265"/>
    <b v="0"/>
    <b v="1"/>
    <s v="theater/plays"/>
    <x v="3"/>
    <x v="3"/>
  </r>
  <r>
    <n v="273"/>
    <s v="Thomas and Sons"/>
    <s v="Re-engineered heuristic forecast"/>
    <x v="75"/>
    <n v="10704"/>
    <n v="1.3723076923076922"/>
    <x v="1"/>
    <n v="282"/>
    <n v="37.957446808510639"/>
    <x v="0"/>
    <s v="CAD"/>
    <x v="264"/>
    <x v="266"/>
    <b v="0"/>
    <b v="0"/>
    <s v="theater/plays"/>
    <x v="3"/>
    <x v="3"/>
  </r>
  <r>
    <n v="274"/>
    <s v="Morgan-Jenkins"/>
    <s v="Fully-configurable background algorithm"/>
    <x v="166"/>
    <n v="773"/>
    <n v="0.32208333333333333"/>
    <x v="0"/>
    <n v="15"/>
    <n v="51.533333333333331"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x v="61"/>
    <n v="9419"/>
    <n v="2.4151282051282053"/>
    <x v="1"/>
    <n v="116"/>
    <n v="81.198275862068968"/>
    <x v="1"/>
    <s v="USD"/>
    <x v="266"/>
    <x v="153"/>
    <b v="0"/>
    <b v="0"/>
    <s v="publishing/translations"/>
    <x v="5"/>
    <x v="18"/>
  </r>
  <r>
    <n v="276"/>
    <s v="Fields Ltd"/>
    <s v="Front-line foreground project"/>
    <x v="20"/>
    <n v="5324"/>
    <n v="0.96799999999999997"/>
    <x v="0"/>
    <n v="133"/>
    <n v="40.030075187969928"/>
    <x v="1"/>
    <s v="USD"/>
    <x v="267"/>
    <x v="268"/>
    <b v="0"/>
    <b v="1"/>
    <s v="games/video games"/>
    <x v="6"/>
    <x v="11"/>
  </r>
  <r>
    <n v="277"/>
    <s v="Ramos-Mitchell"/>
    <s v="Persevering system-worthy info-mediaries"/>
    <x v="31"/>
    <n v="7465"/>
    <n v="10.664285714285715"/>
    <x v="1"/>
    <n v="83"/>
    <n v="89.939759036144579"/>
    <x v="1"/>
    <s v="USD"/>
    <x v="268"/>
    <x v="269"/>
    <b v="0"/>
    <b v="0"/>
    <s v="theater/plays"/>
    <x v="3"/>
    <x v="3"/>
  </r>
  <r>
    <n v="278"/>
    <s v="Higgins, Davis and Salazar"/>
    <s v="Distributed multi-tasking strategy"/>
    <x v="50"/>
    <n v="8799"/>
    <n v="3.2588888888888889"/>
    <x v="1"/>
    <n v="91"/>
    <n v="96.692307692307693"/>
    <x v="1"/>
    <s v="USD"/>
    <x v="269"/>
    <x v="270"/>
    <b v="0"/>
    <b v="0"/>
    <s v="technology/web"/>
    <x v="2"/>
    <x v="2"/>
  </r>
  <r>
    <n v="279"/>
    <s v="Smith-Jenkins"/>
    <s v="Vision-oriented methodical application"/>
    <x v="48"/>
    <n v="13656"/>
    <n v="1.7070000000000001"/>
    <x v="1"/>
    <n v="546"/>
    <n v="25.010989010989011"/>
    <x v="1"/>
    <s v="USD"/>
    <x v="270"/>
    <x v="271"/>
    <b v="0"/>
    <b v="0"/>
    <s v="theater/plays"/>
    <x v="3"/>
    <x v="3"/>
  </r>
  <r>
    <n v="280"/>
    <s v="Braun PLC"/>
    <s v="Function-based high-level infrastructure"/>
    <x v="186"/>
    <n v="14536"/>
    <n v="5.8144"/>
    <x v="1"/>
    <n v="393"/>
    <n v="36.987277353689571"/>
    <x v="1"/>
    <s v="USD"/>
    <x v="271"/>
    <x v="272"/>
    <b v="0"/>
    <b v="0"/>
    <s v="film &amp; video/animation"/>
    <x v="4"/>
    <x v="10"/>
  </r>
  <r>
    <n v="281"/>
    <s v="Drake PLC"/>
    <s v="Profound object-oriented paradigm"/>
    <x v="187"/>
    <n v="150552"/>
    <n v="0.91520972644376897"/>
    <x v="0"/>
    <n v="2062"/>
    <n v="73.012609117361791"/>
    <x v="1"/>
    <s v="USD"/>
    <x v="272"/>
    <x v="273"/>
    <b v="0"/>
    <b v="1"/>
    <s v="theater/plays"/>
    <x v="3"/>
    <x v="3"/>
  </r>
  <r>
    <n v="282"/>
    <s v="Ross, Kelly and Brown"/>
    <s v="Virtual contextually-based circuit"/>
    <x v="141"/>
    <n v="9076"/>
    <n v="1.0804761904761904"/>
    <x v="1"/>
    <n v="133"/>
    <n v="68.240601503759393"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x v="32"/>
    <n v="1517"/>
    <n v="0.18728395061728395"/>
    <x v="0"/>
    <n v="29"/>
    <n v="52.310344827586206"/>
    <x v="3"/>
    <s v="DKK"/>
    <x v="273"/>
    <x v="148"/>
    <b v="0"/>
    <b v="0"/>
    <s v="music/rock"/>
    <x v="1"/>
    <x v="1"/>
  </r>
  <r>
    <n v="284"/>
    <s v="Tran LLC"/>
    <s v="Ameliorated fresh-thinking protocol"/>
    <x v="122"/>
    <n v="8153"/>
    <n v="0.83193877551020412"/>
    <x v="0"/>
    <n v="132"/>
    <n v="61.765151515151516"/>
    <x v="1"/>
    <s v="USD"/>
    <x v="274"/>
    <x v="275"/>
    <b v="0"/>
    <b v="0"/>
    <s v="technology/web"/>
    <x v="2"/>
    <x v="2"/>
  </r>
  <r>
    <n v="285"/>
    <s v="Dawson, Brady and Gilbert"/>
    <s v="Front-line optimizing emulation"/>
    <x v="79"/>
    <n v="6357"/>
    <n v="7.0633333333333335"/>
    <x v="1"/>
    <n v="254"/>
    <n v="25.027559055118111"/>
    <x v="1"/>
    <s v="USD"/>
    <x v="275"/>
    <x v="276"/>
    <b v="0"/>
    <b v="0"/>
    <s v="theater/plays"/>
    <x v="3"/>
    <x v="3"/>
  </r>
  <r>
    <n v="286"/>
    <s v="Obrien-Aguirre"/>
    <s v="Devolved uniform complexity"/>
    <x v="188"/>
    <n v="19557"/>
    <n v="0.17446030330062445"/>
    <x v="3"/>
    <n v="184"/>
    <n v="106.28804347826087"/>
    <x v="1"/>
    <s v="USD"/>
    <x v="276"/>
    <x v="72"/>
    <b v="0"/>
    <b v="0"/>
    <s v="theater/plays"/>
    <x v="3"/>
    <x v="3"/>
  </r>
  <r>
    <n v="287"/>
    <s v="Ferguson PLC"/>
    <s v="Public-key intangible superstructure"/>
    <x v="9"/>
    <n v="13213"/>
    <n v="2.0973015873015872"/>
    <x v="1"/>
    <n v="176"/>
    <n v="75.07386363636364"/>
    <x v="1"/>
    <s v="USD"/>
    <x v="277"/>
    <x v="277"/>
    <b v="0"/>
    <b v="0"/>
    <s v="music/electric music"/>
    <x v="1"/>
    <x v="5"/>
  </r>
  <r>
    <n v="288"/>
    <s v="Garcia Ltd"/>
    <s v="Secured global success"/>
    <x v="36"/>
    <n v="5476"/>
    <n v="0.97785714285714287"/>
    <x v="0"/>
    <n v="137"/>
    <n v="39.970802919708028"/>
    <x v="3"/>
    <s v="DKK"/>
    <x v="278"/>
    <x v="278"/>
    <b v="0"/>
    <b v="1"/>
    <s v="music/metal"/>
    <x v="1"/>
    <x v="16"/>
  </r>
  <r>
    <n v="289"/>
    <s v="Smith, Love and Smith"/>
    <s v="Grass-roots mission-critical capability"/>
    <x v="126"/>
    <n v="13474"/>
    <n v="16.842500000000001"/>
    <x v="1"/>
    <n v="337"/>
    <n v="39.982195845697326"/>
    <x v="0"/>
    <s v="CAD"/>
    <x v="279"/>
    <x v="71"/>
    <b v="0"/>
    <b v="0"/>
    <s v="theater/plays"/>
    <x v="3"/>
    <x v="3"/>
  </r>
  <r>
    <n v="290"/>
    <s v="Wilson, Hall and Osborne"/>
    <s v="Advanced global data-warehouse"/>
    <x v="189"/>
    <n v="91722"/>
    <n v="0.54402135231316728"/>
    <x v="0"/>
    <n v="908"/>
    <n v="101.01541850220265"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x v="37"/>
    <n v="8219"/>
    <n v="4.5661111111111108"/>
    <x v="1"/>
    <n v="107"/>
    <n v="76.813084112149539"/>
    <x v="1"/>
    <s v="USD"/>
    <x v="281"/>
    <x v="280"/>
    <b v="1"/>
    <b v="0"/>
    <s v="technology/web"/>
    <x v="2"/>
    <x v="2"/>
  </r>
  <r>
    <n v="292"/>
    <s v="Ho-Harris"/>
    <s v="Versatile cohesive encoding"/>
    <x v="190"/>
    <n v="717"/>
    <n v="9.8219178082191785E-2"/>
    <x v="0"/>
    <n v="10"/>
    <n v="71.7"/>
    <x v="1"/>
    <s v="USD"/>
    <x v="282"/>
    <x v="281"/>
    <b v="0"/>
    <b v="0"/>
    <s v="food/food trucks"/>
    <x v="0"/>
    <x v="0"/>
  </r>
  <r>
    <n v="293"/>
    <s v="Ross Group"/>
    <s v="Organized executive solution"/>
    <x v="191"/>
    <n v="1065"/>
    <n v="0.16384615384615384"/>
    <x v="3"/>
    <n v="32"/>
    <n v="33.28125"/>
    <x v="6"/>
    <s v="EUR"/>
    <x v="283"/>
    <x v="282"/>
    <b v="0"/>
    <b v="0"/>
    <s v="theater/plays"/>
    <x v="3"/>
    <x v="3"/>
  </r>
  <r>
    <n v="294"/>
    <s v="Turner-Davis"/>
    <s v="Automated local emulation"/>
    <x v="60"/>
    <n v="8038"/>
    <n v="13.396666666666667"/>
    <x v="1"/>
    <n v="183"/>
    <n v="43.923497267759565"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x v="192"/>
    <n v="68769"/>
    <n v="0.35650077760497667"/>
    <x v="0"/>
    <n v="1910"/>
    <n v="36.004712041884815"/>
    <x v="5"/>
    <s v="CHF"/>
    <x v="285"/>
    <x v="284"/>
    <b v="0"/>
    <b v="0"/>
    <s v="theater/plays"/>
    <x v="3"/>
    <x v="3"/>
  </r>
  <r>
    <n v="296"/>
    <s v="Smith-Hess"/>
    <s v="Grass-roots real-time Local Area Network"/>
    <x v="55"/>
    <n v="3352"/>
    <n v="0.54950819672131146"/>
    <x v="0"/>
    <n v="38"/>
    <n v="88.21052631578948"/>
    <x v="2"/>
    <s v="AUD"/>
    <x v="286"/>
    <x v="285"/>
    <b v="0"/>
    <b v="0"/>
    <s v="theater/plays"/>
    <x v="3"/>
    <x v="3"/>
  </r>
  <r>
    <n v="297"/>
    <s v="Brown, Herring and Bass"/>
    <s v="Organized client-driven capacity"/>
    <x v="44"/>
    <n v="6785"/>
    <n v="0.94236111111111109"/>
    <x v="0"/>
    <n v="104"/>
    <n v="65.240384615384613"/>
    <x v="2"/>
    <s v="AUD"/>
    <x v="287"/>
    <x v="286"/>
    <b v="0"/>
    <b v="1"/>
    <s v="theater/plays"/>
    <x v="3"/>
    <x v="3"/>
  </r>
  <r>
    <n v="298"/>
    <s v="Chase, Garcia and Johnson"/>
    <s v="Adaptive intangible database"/>
    <x v="26"/>
    <n v="5037"/>
    <n v="1.4391428571428571"/>
    <x v="1"/>
    <n v="72"/>
    <n v="69.958333333333329"/>
    <x v="1"/>
    <s v="USD"/>
    <x v="288"/>
    <x v="287"/>
    <b v="0"/>
    <b v="1"/>
    <s v="music/rock"/>
    <x v="1"/>
    <x v="1"/>
  </r>
  <r>
    <n v="299"/>
    <s v="Ramsey and Sons"/>
    <s v="Grass-roots contextually-based algorithm"/>
    <x v="167"/>
    <n v="1954"/>
    <n v="0.51421052631578945"/>
    <x v="0"/>
    <n v="49"/>
    <n v="39.877551020408163"/>
    <x v="1"/>
    <s v="USD"/>
    <x v="289"/>
    <x v="288"/>
    <b v="0"/>
    <b v="0"/>
    <s v="food/food trucks"/>
    <x v="0"/>
    <x v="0"/>
  </r>
  <r>
    <n v="300"/>
    <s v="Cooke PLC"/>
    <s v="Focused executive core"/>
    <x v="0"/>
    <n v="5"/>
    <n v="0.05"/>
    <x v="0"/>
    <n v="1"/>
    <n v="5"/>
    <x v="3"/>
    <s v="DKK"/>
    <x v="290"/>
    <x v="289"/>
    <b v="0"/>
    <b v="1"/>
    <s v="publishing/nonfiction"/>
    <x v="5"/>
    <x v="9"/>
  </r>
  <r>
    <n v="301"/>
    <s v="Wong-Walker"/>
    <s v="Multi-channeled disintermediate policy"/>
    <x v="79"/>
    <n v="12102"/>
    <n v="13.446666666666667"/>
    <x v="1"/>
    <n v="295"/>
    <n v="41.023728813559323"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x v="193"/>
    <n v="24234"/>
    <n v="0.31844940867279897"/>
    <x v="0"/>
    <n v="245"/>
    <n v="98.914285714285711"/>
    <x v="1"/>
    <s v="USD"/>
    <x v="292"/>
    <x v="18"/>
    <b v="0"/>
    <b v="0"/>
    <s v="theater/plays"/>
    <x v="3"/>
    <x v="3"/>
  </r>
  <r>
    <n v="303"/>
    <s v="Guerrero, Flores and Jenkins"/>
    <s v="Networked optimal architecture"/>
    <x v="74"/>
    <n v="2809"/>
    <n v="0.82617647058823529"/>
    <x v="0"/>
    <n v="32"/>
    <n v="87.78125"/>
    <x v="1"/>
    <s v="USD"/>
    <x v="293"/>
    <x v="291"/>
    <b v="0"/>
    <b v="0"/>
    <s v="music/indie rock"/>
    <x v="1"/>
    <x v="7"/>
  </r>
  <r>
    <n v="304"/>
    <s v="Peterson PLC"/>
    <s v="User-friendly discrete benchmark"/>
    <x v="118"/>
    <n v="11469"/>
    <n v="5.4614285714285717"/>
    <x v="1"/>
    <n v="142"/>
    <n v="80.767605633802816"/>
    <x v="1"/>
    <s v="USD"/>
    <x v="294"/>
    <x v="292"/>
    <b v="0"/>
    <b v="0"/>
    <s v="film &amp; video/documentary"/>
    <x v="4"/>
    <x v="4"/>
  </r>
  <r>
    <n v="305"/>
    <s v="Townsend Ltd"/>
    <s v="Grass-roots actuating policy"/>
    <x v="54"/>
    <n v="8014"/>
    <n v="2.8621428571428571"/>
    <x v="1"/>
    <n v="85"/>
    <n v="94.28235294117647"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x v="191"/>
    <n v="514"/>
    <n v="7.9076923076923072E-2"/>
    <x v="0"/>
    <n v="7"/>
    <n v="73.428571428571431"/>
    <x v="1"/>
    <s v="USD"/>
    <x v="296"/>
    <x v="294"/>
    <b v="0"/>
    <b v="1"/>
    <s v="theater/plays"/>
    <x v="3"/>
    <x v="3"/>
  </r>
  <r>
    <n v="307"/>
    <s v="Salazar-Dodson"/>
    <s v="Face-to-face zero tolerance moderator"/>
    <x v="194"/>
    <n v="43473"/>
    <n v="1.3213677811550153"/>
    <x v="1"/>
    <n v="659"/>
    <n v="65.968133535660087"/>
    <x v="3"/>
    <s v="DKK"/>
    <x v="297"/>
    <x v="295"/>
    <b v="0"/>
    <b v="1"/>
    <s v="publishing/fiction"/>
    <x v="5"/>
    <x v="13"/>
  </r>
  <r>
    <n v="308"/>
    <s v="Davis Ltd"/>
    <s v="Grass-roots optimizing projection"/>
    <x v="195"/>
    <n v="87560"/>
    <n v="0.74077834179357027"/>
    <x v="0"/>
    <n v="803"/>
    <n v="109.04109589041096"/>
    <x v="1"/>
    <s v="USD"/>
    <x v="298"/>
    <x v="296"/>
    <b v="0"/>
    <b v="0"/>
    <s v="theater/plays"/>
    <x v="3"/>
    <x v="3"/>
  </r>
  <r>
    <n v="309"/>
    <s v="Harris-Perry"/>
    <s v="User-centric 6thgeneration attitude"/>
    <x v="178"/>
    <n v="3087"/>
    <n v="0.75292682926829269"/>
    <x v="3"/>
    <n v="75"/>
    <n v="41.16"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x v="75"/>
    <n v="1586"/>
    <n v="0.20333333333333334"/>
    <x v="0"/>
    <n v="16"/>
    <n v="99.125"/>
    <x v="1"/>
    <s v="USD"/>
    <x v="300"/>
    <x v="298"/>
    <b v="0"/>
    <b v="0"/>
    <s v="games/video games"/>
    <x v="6"/>
    <x v="11"/>
  </r>
  <r>
    <n v="311"/>
    <s v="Flores PLC"/>
    <s v="Focused real-time help-desk"/>
    <x v="9"/>
    <n v="12812"/>
    <n v="2.0336507936507937"/>
    <x v="1"/>
    <n v="121"/>
    <n v="105.88429752066116"/>
    <x v="1"/>
    <s v="USD"/>
    <x v="247"/>
    <x v="299"/>
    <b v="0"/>
    <b v="0"/>
    <s v="theater/plays"/>
    <x v="3"/>
    <x v="3"/>
  </r>
  <r>
    <n v="312"/>
    <s v="Martinez LLC"/>
    <s v="Robust impactful approach"/>
    <x v="18"/>
    <n v="183345"/>
    <n v="3.1022842639593908"/>
    <x v="1"/>
    <n v="3742"/>
    <n v="48.996525921966864"/>
    <x v="1"/>
    <s v="USD"/>
    <x v="244"/>
    <x v="300"/>
    <b v="0"/>
    <b v="0"/>
    <s v="theater/plays"/>
    <x v="3"/>
    <x v="3"/>
  </r>
  <r>
    <n v="313"/>
    <s v="Miller-Irwin"/>
    <s v="Secured maximized policy"/>
    <x v="196"/>
    <n v="8697"/>
    <n v="3.9531818181818181"/>
    <x v="1"/>
    <n v="223"/>
    <n v="39"/>
    <x v="1"/>
    <s v="USD"/>
    <x v="301"/>
    <x v="301"/>
    <b v="0"/>
    <b v="0"/>
    <s v="music/rock"/>
    <x v="1"/>
    <x v="1"/>
  </r>
  <r>
    <n v="314"/>
    <s v="Sanchez-Morgan"/>
    <s v="Realigned upward-trending strategy"/>
    <x v="1"/>
    <n v="4126"/>
    <n v="2.9471428571428571"/>
    <x v="1"/>
    <n v="133"/>
    <n v="31.022556390977442"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x v="40"/>
    <n v="3220"/>
    <n v="0.33894736842105261"/>
    <x v="0"/>
    <n v="31"/>
    <n v="103.87096774193549"/>
    <x v="1"/>
    <s v="USD"/>
    <x v="302"/>
    <x v="302"/>
    <b v="0"/>
    <b v="0"/>
    <s v="theater/plays"/>
    <x v="3"/>
    <x v="3"/>
  </r>
  <r>
    <n v="316"/>
    <s v="Martin-Marshall"/>
    <s v="Configurable demand-driven matrix"/>
    <x v="103"/>
    <n v="6401"/>
    <n v="0.66677083333333331"/>
    <x v="0"/>
    <n v="108"/>
    <n v="59.268518518518519"/>
    <x v="6"/>
    <s v="EUR"/>
    <x v="303"/>
    <x v="303"/>
    <b v="0"/>
    <b v="1"/>
    <s v="food/food trucks"/>
    <x v="0"/>
    <x v="0"/>
  </r>
  <r>
    <n v="317"/>
    <s v="Summers PLC"/>
    <s v="Cross-group coherent hierarchy"/>
    <x v="47"/>
    <n v="1269"/>
    <n v="0.19227272727272726"/>
    <x v="0"/>
    <n v="30"/>
    <n v="42.3"/>
    <x v="1"/>
    <s v="USD"/>
    <x v="304"/>
    <x v="304"/>
    <b v="0"/>
    <b v="0"/>
    <s v="theater/plays"/>
    <x v="3"/>
    <x v="3"/>
  </r>
  <r>
    <n v="318"/>
    <s v="Young, Hart and Ryan"/>
    <s v="Decentralized demand-driven open system"/>
    <x v="57"/>
    <n v="903"/>
    <n v="0.15842105263157893"/>
    <x v="0"/>
    <n v="17"/>
    <n v="53.117647058823529"/>
    <x v="1"/>
    <s v="USD"/>
    <x v="305"/>
    <x v="305"/>
    <b v="0"/>
    <b v="0"/>
    <s v="music/rock"/>
    <x v="1"/>
    <x v="1"/>
  </r>
  <r>
    <n v="319"/>
    <s v="Mills Group"/>
    <s v="Advanced empowering matrix"/>
    <x v="141"/>
    <n v="3251"/>
    <n v="0.38702380952380955"/>
    <x v="3"/>
    <n v="64"/>
    <n v="50.796875"/>
    <x v="1"/>
    <s v="USD"/>
    <x v="306"/>
    <x v="306"/>
    <b v="0"/>
    <b v="0"/>
    <s v="technology/web"/>
    <x v="2"/>
    <x v="2"/>
  </r>
  <r>
    <n v="320"/>
    <s v="Sandoval-Powell"/>
    <s v="Phased holistic implementation"/>
    <x v="197"/>
    <n v="8092"/>
    <n v="9.5876777251184833E-2"/>
    <x v="0"/>
    <n v="80"/>
    <n v="101.15"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x v="198"/>
    <n v="160422"/>
    <n v="0.94144366197183094"/>
    <x v="0"/>
    <n v="2468"/>
    <n v="65.000810372771468"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x v="199"/>
    <n v="196377"/>
    <n v="1.6656234096692113"/>
    <x v="1"/>
    <n v="5168"/>
    <n v="37.998645510835914"/>
    <x v="1"/>
    <s v="USD"/>
    <x v="309"/>
    <x v="309"/>
    <b v="0"/>
    <b v="0"/>
    <s v="theater/plays"/>
    <x v="3"/>
    <x v="3"/>
  </r>
  <r>
    <n v="323"/>
    <s v="Cole, Smith and Wood"/>
    <s v="Integrated zero-defect help-desk"/>
    <x v="200"/>
    <n v="2148"/>
    <n v="0.24134831460674158"/>
    <x v="0"/>
    <n v="26"/>
    <n v="82.615384615384613"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x v="143"/>
    <n v="11648"/>
    <n v="1.6405633802816901"/>
    <x v="1"/>
    <n v="307"/>
    <n v="37.941368078175898"/>
    <x v="1"/>
    <s v="USD"/>
    <x v="311"/>
    <x v="311"/>
    <b v="0"/>
    <b v="1"/>
    <s v="theater/plays"/>
    <x v="3"/>
    <x v="3"/>
  </r>
  <r>
    <n v="325"/>
    <s v="Saunders Group"/>
    <s v="Programmable systemic implementation"/>
    <x v="191"/>
    <n v="5897"/>
    <n v="0.90723076923076929"/>
    <x v="0"/>
    <n v="73"/>
    <n v="80.780821917808225"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x v="44"/>
    <n v="3326"/>
    <n v="0.46194444444444444"/>
    <x v="0"/>
    <n v="128"/>
    <n v="25.984375"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x v="97"/>
    <n v="1002"/>
    <n v="0.38538461538461538"/>
    <x v="0"/>
    <n v="33"/>
    <n v="30.363636363636363"/>
    <x v="1"/>
    <s v="USD"/>
    <x v="313"/>
    <x v="314"/>
    <b v="0"/>
    <b v="1"/>
    <s v="theater/plays"/>
    <x v="3"/>
    <x v="3"/>
  </r>
  <r>
    <n v="328"/>
    <s v="Young PLC"/>
    <s v="Innovative well-modulated functionalities"/>
    <x v="201"/>
    <n v="131826"/>
    <n v="1.3356231003039514"/>
    <x v="1"/>
    <n v="2441"/>
    <n v="54.004916018025398"/>
    <x v="1"/>
    <s v="USD"/>
    <x v="314"/>
    <x v="315"/>
    <b v="0"/>
    <b v="0"/>
    <s v="music/rock"/>
    <x v="1"/>
    <x v="1"/>
  </r>
  <r>
    <n v="329"/>
    <s v="Willis and Sons"/>
    <s v="Fundamental incremental database"/>
    <x v="202"/>
    <n v="21477"/>
    <n v="0.22896588486140726"/>
    <x v="2"/>
    <n v="211"/>
    <n v="101.78672985781991"/>
    <x v="1"/>
    <s v="USD"/>
    <x v="315"/>
    <x v="316"/>
    <b v="0"/>
    <b v="0"/>
    <s v="games/video games"/>
    <x v="6"/>
    <x v="11"/>
  </r>
  <r>
    <n v="330"/>
    <s v="Thompson-Bates"/>
    <s v="Expanded encompassing open architecture"/>
    <x v="203"/>
    <n v="62330"/>
    <n v="1.8495548961424333"/>
    <x v="1"/>
    <n v="1385"/>
    <n v="45.003610108303249"/>
    <x v="4"/>
    <s v="GBP"/>
    <x v="316"/>
    <x v="317"/>
    <b v="0"/>
    <b v="0"/>
    <s v="film &amp; video/documentary"/>
    <x v="4"/>
    <x v="4"/>
  </r>
  <r>
    <n v="331"/>
    <s v="Rose-Silva"/>
    <s v="Intuitive static portal"/>
    <x v="88"/>
    <n v="14643"/>
    <n v="4.4372727272727275"/>
    <x v="1"/>
    <n v="190"/>
    <n v="77.068421052631578"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x v="204"/>
    <n v="41396"/>
    <n v="1.999806763285024"/>
    <x v="1"/>
    <n v="470"/>
    <n v="88.076595744680844"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x v="103"/>
    <n v="11900"/>
    <n v="1.2395833333333333"/>
    <x v="1"/>
    <n v="253"/>
    <n v="47.035573122529641"/>
    <x v="1"/>
    <s v="USD"/>
    <x v="319"/>
    <x v="320"/>
    <b v="0"/>
    <b v="0"/>
    <s v="theater/plays"/>
    <x v="3"/>
    <x v="3"/>
  </r>
  <r>
    <n v="334"/>
    <s v="Mcgee Group"/>
    <s v="Assimilated discrete algorithm"/>
    <x v="205"/>
    <n v="123538"/>
    <n v="1.8661329305135952"/>
    <x v="1"/>
    <n v="1113"/>
    <n v="110.99550763701707"/>
    <x v="1"/>
    <s v="USD"/>
    <x v="32"/>
    <x v="321"/>
    <b v="0"/>
    <b v="0"/>
    <s v="music/rock"/>
    <x v="1"/>
    <x v="1"/>
  </r>
  <r>
    <n v="335"/>
    <s v="Jordan-Acosta"/>
    <s v="Operative uniform hub"/>
    <x v="206"/>
    <n v="198628"/>
    <n v="1.1428538550057536"/>
    <x v="1"/>
    <n v="2283"/>
    <n v="87.003066141042481"/>
    <x v="1"/>
    <s v="USD"/>
    <x v="320"/>
    <x v="322"/>
    <b v="0"/>
    <b v="0"/>
    <s v="music/rock"/>
    <x v="1"/>
    <x v="1"/>
  </r>
  <r>
    <n v="336"/>
    <s v="Nunez Inc"/>
    <s v="Customizable intangible capability"/>
    <x v="207"/>
    <n v="68602"/>
    <n v="0.97032531824611035"/>
    <x v="0"/>
    <n v="1072"/>
    <n v="63.994402985074629"/>
    <x v="1"/>
    <s v="USD"/>
    <x v="321"/>
    <x v="323"/>
    <b v="0"/>
    <b v="1"/>
    <s v="music/rock"/>
    <x v="1"/>
    <x v="1"/>
  </r>
  <r>
    <n v="337"/>
    <s v="Hayden Ltd"/>
    <s v="Innovative didactic analyzer"/>
    <x v="208"/>
    <n v="116064"/>
    <n v="1.2281904761904763"/>
    <x v="1"/>
    <n v="1095"/>
    <n v="105.9945205479452"/>
    <x v="1"/>
    <s v="USD"/>
    <x v="322"/>
    <x v="324"/>
    <b v="0"/>
    <b v="0"/>
    <s v="theater/plays"/>
    <x v="3"/>
    <x v="3"/>
  </r>
  <r>
    <n v="338"/>
    <s v="Gonzalez-Burton"/>
    <s v="Decentralized intangible encoding"/>
    <x v="209"/>
    <n v="125042"/>
    <n v="1.7914326647564469"/>
    <x v="1"/>
    <n v="1690"/>
    <n v="73.989349112426041"/>
    <x v="1"/>
    <s v="USD"/>
    <x v="323"/>
    <x v="325"/>
    <b v="0"/>
    <b v="0"/>
    <s v="theater/plays"/>
    <x v="3"/>
    <x v="3"/>
  </r>
  <r>
    <n v="339"/>
    <s v="Lewis, Taylor and Rivers"/>
    <s v="Front-line transitional algorithm"/>
    <x v="210"/>
    <n v="108974"/>
    <n v="0.79951577402787966"/>
    <x v="3"/>
    <n v="1297"/>
    <n v="84.02004626060139"/>
    <x v="0"/>
    <s v="CAD"/>
    <x v="324"/>
    <x v="326"/>
    <b v="0"/>
    <b v="0"/>
    <s v="theater/plays"/>
    <x v="3"/>
    <x v="3"/>
  </r>
  <r>
    <n v="340"/>
    <s v="Butler, Henry and Espinoza"/>
    <s v="Switchable didactic matrices"/>
    <x v="211"/>
    <n v="34964"/>
    <n v="0.94242587601078165"/>
    <x v="0"/>
    <n v="393"/>
    <n v="88.966921119592882"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x v="212"/>
    <n v="96777"/>
    <n v="0.84669291338582675"/>
    <x v="0"/>
    <n v="1257"/>
    <n v="76.990453460620529"/>
    <x v="1"/>
    <s v="USD"/>
    <x v="326"/>
    <x v="328"/>
    <b v="0"/>
    <b v="0"/>
    <s v="music/indie rock"/>
    <x v="1"/>
    <x v="7"/>
  </r>
  <r>
    <n v="342"/>
    <s v="Gibson-Hernandez"/>
    <s v="Visionary foreground middleware"/>
    <x v="213"/>
    <n v="31864"/>
    <n v="0.66521920668058454"/>
    <x v="0"/>
    <n v="328"/>
    <n v="97.146341463414629"/>
    <x v="1"/>
    <s v="USD"/>
    <x v="327"/>
    <x v="329"/>
    <b v="0"/>
    <b v="0"/>
    <s v="theater/plays"/>
    <x v="3"/>
    <x v="3"/>
  </r>
  <r>
    <n v="343"/>
    <s v="Spencer-Weber"/>
    <s v="Optional zero-defect task-force"/>
    <x v="25"/>
    <n v="4853"/>
    <n v="0.53922222222222227"/>
    <x v="0"/>
    <n v="147"/>
    <n v="33.013605442176868"/>
    <x v="1"/>
    <s v="USD"/>
    <x v="328"/>
    <x v="151"/>
    <b v="0"/>
    <b v="0"/>
    <s v="theater/plays"/>
    <x v="3"/>
    <x v="3"/>
  </r>
  <r>
    <n v="344"/>
    <s v="Berger, Johnson and Marshall"/>
    <s v="Devolved exuding emulation"/>
    <x v="214"/>
    <n v="82959"/>
    <n v="0.41983299595141699"/>
    <x v="0"/>
    <n v="830"/>
    <n v="99.950602409638549"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x v="215"/>
    <n v="23159"/>
    <n v="0.14694796954314721"/>
    <x v="0"/>
    <n v="331"/>
    <n v="69.966767371601208"/>
    <x v="4"/>
    <s v="GBP"/>
    <x v="330"/>
    <x v="331"/>
    <b v="0"/>
    <b v="0"/>
    <s v="film &amp; video/drama"/>
    <x v="4"/>
    <x v="6"/>
  </r>
  <r>
    <n v="346"/>
    <s v="Little-Marsh"/>
    <s v="Virtual attitude-oriented migration"/>
    <x v="48"/>
    <n v="2758"/>
    <n v="0.34475"/>
    <x v="0"/>
    <n v="25"/>
    <n v="110.32"/>
    <x v="1"/>
    <s v="USD"/>
    <x v="331"/>
    <x v="332"/>
    <b v="0"/>
    <b v="1"/>
    <s v="music/indie rock"/>
    <x v="1"/>
    <x v="7"/>
  </r>
  <r>
    <n v="347"/>
    <s v="Petersen and Sons"/>
    <s v="Open-source full-range portal"/>
    <x v="79"/>
    <n v="12607"/>
    <n v="14.007777777777777"/>
    <x v="1"/>
    <n v="191"/>
    <n v="66.005235602094245"/>
    <x v="1"/>
    <s v="USD"/>
    <x v="332"/>
    <x v="333"/>
    <b v="0"/>
    <b v="0"/>
    <s v="technology/web"/>
    <x v="2"/>
    <x v="2"/>
  </r>
  <r>
    <n v="348"/>
    <s v="Hensley Ltd"/>
    <s v="Versatile cohesive open system"/>
    <x v="216"/>
    <n v="142823"/>
    <n v="0.71770351758793971"/>
    <x v="0"/>
    <n v="3483"/>
    <n v="41.005742176284812"/>
    <x v="1"/>
    <s v="USD"/>
    <x v="333"/>
    <x v="334"/>
    <b v="0"/>
    <b v="0"/>
    <s v="food/food trucks"/>
    <x v="0"/>
    <x v="0"/>
  </r>
  <r>
    <n v="349"/>
    <s v="Navarro and Sons"/>
    <s v="Multi-layered bottom-line frame"/>
    <x v="217"/>
    <n v="95958"/>
    <n v="0.53074115044247783"/>
    <x v="0"/>
    <n v="923"/>
    <n v="103.96316359696641"/>
    <x v="1"/>
    <s v="USD"/>
    <x v="296"/>
    <x v="335"/>
    <b v="0"/>
    <b v="0"/>
    <s v="theater/plays"/>
    <x v="3"/>
    <x v="3"/>
  </r>
  <r>
    <n v="350"/>
    <s v="Shannon Ltd"/>
    <s v="Pre-emptive neutral capacity"/>
    <x v="0"/>
    <n v="5"/>
    <n v="0.05"/>
    <x v="0"/>
    <n v="1"/>
    <n v="5"/>
    <x v="1"/>
    <s v="USD"/>
    <x v="334"/>
    <x v="336"/>
    <b v="0"/>
    <b v="1"/>
    <s v="music/jazz"/>
    <x v="1"/>
    <x v="17"/>
  </r>
  <r>
    <n v="351"/>
    <s v="Young LLC"/>
    <s v="Universal maximized methodology"/>
    <x v="218"/>
    <n v="94631"/>
    <n v="1.2770715249662619"/>
    <x v="1"/>
    <n v="2013"/>
    <n v="47.009935419771487"/>
    <x v="1"/>
    <s v="USD"/>
    <x v="335"/>
    <x v="337"/>
    <b v="0"/>
    <b v="0"/>
    <s v="music/rock"/>
    <x v="1"/>
    <x v="1"/>
  </r>
  <r>
    <n v="352"/>
    <s v="Adams, Willis and Sanchez"/>
    <s v="Expanded hybrid hardware"/>
    <x v="54"/>
    <n v="977"/>
    <n v="0.34892857142857142"/>
    <x v="0"/>
    <n v="33"/>
    <n v="29.606060606060606"/>
    <x v="0"/>
    <s v="CAD"/>
    <x v="336"/>
    <x v="338"/>
    <b v="0"/>
    <b v="0"/>
    <s v="theater/plays"/>
    <x v="3"/>
    <x v="3"/>
  </r>
  <r>
    <n v="353"/>
    <s v="Mills-Roy"/>
    <s v="Profit-focused multi-tasking access"/>
    <x v="219"/>
    <n v="137961"/>
    <n v="4.105982142857143"/>
    <x v="1"/>
    <n v="1703"/>
    <n v="81.010569583088667"/>
    <x v="1"/>
    <s v="USD"/>
    <x v="337"/>
    <x v="339"/>
    <b v="0"/>
    <b v="0"/>
    <s v="theater/plays"/>
    <x v="3"/>
    <x v="3"/>
  </r>
  <r>
    <n v="354"/>
    <s v="Brown Group"/>
    <s v="Profit-focused transitional capability"/>
    <x v="55"/>
    <n v="7548"/>
    <n v="1.2373770491803278"/>
    <x v="1"/>
    <n v="80"/>
    <n v="94.35"/>
    <x v="3"/>
    <s v="DKK"/>
    <x v="338"/>
    <x v="340"/>
    <b v="0"/>
    <b v="0"/>
    <s v="film &amp; video/documentary"/>
    <x v="4"/>
    <x v="4"/>
  </r>
  <r>
    <n v="355"/>
    <s v="Burns-Burnett"/>
    <s v="Front-line scalable definition"/>
    <x v="167"/>
    <n v="2241"/>
    <n v="0.58973684210526311"/>
    <x v="2"/>
    <n v="86"/>
    <n v="26.058139534883722"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x v="29"/>
    <n v="3431"/>
    <n v="0.36892473118279567"/>
    <x v="0"/>
    <n v="40"/>
    <n v="85.775000000000006"/>
    <x v="6"/>
    <s v="EUR"/>
    <x v="340"/>
    <x v="342"/>
    <b v="0"/>
    <b v="0"/>
    <s v="theater/plays"/>
    <x v="3"/>
    <x v="3"/>
  </r>
  <r>
    <n v="357"/>
    <s v="Perez, Davis and Wilson"/>
    <s v="Implemented tangible algorithm"/>
    <x v="173"/>
    <n v="4253"/>
    <n v="1.8491304347826087"/>
    <x v="1"/>
    <n v="41"/>
    <n v="103.73170731707317"/>
    <x v="1"/>
    <s v="USD"/>
    <x v="341"/>
    <x v="343"/>
    <b v="0"/>
    <b v="0"/>
    <s v="games/video games"/>
    <x v="6"/>
    <x v="11"/>
  </r>
  <r>
    <n v="358"/>
    <s v="Diaz-Garcia"/>
    <s v="Profit-focused 3rdgeneration circuit"/>
    <x v="62"/>
    <n v="1146"/>
    <n v="0.11814432989690722"/>
    <x v="0"/>
    <n v="23"/>
    <n v="49.826086956521742"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x v="220"/>
    <n v="11948"/>
    <n v="2.9870000000000001"/>
    <x v="1"/>
    <n v="187"/>
    <n v="63.893048128342244"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x v="221"/>
    <n v="135132"/>
    <n v="2.2635175879396985"/>
    <x v="1"/>
    <n v="2875"/>
    <n v="47.002434782608695"/>
    <x v="4"/>
    <s v="GBP"/>
    <x v="344"/>
    <x v="345"/>
    <b v="0"/>
    <b v="1"/>
    <s v="theater/plays"/>
    <x v="3"/>
    <x v="3"/>
  </r>
  <r>
    <n v="361"/>
    <s v="Anderson and Sons"/>
    <s v="Quality-focused reciprocal structure"/>
    <x v="20"/>
    <n v="9546"/>
    <n v="1.7356363636363636"/>
    <x v="1"/>
    <n v="88"/>
    <n v="108.47727272727273"/>
    <x v="1"/>
    <s v="USD"/>
    <x v="345"/>
    <x v="346"/>
    <b v="0"/>
    <b v="0"/>
    <s v="theater/plays"/>
    <x v="3"/>
    <x v="3"/>
  </r>
  <r>
    <n v="362"/>
    <s v="Lawrence Group"/>
    <s v="Automated actuating conglomeration"/>
    <x v="41"/>
    <n v="13755"/>
    <n v="3.7175675675675675"/>
    <x v="1"/>
    <n v="191"/>
    <n v="72.015706806282722"/>
    <x v="1"/>
    <s v="USD"/>
    <x v="65"/>
    <x v="347"/>
    <b v="0"/>
    <b v="0"/>
    <s v="music/rock"/>
    <x v="1"/>
    <x v="1"/>
  </r>
  <r>
    <n v="363"/>
    <s v="Gray-Davis"/>
    <s v="Re-contextualized local initiative"/>
    <x v="5"/>
    <n v="8330"/>
    <n v="1.601923076923077"/>
    <x v="1"/>
    <n v="139"/>
    <n v="59.928057553956833"/>
    <x v="1"/>
    <s v="USD"/>
    <x v="346"/>
    <x v="348"/>
    <b v="0"/>
    <b v="0"/>
    <s v="music/rock"/>
    <x v="1"/>
    <x v="1"/>
  </r>
  <r>
    <n v="364"/>
    <s v="Ramirez-Myers"/>
    <s v="Switchable intangible definition"/>
    <x v="79"/>
    <n v="14547"/>
    <n v="16.163333333333334"/>
    <x v="1"/>
    <n v="186"/>
    <n v="78.209677419354833"/>
    <x v="1"/>
    <s v="USD"/>
    <x v="347"/>
    <x v="349"/>
    <b v="0"/>
    <b v="0"/>
    <s v="music/indie rock"/>
    <x v="1"/>
    <x v="7"/>
  </r>
  <r>
    <n v="365"/>
    <s v="Lucas, Hall and Bonilla"/>
    <s v="Networked bottom-line initiative"/>
    <x v="39"/>
    <n v="11735"/>
    <n v="7.3343749999999996"/>
    <x v="1"/>
    <n v="112"/>
    <n v="104.77678571428571"/>
    <x v="2"/>
    <s v="AUD"/>
    <x v="348"/>
    <x v="350"/>
    <b v="0"/>
    <b v="0"/>
    <s v="theater/plays"/>
    <x v="3"/>
    <x v="3"/>
  </r>
  <r>
    <n v="366"/>
    <s v="Williams, Perez and Villegas"/>
    <s v="Robust directional system engine"/>
    <x v="37"/>
    <n v="10658"/>
    <n v="5.9211111111111112"/>
    <x v="1"/>
    <n v="101"/>
    <n v="105.52475247524752"/>
    <x v="1"/>
    <s v="USD"/>
    <x v="349"/>
    <x v="351"/>
    <b v="0"/>
    <b v="1"/>
    <s v="theater/plays"/>
    <x v="3"/>
    <x v="3"/>
  </r>
  <r>
    <n v="367"/>
    <s v="Brooks, Jones and Ingram"/>
    <s v="Triple-buffered explicit methodology"/>
    <x v="34"/>
    <n v="1870"/>
    <n v="0.18888888888888888"/>
    <x v="0"/>
    <n v="75"/>
    <n v="24.933333333333334"/>
    <x v="1"/>
    <s v="USD"/>
    <x v="350"/>
    <x v="33"/>
    <b v="0"/>
    <b v="1"/>
    <s v="theater/plays"/>
    <x v="3"/>
    <x v="3"/>
  </r>
  <r>
    <n v="368"/>
    <s v="Whitaker, Wallace and Daniels"/>
    <s v="Reactive directional capacity"/>
    <x v="5"/>
    <n v="14394"/>
    <n v="2.7680769230769231"/>
    <x v="1"/>
    <n v="206"/>
    <n v="69.873786407766985"/>
    <x v="4"/>
    <s v="GBP"/>
    <x v="351"/>
    <x v="352"/>
    <b v="0"/>
    <b v="1"/>
    <s v="film &amp; video/documentary"/>
    <x v="4"/>
    <x v="4"/>
  </r>
  <r>
    <n v="369"/>
    <s v="Smith-Gonzalez"/>
    <s v="Polarized needs-based approach"/>
    <x v="91"/>
    <n v="14743"/>
    <n v="2.730185185185185"/>
    <x v="1"/>
    <n v="154"/>
    <n v="95.733766233766232"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x v="222"/>
    <n v="178965"/>
    <n v="1.593633125556545"/>
    <x v="1"/>
    <n v="5966"/>
    <n v="29.997485752598056"/>
    <x v="1"/>
    <s v="USD"/>
    <x v="353"/>
    <x v="354"/>
    <b v="0"/>
    <b v="0"/>
    <s v="theater/plays"/>
    <x v="3"/>
    <x v="3"/>
  </r>
  <r>
    <n v="371"/>
    <s v="Nolan, Smith and Sanchez"/>
    <s v="Multi-channeled logistical matrices"/>
    <x v="223"/>
    <n v="128410"/>
    <n v="0.67869978858350954"/>
    <x v="0"/>
    <n v="2176"/>
    <n v="59.011948529411768"/>
    <x v="1"/>
    <s v="USD"/>
    <x v="354"/>
    <x v="355"/>
    <b v="0"/>
    <b v="0"/>
    <s v="theater/plays"/>
    <x v="3"/>
    <x v="3"/>
  </r>
  <r>
    <n v="372"/>
    <s v="Green-Carr"/>
    <s v="Pre-emptive bifurcated artificial intelligence"/>
    <x v="79"/>
    <n v="14324"/>
    <n v="15.915555555555555"/>
    <x v="1"/>
    <n v="169"/>
    <n v="84.757396449704146"/>
    <x v="1"/>
    <s v="USD"/>
    <x v="355"/>
    <x v="356"/>
    <b v="0"/>
    <b v="1"/>
    <s v="film &amp; video/documentary"/>
    <x v="4"/>
    <x v="4"/>
  </r>
  <r>
    <n v="373"/>
    <s v="Brown-Parker"/>
    <s v="Down-sized coherent toolset"/>
    <x v="224"/>
    <n v="164291"/>
    <n v="7.3018222222222224"/>
    <x v="1"/>
    <n v="2106"/>
    <n v="78.010921177587846"/>
    <x v="1"/>
    <s v="USD"/>
    <x v="356"/>
    <x v="357"/>
    <b v="0"/>
    <b v="0"/>
    <s v="theater/plays"/>
    <x v="3"/>
    <x v="3"/>
  </r>
  <r>
    <n v="374"/>
    <s v="Marshall Inc"/>
    <s v="Open-source multi-tasking data-warehouse"/>
    <x v="225"/>
    <n v="22073"/>
    <n v="0.13185782556750297"/>
    <x v="0"/>
    <n v="441"/>
    <n v="50.05215419501134"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x v="50"/>
    <n v="1479"/>
    <n v="0.54777777777777781"/>
    <x v="0"/>
    <n v="25"/>
    <n v="59.16"/>
    <x v="1"/>
    <s v="USD"/>
    <x v="358"/>
    <x v="359"/>
    <b v="0"/>
    <b v="0"/>
    <s v="music/indie rock"/>
    <x v="1"/>
    <x v="7"/>
  </r>
  <r>
    <n v="376"/>
    <s v="Perry PLC"/>
    <s v="Mandatory uniform matrix"/>
    <x v="74"/>
    <n v="12275"/>
    <n v="3.6102941176470589"/>
    <x v="1"/>
    <n v="131"/>
    <n v="93.702290076335885"/>
    <x v="1"/>
    <s v="USD"/>
    <x v="359"/>
    <x v="360"/>
    <b v="0"/>
    <b v="0"/>
    <s v="music/rock"/>
    <x v="1"/>
    <x v="1"/>
  </r>
  <r>
    <n v="377"/>
    <s v="Klein, Stark and Livingston"/>
    <s v="Phased methodical initiative"/>
    <x v="226"/>
    <n v="5098"/>
    <n v="0.10257545271629778"/>
    <x v="0"/>
    <n v="127"/>
    <n v="40.14173228346457"/>
    <x v="1"/>
    <s v="USD"/>
    <x v="12"/>
    <x v="361"/>
    <b v="0"/>
    <b v="0"/>
    <s v="theater/plays"/>
    <x v="3"/>
    <x v="3"/>
  </r>
  <r>
    <n v="378"/>
    <s v="Fleming-Oliver"/>
    <s v="Managed stable function"/>
    <x v="227"/>
    <n v="24882"/>
    <n v="0.13962962962962963"/>
    <x v="0"/>
    <n v="355"/>
    <n v="70.090140845070422"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x v="44"/>
    <n v="2912"/>
    <n v="0.40444444444444444"/>
    <x v="0"/>
    <n v="44"/>
    <n v="66.181818181818187"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x v="186"/>
    <n v="4008"/>
    <n v="1.6032"/>
    <x v="1"/>
    <n v="84"/>
    <n v="47.714285714285715"/>
    <x v="1"/>
    <s v="USD"/>
    <x v="362"/>
    <x v="364"/>
    <b v="0"/>
    <b v="0"/>
    <s v="theater/plays"/>
    <x v="3"/>
    <x v="3"/>
  </r>
  <r>
    <n v="381"/>
    <s v="Michael, Anderson and Vincent"/>
    <s v="Cross-group global moratorium"/>
    <x v="98"/>
    <n v="9749"/>
    <n v="1.8394339622641509"/>
    <x v="1"/>
    <n v="155"/>
    <n v="62.896774193548389"/>
    <x v="1"/>
    <s v="USD"/>
    <x v="363"/>
    <x v="365"/>
    <b v="0"/>
    <b v="0"/>
    <s v="theater/plays"/>
    <x v="3"/>
    <x v="3"/>
  </r>
  <r>
    <n v="382"/>
    <s v="King Ltd"/>
    <s v="Visionary systemic process improvement"/>
    <x v="14"/>
    <n v="5803"/>
    <n v="0.63769230769230767"/>
    <x v="0"/>
    <n v="67"/>
    <n v="86.611940298507463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x v="9"/>
    <n v="14199"/>
    <n v="2.2538095238095237"/>
    <x v="1"/>
    <n v="189"/>
    <n v="75.126984126984127"/>
    <x v="1"/>
    <s v="USD"/>
    <x v="210"/>
    <x v="285"/>
    <b v="0"/>
    <b v="1"/>
    <s v="food/food trucks"/>
    <x v="0"/>
    <x v="0"/>
  </r>
  <r>
    <n v="384"/>
    <s v="Baker, Collins and Smith"/>
    <s v="Reactive real-time software"/>
    <x v="228"/>
    <n v="196779"/>
    <n v="1.7200961538461539"/>
    <x v="1"/>
    <n v="4799"/>
    <n v="41.004167534903104"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x v="229"/>
    <n v="56859"/>
    <n v="1.4616709511568124"/>
    <x v="1"/>
    <n v="1137"/>
    <n v="50.007915567282325"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x v="230"/>
    <n v="103554"/>
    <n v="0.76423616236162362"/>
    <x v="0"/>
    <n v="1068"/>
    <n v="96.960674157303373"/>
    <x v="1"/>
    <s v="USD"/>
    <x v="367"/>
    <x v="369"/>
    <b v="0"/>
    <b v="0"/>
    <s v="theater/plays"/>
    <x v="3"/>
    <x v="3"/>
  </r>
  <r>
    <n v="387"/>
    <s v="Flores-Lambert"/>
    <s v="Triple-buffered logistical frame"/>
    <x v="231"/>
    <n v="42795"/>
    <n v="0.39261467889908258"/>
    <x v="0"/>
    <n v="424"/>
    <n v="100.93160377358491"/>
    <x v="1"/>
    <s v="USD"/>
    <x v="368"/>
    <x v="370"/>
    <b v="0"/>
    <b v="0"/>
    <s v="technology/wearables"/>
    <x v="2"/>
    <x v="8"/>
  </r>
  <r>
    <n v="388"/>
    <s v="Cruz Ltd"/>
    <s v="Exclusive dynamic adapter"/>
    <x v="232"/>
    <n v="12938"/>
    <n v="0.11270034843205574"/>
    <x v="3"/>
    <n v="145"/>
    <n v="89.227586206896547"/>
    <x v="5"/>
    <s v="CHF"/>
    <x v="369"/>
    <x v="371"/>
    <b v="0"/>
    <b v="0"/>
    <s v="music/indie rock"/>
    <x v="1"/>
    <x v="7"/>
  </r>
  <r>
    <n v="389"/>
    <s v="Knox-Garner"/>
    <s v="Automated systemic hierarchy"/>
    <x v="233"/>
    <n v="101352"/>
    <n v="1.2211084337349398"/>
    <x v="1"/>
    <n v="1152"/>
    <n v="87.979166666666671"/>
    <x v="1"/>
    <s v="USD"/>
    <x v="370"/>
    <x v="372"/>
    <b v="0"/>
    <b v="0"/>
    <s v="theater/plays"/>
    <x v="3"/>
    <x v="3"/>
  </r>
  <r>
    <n v="390"/>
    <s v="Davis-Allen"/>
    <s v="Digitized eco-centric core"/>
    <x v="166"/>
    <n v="4477"/>
    <n v="1.8654166666666667"/>
    <x v="1"/>
    <n v="50"/>
    <n v="89.54"/>
    <x v="1"/>
    <s v="USD"/>
    <x v="371"/>
    <x v="373"/>
    <b v="0"/>
    <b v="0"/>
    <s v="photography/photography books"/>
    <x v="7"/>
    <x v="14"/>
  </r>
  <r>
    <n v="391"/>
    <s v="Miller-Patel"/>
    <s v="Mandatory uniform strategy"/>
    <x v="234"/>
    <n v="4393"/>
    <n v="7.27317880794702E-2"/>
    <x v="0"/>
    <n v="151"/>
    <n v="29.09271523178808"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x v="235"/>
    <n v="67546"/>
    <n v="0.65642371234207963"/>
    <x v="0"/>
    <n v="1608"/>
    <n v="42.006218905472636"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x v="236"/>
    <n v="143788"/>
    <n v="2.2896178343949045"/>
    <x v="1"/>
    <n v="3059"/>
    <n v="47.004903563255965"/>
    <x v="0"/>
    <s v="CAD"/>
    <x v="373"/>
    <x v="376"/>
    <b v="0"/>
    <b v="0"/>
    <s v="music/jazz"/>
    <x v="1"/>
    <x v="17"/>
  </r>
  <r>
    <n v="394"/>
    <s v="Noble-Bailey"/>
    <s v="Customizable dynamic info-mediaries"/>
    <x v="126"/>
    <n v="3755"/>
    <n v="4.6937499999999996"/>
    <x v="1"/>
    <n v="34"/>
    <n v="110.44117647058823"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x v="143"/>
    <n v="9238"/>
    <n v="1.3011267605633803"/>
    <x v="1"/>
    <n v="220"/>
    <n v="41.990909090909092"/>
    <x v="1"/>
    <s v="USD"/>
    <x v="375"/>
    <x v="378"/>
    <b v="1"/>
    <b v="0"/>
    <s v="theater/plays"/>
    <x v="3"/>
    <x v="3"/>
  </r>
  <r>
    <n v="396"/>
    <s v="Holmes PLC"/>
    <s v="Digitized local info-mediaries"/>
    <x v="237"/>
    <n v="77012"/>
    <n v="1.6705422993492407"/>
    <x v="1"/>
    <n v="1604"/>
    <n v="48.012468827930178"/>
    <x v="2"/>
    <s v="AUD"/>
    <x v="376"/>
    <x v="379"/>
    <b v="0"/>
    <b v="0"/>
    <s v="film &amp; video/drama"/>
    <x v="4"/>
    <x v="6"/>
  </r>
  <r>
    <n v="397"/>
    <s v="Jones-Martin"/>
    <s v="Virtual systematic monitoring"/>
    <x v="32"/>
    <n v="14083"/>
    <n v="1.738641975308642"/>
    <x v="1"/>
    <n v="454"/>
    <n v="31.019823788546255"/>
    <x v="1"/>
    <s v="USD"/>
    <x v="377"/>
    <x v="380"/>
    <b v="0"/>
    <b v="0"/>
    <s v="music/rock"/>
    <x v="1"/>
    <x v="1"/>
  </r>
  <r>
    <n v="398"/>
    <s v="Myers LLC"/>
    <s v="Reactive bottom-line open architecture"/>
    <x v="12"/>
    <n v="12202"/>
    <n v="7.1776470588235295"/>
    <x v="1"/>
    <n v="123"/>
    <n v="99.203252032520325"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x v="238"/>
    <n v="62127"/>
    <n v="0.63850976361767731"/>
    <x v="0"/>
    <n v="941"/>
    <n v="66.022316684378325"/>
    <x v="1"/>
    <s v="USD"/>
    <x v="379"/>
    <x v="381"/>
    <b v="0"/>
    <b v="0"/>
    <s v="music/indie rock"/>
    <x v="1"/>
    <x v="7"/>
  </r>
  <r>
    <n v="400"/>
    <s v="Bell PLC"/>
    <s v="Ergonomic eco-centric open architecture"/>
    <x v="0"/>
    <n v="2"/>
    <n v="0.02"/>
    <x v="0"/>
    <n v="1"/>
    <n v="2"/>
    <x v="1"/>
    <s v="USD"/>
    <x v="380"/>
    <x v="382"/>
    <b v="0"/>
    <b v="1"/>
    <s v="photography/photography books"/>
    <x v="7"/>
    <x v="14"/>
  </r>
  <r>
    <n v="401"/>
    <s v="Smith-Schmidt"/>
    <s v="Inverse radical hierarchy"/>
    <x v="79"/>
    <n v="13772"/>
    <n v="15.302222222222222"/>
    <x v="1"/>
    <n v="299"/>
    <n v="46.060200668896321"/>
    <x v="1"/>
    <s v="USD"/>
    <x v="381"/>
    <x v="383"/>
    <b v="0"/>
    <b v="0"/>
    <s v="theater/plays"/>
    <x v="3"/>
    <x v="3"/>
  </r>
  <r>
    <n v="402"/>
    <s v="Ruiz, Richardson and Cole"/>
    <s v="Team-oriented static interface"/>
    <x v="190"/>
    <n v="2946"/>
    <n v="0.40356164383561643"/>
    <x v="0"/>
    <n v="40"/>
    <n v="73.650000000000006"/>
    <x v="1"/>
    <s v="USD"/>
    <x v="382"/>
    <x v="384"/>
    <b v="0"/>
    <b v="1"/>
    <s v="film &amp; video/shorts"/>
    <x v="4"/>
    <x v="12"/>
  </r>
  <r>
    <n v="403"/>
    <s v="Leonard-Mcclain"/>
    <s v="Virtual foreground throughput"/>
    <x v="239"/>
    <n v="168820"/>
    <n v="0.86220633299284988"/>
    <x v="0"/>
    <n v="3015"/>
    <n v="55.99336650082919"/>
    <x v="0"/>
    <s v="CAD"/>
    <x v="125"/>
    <x v="385"/>
    <b v="0"/>
    <b v="1"/>
    <s v="theater/plays"/>
    <x v="3"/>
    <x v="3"/>
  </r>
  <r>
    <n v="404"/>
    <s v="Bailey-Boyer"/>
    <s v="Visionary exuding Internet solution"/>
    <x v="240"/>
    <n v="154321"/>
    <n v="3.1558486707566464"/>
    <x v="1"/>
    <n v="2237"/>
    <n v="68.985695127402778"/>
    <x v="1"/>
    <s v="USD"/>
    <x v="383"/>
    <x v="386"/>
    <b v="0"/>
    <b v="0"/>
    <s v="theater/plays"/>
    <x v="3"/>
    <x v="3"/>
  </r>
  <r>
    <n v="405"/>
    <s v="Lee LLC"/>
    <s v="Synchronized secondary analyzer"/>
    <x v="241"/>
    <n v="26527"/>
    <n v="0.89618243243243245"/>
    <x v="0"/>
    <n v="435"/>
    <n v="60.981609195402299"/>
    <x v="1"/>
    <s v="USD"/>
    <x v="384"/>
    <x v="387"/>
    <b v="0"/>
    <b v="0"/>
    <s v="theater/plays"/>
    <x v="3"/>
    <x v="3"/>
  </r>
  <r>
    <n v="406"/>
    <s v="Lyons Inc"/>
    <s v="Balanced attitude-oriented parallelism"/>
    <x v="242"/>
    <n v="71583"/>
    <n v="1.8214503816793892"/>
    <x v="1"/>
    <n v="645"/>
    <n v="110.98139534883721"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x v="74"/>
    <n v="12100"/>
    <n v="3.5588235294117645"/>
    <x v="1"/>
    <n v="484"/>
    <n v="25"/>
    <x v="3"/>
    <s v="DKK"/>
    <x v="386"/>
    <x v="389"/>
    <b v="0"/>
    <b v="0"/>
    <s v="theater/plays"/>
    <x v="3"/>
    <x v="3"/>
  </r>
  <r>
    <n v="408"/>
    <s v="Mahoney, Adams and Lucas"/>
    <s v="Cloned leadingedge utilization"/>
    <x v="243"/>
    <n v="12129"/>
    <n v="1.3183695652173912"/>
    <x v="1"/>
    <n v="154"/>
    <n v="78.759740259740255"/>
    <x v="0"/>
    <s v="CAD"/>
    <x v="387"/>
    <x v="390"/>
    <b v="0"/>
    <b v="0"/>
    <s v="film &amp; video/documentary"/>
    <x v="4"/>
    <x v="4"/>
  </r>
  <r>
    <n v="409"/>
    <s v="Stewart LLC"/>
    <s v="Secured asymmetric projection"/>
    <x v="244"/>
    <n v="62804"/>
    <n v="0.46315634218289087"/>
    <x v="0"/>
    <n v="714"/>
    <n v="87.960784313725483"/>
    <x v="1"/>
    <s v="USD"/>
    <x v="388"/>
    <x v="391"/>
    <b v="0"/>
    <b v="0"/>
    <s v="music/rock"/>
    <x v="1"/>
    <x v="1"/>
  </r>
  <r>
    <n v="410"/>
    <s v="Mcmillan Group"/>
    <s v="Advanced cohesive Graphic Interface"/>
    <x v="184"/>
    <n v="55536"/>
    <n v="0.36132726089785294"/>
    <x v="2"/>
    <n v="1111"/>
    <n v="49.987398739873989"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x v="75"/>
    <n v="8161"/>
    <n v="1.0462820512820512"/>
    <x v="1"/>
    <n v="82"/>
    <n v="99.524390243902445"/>
    <x v="1"/>
    <s v="USD"/>
    <x v="389"/>
    <x v="392"/>
    <b v="0"/>
    <b v="0"/>
    <s v="theater/plays"/>
    <x v="3"/>
    <x v="3"/>
  </r>
  <r>
    <n v="412"/>
    <s v="Rodriguez-Scott"/>
    <s v="Realigned zero tolerance software"/>
    <x v="118"/>
    <n v="14046"/>
    <n v="6.6885714285714286"/>
    <x v="1"/>
    <n v="134"/>
    <n v="104.82089552238806"/>
    <x v="1"/>
    <s v="USD"/>
    <x v="390"/>
    <x v="393"/>
    <b v="0"/>
    <b v="0"/>
    <s v="publishing/fiction"/>
    <x v="5"/>
    <x v="13"/>
  </r>
  <r>
    <n v="413"/>
    <s v="Rush-Bowers"/>
    <s v="Persevering analyzing extranet"/>
    <x v="245"/>
    <n v="117628"/>
    <n v="0.62072823218997364"/>
    <x v="2"/>
    <n v="1089"/>
    <n v="108.01469237832875"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x v="246"/>
    <n v="159405"/>
    <n v="0.84699787460148779"/>
    <x v="0"/>
    <n v="5497"/>
    <n v="28.998544660724033"/>
    <x v="1"/>
    <s v="USD"/>
    <x v="392"/>
    <x v="395"/>
    <b v="0"/>
    <b v="1"/>
    <s v="food/food trucks"/>
    <x v="0"/>
    <x v="0"/>
  </r>
  <r>
    <n v="415"/>
    <s v="Anderson-Pham"/>
    <s v="Intuitive needs-based monitoring"/>
    <x v="247"/>
    <n v="12552"/>
    <n v="0.11059030837004405"/>
    <x v="0"/>
    <n v="418"/>
    <n v="30.028708133971293"/>
    <x v="1"/>
    <s v="USD"/>
    <x v="393"/>
    <x v="396"/>
    <b v="0"/>
    <b v="0"/>
    <s v="theater/plays"/>
    <x v="3"/>
    <x v="3"/>
  </r>
  <r>
    <n v="416"/>
    <s v="Stewart-Coleman"/>
    <s v="Customer-focused disintermediate toolset"/>
    <x v="248"/>
    <n v="59007"/>
    <n v="0.43838781575037145"/>
    <x v="0"/>
    <n v="1439"/>
    <n v="41.005559416261292"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x v="12"/>
    <n v="943"/>
    <n v="0.55470588235294116"/>
    <x v="0"/>
    <n v="15"/>
    <n v="62.866666666666667"/>
    <x v="1"/>
    <s v="USD"/>
    <x v="395"/>
    <x v="398"/>
    <b v="0"/>
    <b v="0"/>
    <s v="theater/plays"/>
    <x v="3"/>
    <x v="3"/>
  </r>
  <r>
    <n v="418"/>
    <s v="Jackson PLC"/>
    <s v="Quality-focused client-server core"/>
    <x v="249"/>
    <n v="93963"/>
    <n v="0.57399511301160655"/>
    <x v="0"/>
    <n v="1999"/>
    <n v="47.005002501250623"/>
    <x v="0"/>
    <s v="CAD"/>
    <x v="396"/>
    <x v="399"/>
    <b v="0"/>
    <b v="0"/>
    <s v="film &amp; video/documentary"/>
    <x v="4"/>
    <x v="4"/>
  </r>
  <r>
    <n v="419"/>
    <s v="Ware-Arias"/>
    <s v="Upgradable maximized protocol"/>
    <x v="250"/>
    <n v="140469"/>
    <n v="1.2343497363796134"/>
    <x v="1"/>
    <n v="5203"/>
    <n v="26.997693638285604"/>
    <x v="1"/>
    <s v="USD"/>
    <x v="397"/>
    <x v="348"/>
    <b v="0"/>
    <b v="0"/>
    <s v="technology/web"/>
    <x v="2"/>
    <x v="2"/>
  </r>
  <r>
    <n v="420"/>
    <s v="Blair, Reyes and Woods"/>
    <s v="Cross-platform interactive synergy"/>
    <x v="92"/>
    <n v="6423"/>
    <n v="1.2846"/>
    <x v="1"/>
    <n v="94"/>
    <n v="68.329787234042556"/>
    <x v="1"/>
    <s v="USD"/>
    <x v="398"/>
    <x v="400"/>
    <b v="0"/>
    <b v="0"/>
    <s v="theater/plays"/>
    <x v="3"/>
    <x v="3"/>
  </r>
  <r>
    <n v="421"/>
    <s v="Thomas-Lopez"/>
    <s v="User-centric fault-tolerant archive"/>
    <x v="151"/>
    <n v="6015"/>
    <n v="0.63989361702127656"/>
    <x v="0"/>
    <n v="118"/>
    <n v="50.974576271186443"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x v="251"/>
    <n v="11075"/>
    <n v="1.2729885057471264"/>
    <x v="1"/>
    <n v="205"/>
    <n v="54.024390243902438"/>
    <x v="1"/>
    <s v="USD"/>
    <x v="400"/>
    <x v="402"/>
    <b v="0"/>
    <b v="1"/>
    <s v="theater/plays"/>
    <x v="3"/>
    <x v="3"/>
  </r>
  <r>
    <n v="423"/>
    <s v="Jones-Riddle"/>
    <s v="Self-enabling real-time definition"/>
    <x v="252"/>
    <n v="15723"/>
    <n v="0.10638024357239513"/>
    <x v="0"/>
    <n v="162"/>
    <n v="97.055555555555557"/>
    <x v="1"/>
    <s v="USD"/>
    <x v="116"/>
    <x v="403"/>
    <b v="0"/>
    <b v="1"/>
    <s v="food/food trucks"/>
    <x v="0"/>
    <x v="0"/>
  </r>
  <r>
    <n v="424"/>
    <s v="Schmidt-Gomez"/>
    <s v="User-centric impactful projection"/>
    <x v="135"/>
    <n v="2064"/>
    <n v="0.40470588235294119"/>
    <x v="0"/>
    <n v="83"/>
    <n v="24.867469879518072"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x v="50"/>
    <n v="7767"/>
    <n v="2.8766666666666665"/>
    <x v="1"/>
    <n v="92"/>
    <n v="84.423913043478265"/>
    <x v="1"/>
    <s v="USD"/>
    <x v="402"/>
    <x v="405"/>
    <b v="0"/>
    <b v="0"/>
    <s v="photography/photography books"/>
    <x v="7"/>
    <x v="14"/>
  </r>
  <r>
    <n v="426"/>
    <s v="Edwards-Kane"/>
    <s v="Virtual leadingedge framework"/>
    <x v="37"/>
    <n v="10313"/>
    <n v="5.7294444444444448"/>
    <x v="1"/>
    <n v="219"/>
    <n v="47.091324200913242"/>
    <x v="1"/>
    <s v="USD"/>
    <x v="403"/>
    <x v="406"/>
    <b v="0"/>
    <b v="0"/>
    <s v="theater/plays"/>
    <x v="3"/>
    <x v="3"/>
  </r>
  <r>
    <n v="427"/>
    <s v="Hicks, Wall and Webb"/>
    <s v="Managed discrete framework"/>
    <x v="253"/>
    <n v="197018"/>
    <n v="1.1290429799426933"/>
    <x v="1"/>
    <n v="2526"/>
    <n v="77.996041171813147"/>
    <x v="1"/>
    <s v="USD"/>
    <x v="404"/>
    <x v="407"/>
    <b v="0"/>
    <b v="1"/>
    <s v="theater/plays"/>
    <x v="3"/>
    <x v="3"/>
  </r>
  <r>
    <n v="428"/>
    <s v="Mayer-Richmond"/>
    <s v="Progressive zero-defect capability"/>
    <x v="254"/>
    <n v="47037"/>
    <n v="0.46387573964497042"/>
    <x v="0"/>
    <n v="747"/>
    <n v="62.967871485943775"/>
    <x v="1"/>
    <s v="USD"/>
    <x v="405"/>
    <x v="408"/>
    <b v="0"/>
    <b v="0"/>
    <s v="film &amp; video/animation"/>
    <x v="4"/>
    <x v="10"/>
  </r>
  <r>
    <n v="429"/>
    <s v="Robles Ltd"/>
    <s v="Right-sized demand-driven adapter"/>
    <x v="255"/>
    <n v="173191"/>
    <n v="0.90675916230366493"/>
    <x v="3"/>
    <n v="2138"/>
    <n v="81.006080449017773"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x v="32"/>
    <n v="5487"/>
    <n v="0.67740740740740746"/>
    <x v="0"/>
    <n v="84"/>
    <n v="65.321428571428569"/>
    <x v="1"/>
    <s v="USD"/>
    <x v="407"/>
    <x v="410"/>
    <b v="0"/>
    <b v="0"/>
    <s v="theater/plays"/>
    <x v="3"/>
    <x v="3"/>
  </r>
  <r>
    <n v="431"/>
    <s v="Rosales LLC"/>
    <s v="Compatible multimedia utilization"/>
    <x v="135"/>
    <n v="9817"/>
    <n v="1.9249019607843136"/>
    <x v="1"/>
    <n v="94"/>
    <n v="104.43617021276596"/>
    <x v="1"/>
    <s v="USD"/>
    <x v="408"/>
    <x v="312"/>
    <b v="1"/>
    <b v="0"/>
    <s v="theater/plays"/>
    <x v="3"/>
    <x v="3"/>
  </r>
  <r>
    <n v="432"/>
    <s v="Harper-Bryan"/>
    <s v="Re-contextualized dedicated hardware"/>
    <x v="106"/>
    <n v="6369"/>
    <n v="0.82714285714285718"/>
    <x v="0"/>
    <n v="91"/>
    <n v="69.989010989010993"/>
    <x v="1"/>
    <s v="USD"/>
    <x v="409"/>
    <x v="411"/>
    <b v="0"/>
    <b v="0"/>
    <s v="theater/plays"/>
    <x v="3"/>
    <x v="3"/>
  </r>
  <r>
    <n v="433"/>
    <s v="Potter, Harper and Everett"/>
    <s v="Decentralized composite paradigm"/>
    <x v="256"/>
    <n v="65755"/>
    <n v="0.54163920922570019"/>
    <x v="0"/>
    <n v="792"/>
    <n v="83.023989898989896"/>
    <x v="1"/>
    <s v="USD"/>
    <x v="410"/>
    <x v="412"/>
    <b v="0"/>
    <b v="1"/>
    <s v="film &amp; video/documentary"/>
    <x v="4"/>
    <x v="4"/>
  </r>
  <r>
    <n v="434"/>
    <s v="Floyd-Sims"/>
    <s v="Cloned transitional hierarchy"/>
    <x v="91"/>
    <n v="903"/>
    <n v="0.16722222222222222"/>
    <x v="3"/>
    <n v="10"/>
    <n v="90.3"/>
    <x v="0"/>
    <s v="CAD"/>
    <x v="411"/>
    <x v="413"/>
    <b v="1"/>
    <b v="0"/>
    <s v="theater/plays"/>
    <x v="3"/>
    <x v="3"/>
  </r>
  <r>
    <n v="435"/>
    <s v="Spence, Jackson and Kelly"/>
    <s v="Advanced discrete leverage"/>
    <x v="257"/>
    <n v="178120"/>
    <n v="1.168766404199475"/>
    <x v="1"/>
    <n v="1713"/>
    <n v="103.98131932282546"/>
    <x v="6"/>
    <s v="EUR"/>
    <x v="412"/>
    <x v="414"/>
    <b v="0"/>
    <b v="1"/>
    <s v="theater/plays"/>
    <x v="3"/>
    <x v="3"/>
  </r>
  <r>
    <n v="436"/>
    <s v="King-Nguyen"/>
    <s v="Open-source incremental throughput"/>
    <x v="81"/>
    <n v="13678"/>
    <n v="10.521538461538462"/>
    <x v="1"/>
    <n v="249"/>
    <n v="54.931726907630519"/>
    <x v="1"/>
    <s v="USD"/>
    <x v="413"/>
    <x v="354"/>
    <b v="0"/>
    <b v="0"/>
    <s v="music/jazz"/>
    <x v="1"/>
    <x v="17"/>
  </r>
  <r>
    <n v="437"/>
    <s v="Hansen Group"/>
    <s v="Centralized regional interface"/>
    <x v="32"/>
    <n v="9969"/>
    <n v="1.2307407407407407"/>
    <x v="1"/>
    <n v="192"/>
    <n v="51.921875"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x v="111"/>
    <n v="14827"/>
    <n v="1.7863855421686747"/>
    <x v="1"/>
    <n v="247"/>
    <n v="60.02834008097166"/>
    <x v="1"/>
    <s v="USD"/>
    <x v="415"/>
    <x v="416"/>
    <b v="0"/>
    <b v="0"/>
    <s v="theater/plays"/>
    <x v="3"/>
    <x v="3"/>
  </r>
  <r>
    <n v="439"/>
    <s v="Cummings Inc"/>
    <s v="Digitized transitional monitoring"/>
    <x v="258"/>
    <n v="100900"/>
    <n v="3.5528169014084505"/>
    <x v="1"/>
    <n v="2293"/>
    <n v="44.003488879197555"/>
    <x v="1"/>
    <s v="USD"/>
    <x v="416"/>
    <x v="417"/>
    <b v="0"/>
    <b v="0"/>
    <s v="film &amp; video/science fiction"/>
    <x v="4"/>
    <x v="22"/>
  </r>
  <r>
    <n v="440"/>
    <s v="Miller-Poole"/>
    <s v="Networked optimal adapter"/>
    <x v="259"/>
    <n v="165954"/>
    <n v="1.6190634146341463"/>
    <x v="1"/>
    <n v="3131"/>
    <n v="53.003513254551258"/>
    <x v="1"/>
    <s v="USD"/>
    <x v="417"/>
    <x v="418"/>
    <b v="0"/>
    <b v="0"/>
    <s v="film &amp; video/television"/>
    <x v="4"/>
    <x v="19"/>
  </r>
  <r>
    <n v="441"/>
    <s v="Rodriguez-West"/>
    <s v="Automated optimal function"/>
    <x v="260"/>
    <n v="1744"/>
    <n v="0.24914285714285714"/>
    <x v="0"/>
    <n v="32"/>
    <n v="54.5"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x v="91"/>
    <n v="10731"/>
    <n v="1.9872222222222222"/>
    <x v="1"/>
    <n v="143"/>
    <n v="75.04195804195804"/>
    <x v="6"/>
    <s v="EUR"/>
    <x v="419"/>
    <x v="420"/>
    <b v="0"/>
    <b v="0"/>
    <s v="theater/plays"/>
    <x v="3"/>
    <x v="3"/>
  </r>
  <r>
    <n v="443"/>
    <s v="Clark-Bowman"/>
    <s v="Stand-alone user-facing service-desk"/>
    <x v="29"/>
    <n v="3232"/>
    <n v="0.34752688172043011"/>
    <x v="3"/>
    <n v="90"/>
    <n v="35.911111111111111"/>
    <x v="1"/>
    <s v="USD"/>
    <x v="420"/>
    <x v="421"/>
    <b v="0"/>
    <b v="0"/>
    <s v="theater/plays"/>
    <x v="3"/>
    <x v="3"/>
  </r>
  <r>
    <n v="444"/>
    <s v="Hensley Ltd"/>
    <s v="Versatile global attitude"/>
    <x v="8"/>
    <n v="10938"/>
    <n v="1.7641935483870967"/>
    <x v="1"/>
    <n v="296"/>
    <n v="36.952702702702702"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x v="118"/>
    <n v="10739"/>
    <n v="5.1138095238095236"/>
    <x v="1"/>
    <n v="170"/>
    <n v="63.170588235294119"/>
    <x v="1"/>
    <s v="USD"/>
    <x v="422"/>
    <x v="423"/>
    <b v="0"/>
    <b v="1"/>
    <s v="theater/plays"/>
    <x v="3"/>
    <x v="3"/>
  </r>
  <r>
    <n v="446"/>
    <s v="Martin, Martin and Solis"/>
    <s v="Assimilated uniform methodology"/>
    <x v="85"/>
    <n v="5579"/>
    <n v="0.82044117647058823"/>
    <x v="0"/>
    <n v="186"/>
    <n v="29.99462365591398"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x v="261"/>
    <n v="37754"/>
    <n v="0.24326030927835052"/>
    <x v="3"/>
    <n v="439"/>
    <n v="86"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x v="262"/>
    <n v="45384"/>
    <n v="0.50482758620689661"/>
    <x v="0"/>
    <n v="605"/>
    <n v="75.014876033057845"/>
    <x v="1"/>
    <s v="USD"/>
    <x v="425"/>
    <x v="426"/>
    <b v="0"/>
    <b v="1"/>
    <s v="games/video games"/>
    <x v="6"/>
    <x v="11"/>
  </r>
  <r>
    <n v="449"/>
    <s v="Cuevas-Morales"/>
    <s v="Public-key coherent ability"/>
    <x v="79"/>
    <n v="8703"/>
    <n v="9.67"/>
    <x v="1"/>
    <n v="86"/>
    <n v="101.19767441860465"/>
    <x v="3"/>
    <s v="DKK"/>
    <x v="426"/>
    <x v="427"/>
    <b v="0"/>
    <b v="0"/>
    <s v="games/video games"/>
    <x v="6"/>
    <x v="11"/>
  </r>
  <r>
    <n v="450"/>
    <s v="Delgado-Hatfield"/>
    <s v="Up-sized composite success"/>
    <x v="0"/>
    <n v="4"/>
    <n v="0.04"/>
    <x v="0"/>
    <n v="1"/>
    <n v="4"/>
    <x v="0"/>
    <s v="CAD"/>
    <x v="427"/>
    <x v="428"/>
    <b v="0"/>
    <b v="0"/>
    <s v="film &amp; video/animation"/>
    <x v="4"/>
    <x v="10"/>
  </r>
  <r>
    <n v="451"/>
    <s v="Padilla-Porter"/>
    <s v="Innovative exuding matrix"/>
    <x v="263"/>
    <n v="182302"/>
    <n v="1.2284501347708894"/>
    <x v="1"/>
    <n v="6286"/>
    <n v="29.001272669424118"/>
    <x v="1"/>
    <s v="USD"/>
    <x v="428"/>
    <x v="429"/>
    <b v="0"/>
    <b v="0"/>
    <s v="music/rock"/>
    <x v="1"/>
    <x v="1"/>
  </r>
  <r>
    <n v="452"/>
    <s v="Morris Group"/>
    <s v="Realigned impactful artificial intelligence"/>
    <x v="73"/>
    <n v="3045"/>
    <n v="0.63437500000000002"/>
    <x v="0"/>
    <n v="31"/>
    <n v="98.225806451612897"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x v="264"/>
    <n v="102749"/>
    <n v="0.56331688596491225"/>
    <x v="0"/>
    <n v="1181"/>
    <n v="87.001693480101608"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x v="220"/>
    <n v="1763"/>
    <n v="0.44074999999999998"/>
    <x v="0"/>
    <n v="39"/>
    <n v="45.205128205128204"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x v="265"/>
    <n v="137904"/>
    <n v="1.1837253218884121"/>
    <x v="1"/>
    <n v="3727"/>
    <n v="37.001341561577675"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x v="266"/>
    <n v="152438"/>
    <n v="1.041243169398907"/>
    <x v="1"/>
    <n v="1605"/>
    <n v="94.976947040498445"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x v="92"/>
    <n v="1332"/>
    <n v="0.26640000000000003"/>
    <x v="0"/>
    <n v="46"/>
    <n v="28.956521739130434"/>
    <x v="1"/>
    <s v="USD"/>
    <x v="433"/>
    <x v="435"/>
    <b v="0"/>
    <b v="0"/>
    <s v="theater/plays"/>
    <x v="3"/>
    <x v="3"/>
  </r>
  <r>
    <n v="458"/>
    <s v="Wise, Thompson and Allen"/>
    <s v="Pre-emptive neutral portal"/>
    <x v="267"/>
    <n v="118706"/>
    <n v="3.5120118343195266"/>
    <x v="1"/>
    <n v="2120"/>
    <n v="55.993396226415094"/>
    <x v="1"/>
    <s v="USD"/>
    <x v="434"/>
    <x v="436"/>
    <b v="0"/>
    <b v="0"/>
    <s v="theater/plays"/>
    <x v="3"/>
    <x v="3"/>
  </r>
  <r>
    <n v="459"/>
    <s v="Lane, Ryan and Chapman"/>
    <s v="Switchable demand-driven help-desk"/>
    <x v="9"/>
    <n v="5674"/>
    <n v="0.90063492063492068"/>
    <x v="0"/>
    <n v="105"/>
    <n v="54.038095238095238"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x v="166"/>
    <n v="4119"/>
    <n v="1.7162500000000001"/>
    <x v="1"/>
    <n v="50"/>
    <n v="82.38"/>
    <x v="1"/>
    <s v="USD"/>
    <x v="8"/>
    <x v="438"/>
    <b v="0"/>
    <b v="0"/>
    <s v="theater/plays"/>
    <x v="3"/>
    <x v="3"/>
  </r>
  <r>
    <n v="461"/>
    <s v="Terry-Salinas"/>
    <s v="Networked secondary structure"/>
    <x v="268"/>
    <n v="139354"/>
    <n v="1.4104655870445344"/>
    <x v="1"/>
    <n v="2080"/>
    <n v="66.997115384615384"/>
    <x v="1"/>
    <s v="USD"/>
    <x v="436"/>
    <x v="439"/>
    <b v="0"/>
    <b v="0"/>
    <s v="film &amp; video/drama"/>
    <x v="4"/>
    <x v="6"/>
  </r>
  <r>
    <n v="462"/>
    <s v="Wang-Rodriguez"/>
    <s v="Total multimedia website"/>
    <x v="269"/>
    <n v="57734"/>
    <n v="0.30579449152542371"/>
    <x v="0"/>
    <n v="535"/>
    <n v="107.91401869158878"/>
    <x v="1"/>
    <s v="USD"/>
    <x v="385"/>
    <x v="440"/>
    <b v="0"/>
    <b v="0"/>
    <s v="games/mobile games"/>
    <x v="6"/>
    <x v="20"/>
  </r>
  <r>
    <n v="463"/>
    <s v="Mckee-Hill"/>
    <s v="Cross-platform upward-trending parallelism"/>
    <x v="270"/>
    <n v="145265"/>
    <n v="1.0816455696202532"/>
    <x v="1"/>
    <n v="2105"/>
    <n v="69.009501187648453"/>
    <x v="1"/>
    <s v="USD"/>
    <x v="437"/>
    <x v="441"/>
    <b v="0"/>
    <b v="0"/>
    <s v="film &amp; video/animation"/>
    <x v="4"/>
    <x v="10"/>
  </r>
  <r>
    <n v="464"/>
    <s v="Gomez LLC"/>
    <s v="Pre-emptive mission-critical hardware"/>
    <x v="271"/>
    <n v="95020"/>
    <n v="1.3345505617977529"/>
    <x v="1"/>
    <n v="2436"/>
    <n v="39.006568144499177"/>
    <x v="1"/>
    <s v="USD"/>
    <x v="438"/>
    <x v="442"/>
    <b v="0"/>
    <b v="0"/>
    <s v="theater/plays"/>
    <x v="3"/>
    <x v="3"/>
  </r>
  <r>
    <n v="465"/>
    <s v="Gonzalez-Robbins"/>
    <s v="Up-sized responsive protocol"/>
    <x v="53"/>
    <n v="8829"/>
    <n v="1.8785106382978722"/>
    <x v="1"/>
    <n v="80"/>
    <n v="110.3625"/>
    <x v="1"/>
    <s v="USD"/>
    <x v="439"/>
    <x v="443"/>
    <b v="0"/>
    <b v="0"/>
    <s v="publishing/translations"/>
    <x v="5"/>
    <x v="18"/>
  </r>
  <r>
    <n v="466"/>
    <s v="Obrien and Sons"/>
    <s v="Pre-emptive transitional frame"/>
    <x v="272"/>
    <n v="3984"/>
    <n v="3.32"/>
    <x v="1"/>
    <n v="42"/>
    <n v="94.857142857142861"/>
    <x v="1"/>
    <s v="USD"/>
    <x v="440"/>
    <x v="444"/>
    <b v="0"/>
    <b v="1"/>
    <s v="technology/wearables"/>
    <x v="2"/>
    <x v="8"/>
  </r>
  <r>
    <n v="467"/>
    <s v="Shaw Ltd"/>
    <s v="Profit-focused content-based application"/>
    <x v="1"/>
    <n v="8053"/>
    <n v="5.7521428571428572"/>
    <x v="1"/>
    <n v="139"/>
    <n v="57.935251798561154"/>
    <x v="0"/>
    <s v="CAD"/>
    <x v="441"/>
    <x v="445"/>
    <b v="0"/>
    <b v="1"/>
    <s v="technology/web"/>
    <x v="2"/>
    <x v="2"/>
  </r>
  <r>
    <n v="468"/>
    <s v="Hughes Inc"/>
    <s v="Streamlined neutral analyzer"/>
    <x v="220"/>
    <n v="1620"/>
    <n v="0.40500000000000003"/>
    <x v="0"/>
    <n v="16"/>
    <n v="101.25"/>
    <x v="1"/>
    <s v="USD"/>
    <x v="442"/>
    <x v="368"/>
    <b v="0"/>
    <b v="0"/>
    <s v="theater/plays"/>
    <x v="3"/>
    <x v="3"/>
  </r>
  <r>
    <n v="469"/>
    <s v="Olsen-Ryan"/>
    <s v="Assimilated neutral utilization"/>
    <x v="36"/>
    <n v="10328"/>
    <n v="1.8442857142857143"/>
    <x v="1"/>
    <n v="159"/>
    <n v="64.95597484276729"/>
    <x v="1"/>
    <s v="USD"/>
    <x v="443"/>
    <x v="446"/>
    <b v="0"/>
    <b v="0"/>
    <s v="film &amp; video/drama"/>
    <x v="4"/>
    <x v="6"/>
  </r>
  <r>
    <n v="470"/>
    <s v="Grimes, Holland and Sloan"/>
    <s v="Extended dedicated archive"/>
    <x v="136"/>
    <n v="10289"/>
    <n v="2.8580555555555556"/>
    <x v="1"/>
    <n v="381"/>
    <n v="27.00524934383202"/>
    <x v="1"/>
    <s v="USD"/>
    <x v="315"/>
    <x v="447"/>
    <b v="0"/>
    <b v="0"/>
    <s v="technology/wearables"/>
    <x v="2"/>
    <x v="8"/>
  </r>
  <r>
    <n v="471"/>
    <s v="Perry and Sons"/>
    <s v="Configurable static help-desk"/>
    <x v="33"/>
    <n v="9889"/>
    <n v="3.19"/>
    <x v="1"/>
    <n v="194"/>
    <n v="50.97422680412371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x v="273"/>
    <n v="60342"/>
    <n v="0.39234070221066319"/>
    <x v="0"/>
    <n v="575"/>
    <n v="104.94260869565217"/>
    <x v="1"/>
    <s v="USD"/>
    <x v="445"/>
    <x v="178"/>
    <b v="0"/>
    <b v="0"/>
    <s v="music/rock"/>
    <x v="1"/>
    <x v="1"/>
  </r>
  <r>
    <n v="473"/>
    <s v="Richardson Inc"/>
    <s v="Assimilated fault-tolerant capacity"/>
    <x v="92"/>
    <n v="8907"/>
    <n v="1.7814000000000001"/>
    <x v="1"/>
    <n v="106"/>
    <n v="84.028301886792448"/>
    <x v="1"/>
    <s v="USD"/>
    <x v="446"/>
    <x v="449"/>
    <b v="0"/>
    <b v="0"/>
    <s v="music/electric music"/>
    <x v="1"/>
    <x v="5"/>
  </r>
  <r>
    <n v="474"/>
    <s v="Santos-Young"/>
    <s v="Enhanced neutral ability"/>
    <x v="220"/>
    <n v="14606"/>
    <n v="3.6515"/>
    <x v="1"/>
    <n v="142"/>
    <n v="102.85915492957747"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x v="71"/>
    <n v="8432"/>
    <n v="1.1394594594594594"/>
    <x v="1"/>
    <n v="211"/>
    <n v="39.962085308056871"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x v="274"/>
    <n v="57122"/>
    <n v="0.29828720626631855"/>
    <x v="0"/>
    <n v="1120"/>
    <n v="51.001785714285717"/>
    <x v="1"/>
    <s v="USD"/>
    <x v="342"/>
    <x v="452"/>
    <b v="0"/>
    <b v="0"/>
    <s v="publishing/fiction"/>
    <x v="5"/>
    <x v="13"/>
  </r>
  <r>
    <n v="477"/>
    <s v="Hogan, Porter and Rivera"/>
    <s v="Organic object-oriented core"/>
    <x v="275"/>
    <n v="4613"/>
    <n v="0.54270588235294115"/>
    <x v="0"/>
    <n v="113"/>
    <n v="40.823008849557525"/>
    <x v="1"/>
    <s v="USD"/>
    <x v="449"/>
    <x v="453"/>
    <b v="0"/>
    <b v="0"/>
    <s v="film &amp; video/science fiction"/>
    <x v="4"/>
    <x v="22"/>
  </r>
  <r>
    <n v="478"/>
    <s v="Lyons LLC"/>
    <s v="Balanced impactful circuit"/>
    <x v="276"/>
    <n v="162603"/>
    <n v="2.3634156976744185"/>
    <x v="1"/>
    <n v="2756"/>
    <n v="58.999637155297535"/>
    <x v="1"/>
    <s v="USD"/>
    <x v="450"/>
    <x v="454"/>
    <b v="0"/>
    <b v="0"/>
    <s v="technology/wearables"/>
    <x v="2"/>
    <x v="8"/>
  </r>
  <r>
    <n v="479"/>
    <s v="Long-Greene"/>
    <s v="Future-proofed heuristic encryption"/>
    <x v="166"/>
    <n v="12310"/>
    <n v="5.1291666666666664"/>
    <x v="1"/>
    <n v="173"/>
    <n v="71.156069364161851"/>
    <x v="4"/>
    <s v="GBP"/>
    <x v="451"/>
    <x v="455"/>
    <b v="0"/>
    <b v="0"/>
    <s v="food/food trucks"/>
    <x v="0"/>
    <x v="0"/>
  </r>
  <r>
    <n v="480"/>
    <s v="Robles-Hudson"/>
    <s v="Balanced bifurcated leverage"/>
    <x v="133"/>
    <n v="8656"/>
    <n v="1.0065116279069768"/>
    <x v="1"/>
    <n v="87"/>
    <n v="99.494252873563212"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x v="277"/>
    <n v="159931"/>
    <n v="0.81348423194303154"/>
    <x v="0"/>
    <n v="1538"/>
    <n v="103.98634590377114"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x v="3"/>
    <n v="689"/>
    <n v="0.16404761904761905"/>
    <x v="0"/>
    <n v="9"/>
    <n v="76.555555555555557"/>
    <x v="1"/>
    <s v="USD"/>
    <x v="454"/>
    <x v="458"/>
    <b v="0"/>
    <b v="1"/>
    <s v="publishing/fiction"/>
    <x v="5"/>
    <x v="13"/>
  </r>
  <r>
    <n v="483"/>
    <s v="Rice-Parker"/>
    <s v="Down-sized actuating infrastructure"/>
    <x v="278"/>
    <n v="48236"/>
    <n v="0.52774617067833696"/>
    <x v="0"/>
    <n v="554"/>
    <n v="87.068592057761734"/>
    <x v="1"/>
    <s v="USD"/>
    <x v="455"/>
    <x v="459"/>
    <b v="0"/>
    <b v="0"/>
    <s v="theater/plays"/>
    <x v="3"/>
    <x v="3"/>
  </r>
  <r>
    <n v="484"/>
    <s v="Landry Inc"/>
    <s v="Synergistic cohesive adapter"/>
    <x v="241"/>
    <n v="77021"/>
    <n v="2.6020608108108108"/>
    <x v="1"/>
    <n v="1572"/>
    <n v="48.99554707379135"/>
    <x v="4"/>
    <s v="GBP"/>
    <x v="456"/>
    <x v="460"/>
    <b v="0"/>
    <b v="1"/>
    <s v="food/food trucks"/>
    <x v="0"/>
    <x v="0"/>
  </r>
  <r>
    <n v="485"/>
    <s v="Richards-Davis"/>
    <s v="Quality-focused mission-critical structure"/>
    <x v="279"/>
    <n v="27844"/>
    <n v="0.30732891832229581"/>
    <x v="0"/>
    <n v="648"/>
    <n v="42.969135802469133"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x v="5"/>
    <n v="702"/>
    <n v="0.13500000000000001"/>
    <x v="0"/>
    <n v="21"/>
    <n v="33.428571428571431"/>
    <x v="4"/>
    <s v="GBP"/>
    <x v="458"/>
    <x v="462"/>
    <b v="0"/>
    <b v="1"/>
    <s v="publishing/translations"/>
    <x v="5"/>
    <x v="18"/>
  </r>
  <r>
    <n v="487"/>
    <s v="Smith-Wallace"/>
    <s v="Monitored 24/7 time-frame"/>
    <x v="280"/>
    <n v="197024"/>
    <n v="1.7862556663644606"/>
    <x v="1"/>
    <n v="2346"/>
    <n v="83.982949701619773"/>
    <x v="1"/>
    <s v="USD"/>
    <x v="459"/>
    <x v="463"/>
    <b v="0"/>
    <b v="0"/>
    <s v="theater/plays"/>
    <x v="3"/>
    <x v="3"/>
  </r>
  <r>
    <n v="488"/>
    <s v="Cordova, Shaw and Wang"/>
    <s v="Virtual secondary open architecture"/>
    <x v="98"/>
    <n v="11663"/>
    <n v="2.2005660377358489"/>
    <x v="1"/>
    <n v="115"/>
    <n v="101.41739130434783"/>
    <x v="1"/>
    <s v="USD"/>
    <x v="460"/>
    <x v="464"/>
    <b v="0"/>
    <b v="0"/>
    <s v="theater/plays"/>
    <x v="3"/>
    <x v="3"/>
  </r>
  <r>
    <n v="489"/>
    <s v="Clark Inc"/>
    <s v="Down-sized mobile time-frame"/>
    <x v="243"/>
    <n v="9339"/>
    <n v="1.015108695652174"/>
    <x v="1"/>
    <n v="85"/>
    <n v="109.87058823529412"/>
    <x v="6"/>
    <s v="EUR"/>
    <x v="461"/>
    <x v="465"/>
    <b v="0"/>
    <b v="0"/>
    <s v="technology/wearables"/>
    <x v="2"/>
    <x v="8"/>
  </r>
  <r>
    <n v="490"/>
    <s v="Young and Sons"/>
    <s v="Innovative disintermediate encryption"/>
    <x v="166"/>
    <n v="4596"/>
    <n v="1.915"/>
    <x v="1"/>
    <n v="144"/>
    <n v="31.916666666666668"/>
    <x v="1"/>
    <s v="USD"/>
    <x v="462"/>
    <x v="466"/>
    <b v="0"/>
    <b v="0"/>
    <s v="journalism/audio"/>
    <x v="8"/>
    <x v="23"/>
  </r>
  <r>
    <n v="491"/>
    <s v="Henson PLC"/>
    <s v="Universal contextually-based knowledgebase"/>
    <x v="281"/>
    <n v="173437"/>
    <n v="3.0534683098591549"/>
    <x v="1"/>
    <n v="2443"/>
    <n v="70.993450675399103"/>
    <x v="1"/>
    <s v="USD"/>
    <x v="463"/>
    <x v="467"/>
    <b v="0"/>
    <b v="1"/>
    <s v="food/food trucks"/>
    <x v="0"/>
    <x v="0"/>
  </r>
  <r>
    <n v="492"/>
    <s v="Garcia Group"/>
    <s v="Persevering interactive matrix"/>
    <x v="255"/>
    <n v="45831"/>
    <n v="0.23995287958115183"/>
    <x v="3"/>
    <n v="595"/>
    <n v="77.026890756302521"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x v="79"/>
    <n v="6514"/>
    <n v="7.2377777777777776"/>
    <x v="1"/>
    <n v="64"/>
    <n v="101.78125"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x v="186"/>
    <n v="13684"/>
    <n v="5.4736000000000002"/>
    <x v="1"/>
    <n v="268"/>
    <n v="51.059701492537314"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x v="170"/>
    <n v="13264"/>
    <n v="4.1449999999999996"/>
    <x v="1"/>
    <n v="195"/>
    <n v="68.02051282051282"/>
    <x v="3"/>
    <s v="DKK"/>
    <x v="467"/>
    <x v="471"/>
    <b v="0"/>
    <b v="0"/>
    <s v="theater/plays"/>
    <x v="3"/>
    <x v="3"/>
  </r>
  <r>
    <n v="496"/>
    <s v="Morales Group"/>
    <s v="Optimized bi-directional extranet"/>
    <x v="282"/>
    <n v="1667"/>
    <n v="9.0696409140369975E-3"/>
    <x v="0"/>
    <n v="54"/>
    <n v="30.87037037037037"/>
    <x v="1"/>
    <s v="USD"/>
    <x v="468"/>
    <x v="472"/>
    <b v="0"/>
    <b v="0"/>
    <s v="film &amp; video/animation"/>
    <x v="4"/>
    <x v="10"/>
  </r>
  <r>
    <n v="497"/>
    <s v="Lucero Group"/>
    <s v="Intuitive actuating benchmark"/>
    <x v="122"/>
    <n v="3349"/>
    <n v="0.34173469387755101"/>
    <x v="0"/>
    <n v="120"/>
    <n v="27.908333333333335"/>
    <x v="1"/>
    <s v="USD"/>
    <x v="469"/>
    <x v="473"/>
    <b v="0"/>
    <b v="1"/>
    <s v="technology/wearables"/>
    <x v="2"/>
    <x v="8"/>
  </r>
  <r>
    <n v="498"/>
    <s v="Smith, Brown and Davis"/>
    <s v="Devolved background project"/>
    <x v="283"/>
    <n v="46317"/>
    <n v="0.239488107549121"/>
    <x v="0"/>
    <n v="579"/>
    <n v="79.994818652849744"/>
    <x v="3"/>
    <s v="DKK"/>
    <x v="470"/>
    <x v="474"/>
    <b v="0"/>
    <b v="0"/>
    <s v="technology/web"/>
    <x v="2"/>
    <x v="2"/>
  </r>
  <r>
    <n v="499"/>
    <s v="Hunt Group"/>
    <s v="Reverse-engineered executive emulation"/>
    <x v="284"/>
    <n v="78743"/>
    <n v="0.48072649572649573"/>
    <x v="0"/>
    <n v="2072"/>
    <n v="38.003378378378379"/>
    <x v="1"/>
    <s v="USD"/>
    <x v="471"/>
    <x v="475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x v="472"/>
    <x v="380"/>
    <b v="0"/>
    <b v="1"/>
    <s v="theater/plays"/>
    <x v="3"/>
    <x v="3"/>
  </r>
  <r>
    <n v="501"/>
    <s v="Mccann-Le"/>
    <s v="Focused coherent methodology"/>
    <x v="285"/>
    <n v="107743"/>
    <n v="0.70145182291666663"/>
    <x v="0"/>
    <n v="1796"/>
    <n v="59.990534521158132"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x v="81"/>
    <n v="6889"/>
    <n v="5.2992307692307694"/>
    <x v="1"/>
    <n v="186"/>
    <n v="37.037634408602152"/>
    <x v="2"/>
    <s v="AUD"/>
    <x v="474"/>
    <x v="476"/>
    <b v="0"/>
    <b v="1"/>
    <s v="games/video games"/>
    <x v="6"/>
    <x v="11"/>
  </r>
  <r>
    <n v="503"/>
    <s v="Collins LLC"/>
    <s v="Decentralized 4thgeneration time-frame"/>
    <x v="286"/>
    <n v="45983"/>
    <n v="1.8032549019607844"/>
    <x v="1"/>
    <n v="460"/>
    <n v="99.963043478260872"/>
    <x v="1"/>
    <s v="USD"/>
    <x v="72"/>
    <x v="477"/>
    <b v="0"/>
    <b v="0"/>
    <s v="film &amp; video/drama"/>
    <x v="4"/>
    <x v="6"/>
  </r>
  <r>
    <n v="504"/>
    <s v="Smith-Miller"/>
    <s v="De-engineered cohesive moderator"/>
    <x v="168"/>
    <n v="6924"/>
    <n v="0.92320000000000002"/>
    <x v="0"/>
    <n v="62"/>
    <n v="111.6774193548387"/>
    <x v="6"/>
    <s v="EUR"/>
    <x v="443"/>
    <x v="478"/>
    <b v="0"/>
    <b v="0"/>
    <s v="music/rock"/>
    <x v="1"/>
    <x v="1"/>
  </r>
  <r>
    <n v="505"/>
    <s v="Jensen-Vargas"/>
    <s v="Ameliorated explicit parallelism"/>
    <x v="262"/>
    <n v="12497"/>
    <n v="0.13901001112347053"/>
    <x v="0"/>
    <n v="347"/>
    <n v="36.014409221902014"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x v="287"/>
    <n v="166874"/>
    <n v="9.2707777777777771"/>
    <x v="1"/>
    <n v="2528"/>
    <n v="66.010284810126578"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x v="118"/>
    <n v="837"/>
    <n v="0.39857142857142858"/>
    <x v="0"/>
    <n v="19"/>
    <n v="44.05263157894737"/>
    <x v="1"/>
    <s v="USD"/>
    <x v="476"/>
    <x v="481"/>
    <b v="0"/>
    <b v="1"/>
    <s v="technology/web"/>
    <x v="2"/>
    <x v="2"/>
  </r>
  <r>
    <n v="508"/>
    <s v="Roberts Group"/>
    <s v="Up-sized radical pricing structure"/>
    <x v="288"/>
    <n v="193820"/>
    <n v="1.1222929936305732"/>
    <x v="1"/>
    <n v="3657"/>
    <n v="52.999726551818434"/>
    <x v="1"/>
    <s v="USD"/>
    <x v="192"/>
    <x v="482"/>
    <b v="0"/>
    <b v="0"/>
    <s v="theater/plays"/>
    <x v="3"/>
    <x v="3"/>
  </r>
  <r>
    <n v="509"/>
    <s v="White LLC"/>
    <s v="Robust zero-defect project"/>
    <x v="172"/>
    <n v="119510"/>
    <n v="0.70925816023738875"/>
    <x v="0"/>
    <n v="1258"/>
    <n v="95"/>
    <x v="1"/>
    <s v="USD"/>
    <x v="477"/>
    <x v="483"/>
    <b v="0"/>
    <b v="0"/>
    <s v="theater/plays"/>
    <x v="3"/>
    <x v="3"/>
  </r>
  <r>
    <n v="510"/>
    <s v="Best, Miller and Thomas"/>
    <s v="Re-engineered mobile task-force"/>
    <x v="75"/>
    <n v="9289"/>
    <n v="1.1908974358974358"/>
    <x v="1"/>
    <n v="131"/>
    <n v="70.908396946564892"/>
    <x v="2"/>
    <s v="AUD"/>
    <x v="478"/>
    <x v="484"/>
    <b v="0"/>
    <b v="0"/>
    <s v="film &amp; video/drama"/>
    <x v="4"/>
    <x v="6"/>
  </r>
  <r>
    <n v="511"/>
    <s v="Smith-Mullins"/>
    <s v="User-centric intangible neural-net"/>
    <x v="252"/>
    <n v="35498"/>
    <n v="0.24017591339648173"/>
    <x v="0"/>
    <n v="362"/>
    <n v="98.060773480662988"/>
    <x v="1"/>
    <s v="USD"/>
    <x v="479"/>
    <x v="265"/>
    <b v="0"/>
    <b v="0"/>
    <s v="theater/plays"/>
    <x v="3"/>
    <x v="3"/>
  </r>
  <r>
    <n v="512"/>
    <s v="Williams-Walsh"/>
    <s v="Organized explicit core"/>
    <x v="14"/>
    <n v="12678"/>
    <n v="1.3931868131868133"/>
    <x v="1"/>
    <n v="239"/>
    <n v="53.046025104602514"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x v="111"/>
    <n v="3260"/>
    <n v="0.39277108433734942"/>
    <x v="3"/>
    <n v="35"/>
    <n v="93.142857142857139"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x v="289"/>
    <n v="31123"/>
    <n v="0.22439077144917088"/>
    <x v="3"/>
    <n v="528"/>
    <n v="58.945075757575758"/>
    <x v="5"/>
    <s v="CHF"/>
    <x v="481"/>
    <x v="412"/>
    <b v="0"/>
    <b v="1"/>
    <s v="music/rock"/>
    <x v="1"/>
    <x v="1"/>
  </r>
  <r>
    <n v="515"/>
    <s v="Cox LLC"/>
    <s v="Phased 24hour flexibility"/>
    <x v="133"/>
    <n v="4797"/>
    <n v="0.55779069767441858"/>
    <x v="0"/>
    <n v="133"/>
    <n v="36.067669172932334"/>
    <x v="0"/>
    <s v="CAD"/>
    <x v="482"/>
    <x v="487"/>
    <b v="0"/>
    <b v="1"/>
    <s v="theater/plays"/>
    <x v="3"/>
    <x v="3"/>
  </r>
  <r>
    <n v="516"/>
    <s v="Morales-Odonnell"/>
    <s v="Exclusive 5thgeneration structure"/>
    <x v="290"/>
    <n v="53324"/>
    <n v="0.42523125996810207"/>
    <x v="0"/>
    <n v="846"/>
    <n v="63.030732860520096"/>
    <x v="1"/>
    <s v="USD"/>
    <x v="194"/>
    <x v="488"/>
    <b v="0"/>
    <b v="0"/>
    <s v="publishing/nonfiction"/>
    <x v="5"/>
    <x v="9"/>
  </r>
  <r>
    <n v="517"/>
    <s v="Ramirez LLC"/>
    <s v="Multi-tiered maximized orchestration"/>
    <x v="291"/>
    <n v="6608"/>
    <n v="1.1200000000000001"/>
    <x v="1"/>
    <n v="78"/>
    <n v="84.717948717948715"/>
    <x v="1"/>
    <s v="USD"/>
    <x v="483"/>
    <x v="489"/>
    <b v="0"/>
    <b v="0"/>
    <s v="food/food trucks"/>
    <x v="0"/>
    <x v="0"/>
  </r>
  <r>
    <n v="518"/>
    <s v="Ramirez Group"/>
    <s v="Open-architected uniform instruction set"/>
    <x v="35"/>
    <n v="622"/>
    <n v="7.0681818181818179E-2"/>
    <x v="0"/>
    <n v="10"/>
    <n v="62.2"/>
    <x v="1"/>
    <s v="USD"/>
    <x v="484"/>
    <x v="442"/>
    <b v="0"/>
    <b v="1"/>
    <s v="film &amp; video/animation"/>
    <x v="4"/>
    <x v="10"/>
  </r>
  <r>
    <n v="519"/>
    <s v="Marsh-Coleman"/>
    <s v="Exclusive asymmetric analyzer"/>
    <x v="96"/>
    <n v="180802"/>
    <n v="1.0174563871693867"/>
    <x v="1"/>
    <n v="1773"/>
    <n v="101.97518330513255"/>
    <x v="1"/>
    <s v="USD"/>
    <x v="355"/>
    <x v="437"/>
    <b v="0"/>
    <b v="1"/>
    <s v="music/rock"/>
    <x v="1"/>
    <x v="1"/>
  </r>
  <r>
    <n v="520"/>
    <s v="Frederick, Jenkins and Collins"/>
    <s v="Organic radical collaboration"/>
    <x v="126"/>
    <n v="3406"/>
    <n v="4.2575000000000003"/>
    <x v="1"/>
    <n v="32"/>
    <n v="106.4375"/>
    <x v="1"/>
    <s v="USD"/>
    <x v="485"/>
    <x v="490"/>
    <b v="0"/>
    <b v="0"/>
    <s v="theater/plays"/>
    <x v="3"/>
    <x v="3"/>
  </r>
  <r>
    <n v="521"/>
    <s v="Wilson Ltd"/>
    <s v="Function-based multi-state software"/>
    <x v="4"/>
    <n v="11061"/>
    <n v="1.4553947368421052"/>
    <x v="1"/>
    <n v="369"/>
    <n v="29.975609756097562"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x v="292"/>
    <n v="16389"/>
    <n v="0.32453465346534655"/>
    <x v="0"/>
    <n v="191"/>
    <n v="85.806282722513089"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x v="79"/>
    <n v="6303"/>
    <n v="7.003333333333333"/>
    <x v="1"/>
    <n v="89"/>
    <n v="70.82022471910112"/>
    <x v="1"/>
    <s v="USD"/>
    <x v="488"/>
    <x v="492"/>
    <b v="0"/>
    <b v="0"/>
    <s v="film &amp; video/shorts"/>
    <x v="4"/>
    <x v="12"/>
  </r>
  <r>
    <n v="524"/>
    <s v="Johnson-Contreras"/>
    <s v="Diverse scalable superstructure"/>
    <x v="127"/>
    <n v="81136"/>
    <n v="0.83904860392967939"/>
    <x v="0"/>
    <n v="1979"/>
    <n v="40.998484082870135"/>
    <x v="1"/>
    <s v="USD"/>
    <x v="489"/>
    <x v="493"/>
    <b v="0"/>
    <b v="0"/>
    <s v="theater/plays"/>
    <x v="3"/>
    <x v="3"/>
  </r>
  <r>
    <n v="525"/>
    <s v="Greene, Lloyd and Sims"/>
    <s v="Balanced leadingedge data-warehouse"/>
    <x v="118"/>
    <n v="1768"/>
    <n v="0.84190476190476193"/>
    <x v="0"/>
    <n v="63"/>
    <n v="28.063492063492063"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x v="111"/>
    <n v="12944"/>
    <n v="1.5595180722891566"/>
    <x v="1"/>
    <n v="147"/>
    <n v="88.054421768707485"/>
    <x v="1"/>
    <s v="USD"/>
    <x v="312"/>
    <x v="495"/>
    <b v="0"/>
    <b v="1"/>
    <s v="theater/plays"/>
    <x v="3"/>
    <x v="3"/>
  </r>
  <r>
    <n v="527"/>
    <s v="Rosario-Smith"/>
    <s v="Enterprise-wide intermediate portal"/>
    <x v="223"/>
    <n v="188480"/>
    <n v="0.99619450317124736"/>
    <x v="0"/>
    <n v="6080"/>
    <n v="31"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x v="25"/>
    <n v="7227"/>
    <n v="0.80300000000000005"/>
    <x v="0"/>
    <n v="80"/>
    <n v="90.337500000000006"/>
    <x v="4"/>
    <s v="GBP"/>
    <x v="492"/>
    <x v="497"/>
    <b v="0"/>
    <b v="0"/>
    <s v="music/indie rock"/>
    <x v="1"/>
    <x v="7"/>
  </r>
  <r>
    <n v="529"/>
    <s v="Gallegos Inc"/>
    <s v="Seamless logistical encryption"/>
    <x v="135"/>
    <n v="574"/>
    <n v="0.11254901960784314"/>
    <x v="0"/>
    <n v="9"/>
    <n v="63.777777777777779"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x v="293"/>
    <n v="96328"/>
    <n v="0.91740952380952379"/>
    <x v="0"/>
    <n v="1784"/>
    <n v="53.995515695067262"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x v="294"/>
    <n v="178338"/>
    <n v="0.95521156936261387"/>
    <x v="2"/>
    <n v="3640"/>
    <n v="48.993956043956047"/>
    <x v="5"/>
    <s v="CHF"/>
    <x v="495"/>
    <x v="499"/>
    <b v="0"/>
    <b v="0"/>
    <s v="games/video games"/>
    <x v="6"/>
    <x v="11"/>
  </r>
  <r>
    <n v="532"/>
    <s v="Cordova-Torres"/>
    <s v="Pre-emptive grid-enabled contingency"/>
    <x v="39"/>
    <n v="8046"/>
    <n v="5.0287499999999996"/>
    <x v="1"/>
    <n v="126"/>
    <n v="63.857142857142854"/>
    <x v="0"/>
    <s v="CAD"/>
    <x v="496"/>
    <x v="500"/>
    <b v="0"/>
    <b v="0"/>
    <s v="theater/plays"/>
    <x v="3"/>
    <x v="3"/>
  </r>
  <r>
    <n v="533"/>
    <s v="Holt, Bernard and Johnson"/>
    <s v="Multi-lateral didactic encoding"/>
    <x v="295"/>
    <n v="184086"/>
    <n v="1.5924394463667819"/>
    <x v="1"/>
    <n v="2218"/>
    <n v="82.996393146979258"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x v="296"/>
    <n v="13385"/>
    <n v="0.15022446689113356"/>
    <x v="0"/>
    <n v="243"/>
    <n v="55.08230452674897"/>
    <x v="1"/>
    <s v="USD"/>
    <x v="498"/>
    <x v="501"/>
    <b v="0"/>
    <b v="1"/>
    <s v="film &amp; video/drama"/>
    <x v="4"/>
    <x v="6"/>
  </r>
  <r>
    <n v="535"/>
    <s v="Garrison LLC"/>
    <s v="Profit-focused 24/7 data-warehouse"/>
    <x v="97"/>
    <n v="12533"/>
    <n v="4.820384615384615"/>
    <x v="1"/>
    <n v="202"/>
    <n v="62.044554455445542"/>
    <x v="6"/>
    <s v="EUR"/>
    <x v="499"/>
    <x v="502"/>
    <b v="0"/>
    <b v="1"/>
    <s v="theater/plays"/>
    <x v="3"/>
    <x v="3"/>
  </r>
  <r>
    <n v="536"/>
    <s v="Shannon-Olson"/>
    <s v="Enhanced methodical middleware"/>
    <x v="122"/>
    <n v="14697"/>
    <n v="1.4996938775510205"/>
    <x v="1"/>
    <n v="140"/>
    <n v="104.97857142857143"/>
    <x v="6"/>
    <s v="EUR"/>
    <x v="500"/>
    <x v="52"/>
    <b v="0"/>
    <b v="0"/>
    <s v="publishing/fiction"/>
    <x v="5"/>
    <x v="13"/>
  </r>
  <r>
    <n v="537"/>
    <s v="Murillo-Mcfarland"/>
    <s v="Synchronized client-driven projection"/>
    <x v="197"/>
    <n v="98935"/>
    <n v="1.1722156398104266"/>
    <x v="1"/>
    <n v="1052"/>
    <n v="94.044676806083643"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x v="297"/>
    <n v="57034"/>
    <n v="0.37695968274950431"/>
    <x v="0"/>
    <n v="1296"/>
    <n v="44.007716049382715"/>
    <x v="1"/>
    <s v="USD"/>
    <x v="502"/>
    <x v="504"/>
    <b v="0"/>
    <b v="0"/>
    <s v="games/mobile games"/>
    <x v="6"/>
    <x v="20"/>
  </r>
  <r>
    <n v="539"/>
    <s v="Thomas, Welch and Santana"/>
    <s v="Assimilated exuding toolset"/>
    <x v="122"/>
    <n v="7120"/>
    <n v="0.72653061224489801"/>
    <x v="0"/>
    <n v="77"/>
    <n v="92.467532467532465"/>
    <x v="1"/>
    <s v="USD"/>
    <x v="503"/>
    <x v="505"/>
    <b v="0"/>
    <b v="1"/>
    <s v="food/food trucks"/>
    <x v="0"/>
    <x v="0"/>
  </r>
  <r>
    <n v="540"/>
    <s v="Brown-Pena"/>
    <s v="Front-line client-server secured line"/>
    <x v="98"/>
    <n v="14097"/>
    <n v="2.6598113207547169"/>
    <x v="1"/>
    <n v="247"/>
    <n v="57.072874493927124"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x v="298"/>
    <n v="43086"/>
    <n v="0.24205617977528091"/>
    <x v="0"/>
    <n v="395"/>
    <n v="109.07848101265823"/>
    <x v="6"/>
    <s v="EUR"/>
    <x v="505"/>
    <x v="507"/>
    <b v="0"/>
    <b v="0"/>
    <s v="games/mobile games"/>
    <x v="6"/>
    <x v="20"/>
  </r>
  <r>
    <n v="542"/>
    <s v="Harrison-Bridges"/>
    <s v="Profit-focused exuding moderator"/>
    <x v="299"/>
    <n v="1930"/>
    <n v="2.5064935064935064E-2"/>
    <x v="0"/>
    <n v="49"/>
    <n v="39.387755102040813"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x v="300"/>
    <n v="13864"/>
    <n v="0.1632979976442874"/>
    <x v="0"/>
    <n v="180"/>
    <n v="77.022222222222226"/>
    <x v="1"/>
    <s v="USD"/>
    <x v="507"/>
    <x v="509"/>
    <b v="0"/>
    <b v="0"/>
    <s v="games/video games"/>
    <x v="6"/>
    <x v="11"/>
  </r>
  <r>
    <n v="544"/>
    <s v="Taylor Inc"/>
    <s v="Public-key 3rdgeneration system engine"/>
    <x v="54"/>
    <n v="7742"/>
    <n v="2.7650000000000001"/>
    <x v="1"/>
    <n v="84"/>
    <n v="92.166666666666671"/>
    <x v="1"/>
    <s v="USD"/>
    <x v="508"/>
    <x v="510"/>
    <b v="0"/>
    <b v="0"/>
    <s v="music/rock"/>
    <x v="1"/>
    <x v="1"/>
  </r>
  <r>
    <n v="545"/>
    <s v="Deleon and Sons"/>
    <s v="Organized value-added access"/>
    <x v="301"/>
    <n v="164109"/>
    <n v="0.88803571428571426"/>
    <x v="0"/>
    <n v="2690"/>
    <n v="61.007063197026021"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x v="3"/>
    <n v="6870"/>
    <n v="1.6357142857142857"/>
    <x v="1"/>
    <n v="88"/>
    <n v="78.068181818181813"/>
    <x v="1"/>
    <s v="USD"/>
    <x v="510"/>
    <x v="512"/>
    <b v="0"/>
    <b v="1"/>
    <s v="theater/plays"/>
    <x v="3"/>
    <x v="3"/>
  </r>
  <r>
    <n v="547"/>
    <s v="Hardin-Dixon"/>
    <s v="Focused solution-oriented matrix"/>
    <x v="81"/>
    <n v="12597"/>
    <n v="9.69"/>
    <x v="1"/>
    <n v="156"/>
    <n v="80.75"/>
    <x v="1"/>
    <s v="USD"/>
    <x v="511"/>
    <x v="513"/>
    <b v="0"/>
    <b v="0"/>
    <s v="film &amp; video/drama"/>
    <x v="4"/>
    <x v="6"/>
  </r>
  <r>
    <n v="548"/>
    <s v="York-Pitts"/>
    <s v="Monitored discrete toolset"/>
    <x v="302"/>
    <n v="179074"/>
    <n v="2.7091376701966716"/>
    <x v="1"/>
    <n v="2985"/>
    <n v="59.991289782244557"/>
    <x v="1"/>
    <s v="USD"/>
    <x v="512"/>
    <x v="514"/>
    <b v="0"/>
    <b v="0"/>
    <s v="theater/plays"/>
    <x v="3"/>
    <x v="3"/>
  </r>
  <r>
    <n v="549"/>
    <s v="Jarvis and Sons"/>
    <s v="Business-focused intermediate system engine"/>
    <x v="303"/>
    <n v="83843"/>
    <n v="2.8421355932203389"/>
    <x v="1"/>
    <n v="762"/>
    <n v="110.03018372703411"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x v="0"/>
    <n v="4"/>
    <n v="0.04"/>
    <x v="3"/>
    <n v="1"/>
    <n v="4"/>
    <x v="5"/>
    <s v="CHF"/>
    <x v="514"/>
    <x v="516"/>
    <b v="0"/>
    <b v="0"/>
    <s v="music/indie rock"/>
    <x v="1"/>
    <x v="7"/>
  </r>
  <r>
    <n v="551"/>
    <s v="Martin-James"/>
    <s v="Streamlined upward-trending analyzer"/>
    <x v="304"/>
    <n v="105598"/>
    <n v="0.58632981676846196"/>
    <x v="0"/>
    <n v="2779"/>
    <n v="37.99856063332134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x v="25"/>
    <n v="8866"/>
    <n v="0.98511111111111116"/>
    <x v="0"/>
    <n v="92"/>
    <n v="96.369565217391298"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x v="305"/>
    <n v="75022"/>
    <n v="0.43975381008206332"/>
    <x v="0"/>
    <n v="1028"/>
    <n v="72.978599221789878"/>
    <x v="1"/>
    <s v="USD"/>
    <x v="517"/>
    <x v="519"/>
    <b v="0"/>
    <b v="0"/>
    <s v="music/rock"/>
    <x v="1"/>
    <x v="1"/>
  </r>
  <r>
    <n v="554"/>
    <s v="Ritter PLC"/>
    <s v="Multi-channeled upward-trending application"/>
    <x v="40"/>
    <n v="14408"/>
    <n v="1.5166315789473683"/>
    <x v="1"/>
    <n v="554"/>
    <n v="26.007220216606498"/>
    <x v="0"/>
    <s v="CAD"/>
    <x v="518"/>
    <x v="520"/>
    <b v="0"/>
    <b v="0"/>
    <s v="music/indie rock"/>
    <x v="1"/>
    <x v="7"/>
  </r>
  <r>
    <n v="555"/>
    <s v="Anderson Group"/>
    <s v="Organic maximized database"/>
    <x v="9"/>
    <n v="14089"/>
    <n v="2.2363492063492063"/>
    <x v="1"/>
    <n v="135"/>
    <n v="104.36296296296297"/>
    <x v="3"/>
    <s v="DKK"/>
    <x v="519"/>
    <x v="219"/>
    <b v="0"/>
    <b v="0"/>
    <s v="music/rock"/>
    <x v="1"/>
    <x v="1"/>
  </r>
  <r>
    <n v="556"/>
    <s v="Smith and Sons"/>
    <s v="Grass-roots 24/7 attitude"/>
    <x v="5"/>
    <n v="12467"/>
    <n v="2.3975"/>
    <x v="1"/>
    <n v="122"/>
    <n v="102.18852459016394"/>
    <x v="1"/>
    <s v="USD"/>
    <x v="520"/>
    <x v="521"/>
    <b v="0"/>
    <b v="1"/>
    <s v="publishing/translations"/>
    <x v="5"/>
    <x v="18"/>
  </r>
  <r>
    <n v="557"/>
    <s v="Lam-Hamilton"/>
    <s v="Team-oriented global strategy"/>
    <x v="46"/>
    <n v="11960"/>
    <n v="1.9933333333333334"/>
    <x v="1"/>
    <n v="221"/>
    <n v="54.117647058823529"/>
    <x v="1"/>
    <s v="USD"/>
    <x v="521"/>
    <x v="522"/>
    <b v="0"/>
    <b v="1"/>
    <s v="film &amp; video/science fiction"/>
    <x v="4"/>
    <x v="22"/>
  </r>
  <r>
    <n v="558"/>
    <s v="Ho Ltd"/>
    <s v="Enhanced client-driven capacity"/>
    <x v="306"/>
    <n v="7966"/>
    <n v="1.373448275862069"/>
    <x v="1"/>
    <n v="126"/>
    <n v="63.222222222222221"/>
    <x v="1"/>
    <s v="USD"/>
    <x v="522"/>
    <x v="523"/>
    <b v="0"/>
    <b v="0"/>
    <s v="theater/plays"/>
    <x v="3"/>
    <x v="3"/>
  </r>
  <r>
    <n v="559"/>
    <s v="Brown, Estrada and Jensen"/>
    <s v="Exclusive systematic productivity"/>
    <x v="307"/>
    <n v="106321"/>
    <n v="1.009696106362773"/>
    <x v="1"/>
    <n v="1022"/>
    <n v="104.03228962818004"/>
    <x v="1"/>
    <s v="USD"/>
    <x v="523"/>
    <x v="524"/>
    <b v="0"/>
    <b v="0"/>
    <s v="theater/plays"/>
    <x v="3"/>
    <x v="3"/>
  </r>
  <r>
    <n v="560"/>
    <s v="Hunt LLC"/>
    <s v="Re-engineered radical policy"/>
    <x v="77"/>
    <n v="158832"/>
    <n v="7.9416000000000002"/>
    <x v="1"/>
    <n v="3177"/>
    <n v="49.994334277620396"/>
    <x v="1"/>
    <s v="USD"/>
    <x v="524"/>
    <x v="348"/>
    <b v="0"/>
    <b v="0"/>
    <s v="film &amp; video/animation"/>
    <x v="4"/>
    <x v="10"/>
  </r>
  <r>
    <n v="561"/>
    <s v="Fowler-Smith"/>
    <s v="Down-sized logistical adapter"/>
    <x v="162"/>
    <n v="11091"/>
    <n v="3.6970000000000001"/>
    <x v="1"/>
    <n v="198"/>
    <n v="56.015151515151516"/>
    <x v="5"/>
    <s v="CHF"/>
    <x v="525"/>
    <x v="280"/>
    <b v="0"/>
    <b v="0"/>
    <s v="theater/plays"/>
    <x v="3"/>
    <x v="3"/>
  </r>
  <r>
    <n v="562"/>
    <s v="Blair Inc"/>
    <s v="Configurable bandwidth-monitored throughput"/>
    <x v="34"/>
    <n v="1269"/>
    <n v="0.12818181818181817"/>
    <x v="0"/>
    <n v="26"/>
    <n v="48.807692307692307"/>
    <x v="5"/>
    <s v="CHF"/>
    <x v="188"/>
    <x v="525"/>
    <b v="0"/>
    <b v="0"/>
    <s v="music/rock"/>
    <x v="1"/>
    <x v="1"/>
  </r>
  <r>
    <n v="563"/>
    <s v="Kelley, Stanton and Sanchez"/>
    <s v="Optional tangible pricing structure"/>
    <x v="41"/>
    <n v="5107"/>
    <n v="1.3802702702702703"/>
    <x v="1"/>
    <n v="85"/>
    <n v="60.082352941176474"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x v="308"/>
    <n v="141393"/>
    <n v="0.83813278008298753"/>
    <x v="0"/>
    <n v="1790"/>
    <n v="78.990502793296088"/>
    <x v="1"/>
    <s v="USD"/>
    <x v="527"/>
    <x v="527"/>
    <b v="0"/>
    <b v="0"/>
    <s v="theater/plays"/>
    <x v="3"/>
    <x v="3"/>
  </r>
  <r>
    <n v="565"/>
    <s v="Joseph LLC"/>
    <s v="Decentralized logistical collaboration"/>
    <x v="309"/>
    <n v="194166"/>
    <n v="2.0460063224446787"/>
    <x v="1"/>
    <n v="3596"/>
    <n v="53.99499443826474"/>
    <x v="1"/>
    <s v="USD"/>
    <x v="528"/>
    <x v="528"/>
    <b v="0"/>
    <b v="0"/>
    <s v="theater/plays"/>
    <x v="3"/>
    <x v="3"/>
  </r>
  <r>
    <n v="566"/>
    <s v="Webb-Smith"/>
    <s v="Advanced content-based installation"/>
    <x v="29"/>
    <n v="4124"/>
    <n v="0.44344086021505374"/>
    <x v="0"/>
    <n v="37"/>
    <n v="111.45945945945945"/>
    <x v="1"/>
    <s v="USD"/>
    <x v="522"/>
    <x v="529"/>
    <b v="0"/>
    <b v="1"/>
    <s v="music/electric music"/>
    <x v="1"/>
    <x v="5"/>
  </r>
  <r>
    <n v="567"/>
    <s v="Johns PLC"/>
    <s v="Distributed high-level open architecture"/>
    <x v="85"/>
    <n v="14865"/>
    <n v="2.1860294117647059"/>
    <x v="1"/>
    <n v="244"/>
    <n v="60.922131147540981"/>
    <x v="1"/>
    <s v="USD"/>
    <x v="529"/>
    <x v="360"/>
    <b v="0"/>
    <b v="0"/>
    <s v="music/rock"/>
    <x v="1"/>
    <x v="1"/>
  </r>
  <r>
    <n v="568"/>
    <s v="Hardin-Foley"/>
    <s v="Synergized zero tolerance help-desk"/>
    <x v="310"/>
    <n v="134688"/>
    <n v="1.8603314917127072"/>
    <x v="1"/>
    <n v="5180"/>
    <n v="26.0015444015444"/>
    <x v="1"/>
    <s v="USD"/>
    <x v="530"/>
    <x v="254"/>
    <b v="0"/>
    <b v="0"/>
    <s v="theater/plays"/>
    <x v="3"/>
    <x v="3"/>
  </r>
  <r>
    <n v="569"/>
    <s v="Fischer, Fowler and Arnold"/>
    <s v="Extended multi-tasking definition"/>
    <x v="311"/>
    <n v="47705"/>
    <n v="2.3733830845771142"/>
    <x v="1"/>
    <n v="589"/>
    <n v="80.993208828522924"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x v="312"/>
    <n v="95364"/>
    <n v="3.0565384615384614"/>
    <x v="1"/>
    <n v="2725"/>
    <n v="34.995963302752294"/>
    <x v="1"/>
    <s v="USD"/>
    <x v="515"/>
    <x v="531"/>
    <b v="0"/>
    <b v="1"/>
    <s v="music/rock"/>
    <x v="1"/>
    <x v="1"/>
  </r>
  <r>
    <n v="571"/>
    <s v="Wilson and Sons"/>
    <s v="Monitored grid-enabled model"/>
    <x v="26"/>
    <n v="3295"/>
    <n v="0.94142857142857139"/>
    <x v="0"/>
    <n v="35"/>
    <n v="94.142857142857139"/>
    <x v="6"/>
    <s v="EUR"/>
    <x v="532"/>
    <x v="532"/>
    <b v="0"/>
    <b v="0"/>
    <s v="film &amp; video/shorts"/>
    <x v="4"/>
    <x v="12"/>
  </r>
  <r>
    <n v="572"/>
    <s v="Clements Group"/>
    <s v="Assimilated actuating policy"/>
    <x v="25"/>
    <n v="4896"/>
    <n v="0.54400000000000004"/>
    <x v="3"/>
    <n v="94"/>
    <n v="52.085106382978722"/>
    <x v="1"/>
    <s v="USD"/>
    <x v="533"/>
    <x v="533"/>
    <b v="0"/>
    <b v="1"/>
    <s v="music/rock"/>
    <x v="1"/>
    <x v="1"/>
  </r>
  <r>
    <n v="573"/>
    <s v="Valenzuela-Cook"/>
    <s v="Total incremental productivity"/>
    <x v="313"/>
    <n v="7496"/>
    <n v="1.1188059701492536"/>
    <x v="1"/>
    <n v="300"/>
    <n v="24.986666666666668"/>
    <x v="1"/>
    <s v="USD"/>
    <x v="409"/>
    <x v="534"/>
    <b v="0"/>
    <b v="0"/>
    <s v="journalism/audio"/>
    <x v="8"/>
    <x v="23"/>
  </r>
  <r>
    <n v="574"/>
    <s v="Parker, Haley and Foster"/>
    <s v="Adaptive local task-force"/>
    <x v="50"/>
    <n v="9967"/>
    <n v="3.6914814814814814"/>
    <x v="1"/>
    <n v="144"/>
    <n v="69.215277777777771"/>
    <x v="1"/>
    <s v="USD"/>
    <x v="534"/>
    <x v="535"/>
    <b v="0"/>
    <b v="1"/>
    <s v="food/food trucks"/>
    <x v="0"/>
    <x v="0"/>
  </r>
  <r>
    <n v="575"/>
    <s v="Fuentes LLC"/>
    <s v="Universal zero-defect concept"/>
    <x v="314"/>
    <n v="52421"/>
    <n v="0.62930372148859548"/>
    <x v="0"/>
    <n v="558"/>
    <n v="93.944444444444443"/>
    <x v="1"/>
    <s v="USD"/>
    <x v="53"/>
    <x v="536"/>
    <b v="0"/>
    <b v="1"/>
    <s v="theater/plays"/>
    <x v="3"/>
    <x v="3"/>
  </r>
  <r>
    <n v="576"/>
    <s v="Moran and Sons"/>
    <s v="Object-based bottom-line superstructure"/>
    <x v="62"/>
    <n v="6298"/>
    <n v="0.6492783505154639"/>
    <x v="0"/>
    <n v="64"/>
    <n v="98.40625"/>
    <x v="1"/>
    <s v="USD"/>
    <x v="535"/>
    <x v="537"/>
    <b v="0"/>
    <b v="0"/>
    <s v="theater/plays"/>
    <x v="3"/>
    <x v="3"/>
  </r>
  <r>
    <n v="577"/>
    <s v="Stevens Inc"/>
    <s v="Adaptive 24hour projection"/>
    <x v="139"/>
    <n v="1546"/>
    <n v="0.18853658536585366"/>
    <x v="3"/>
    <n v="37"/>
    <n v="41.783783783783782"/>
    <x v="1"/>
    <s v="USD"/>
    <x v="536"/>
    <x v="538"/>
    <b v="0"/>
    <b v="0"/>
    <s v="music/jazz"/>
    <x v="1"/>
    <x v="17"/>
  </r>
  <r>
    <n v="578"/>
    <s v="Martinez-Johnson"/>
    <s v="Sharable radical toolset"/>
    <x v="315"/>
    <n v="16168"/>
    <n v="0.1675440414507772"/>
    <x v="0"/>
    <n v="245"/>
    <n v="65.991836734693877"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x v="8"/>
    <n v="6269"/>
    <n v="1.0111290322580646"/>
    <x v="1"/>
    <n v="87"/>
    <n v="72.05747126436782"/>
    <x v="1"/>
    <s v="USD"/>
    <x v="538"/>
    <x v="540"/>
    <b v="0"/>
    <b v="0"/>
    <s v="music/jazz"/>
    <x v="1"/>
    <x v="17"/>
  </r>
  <r>
    <n v="580"/>
    <s v="Perez PLC"/>
    <s v="Seamless 6thgeneration extranet"/>
    <x v="316"/>
    <n v="149578"/>
    <n v="3.4150228310502282"/>
    <x v="1"/>
    <n v="3116"/>
    <n v="48.003209242618745"/>
    <x v="1"/>
    <s v="USD"/>
    <x v="539"/>
    <x v="541"/>
    <b v="0"/>
    <b v="0"/>
    <s v="theater/plays"/>
    <x v="3"/>
    <x v="3"/>
  </r>
  <r>
    <n v="581"/>
    <s v="Sanchez, Cross and Savage"/>
    <s v="Sharable mobile knowledgebase"/>
    <x v="46"/>
    <n v="3841"/>
    <n v="0.64016666666666666"/>
    <x v="0"/>
    <n v="71"/>
    <n v="54.098591549295776"/>
    <x v="1"/>
    <s v="USD"/>
    <x v="540"/>
    <x v="542"/>
    <b v="0"/>
    <b v="0"/>
    <s v="technology/web"/>
    <x v="2"/>
    <x v="2"/>
  </r>
  <r>
    <n v="582"/>
    <s v="Pineda Ltd"/>
    <s v="Cross-group global system engine"/>
    <x v="251"/>
    <n v="4531"/>
    <n v="0.5208045977011494"/>
    <x v="0"/>
    <n v="42"/>
    <n v="107.88095238095238"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x v="317"/>
    <n v="60934"/>
    <n v="3.2240211640211642"/>
    <x v="1"/>
    <n v="909"/>
    <n v="67.034103410341032"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x v="318"/>
    <n v="103255"/>
    <n v="1.1950810185185186"/>
    <x v="1"/>
    <n v="1613"/>
    <n v="64.01425914445133"/>
    <x v="1"/>
    <s v="USD"/>
    <x v="542"/>
    <x v="545"/>
    <b v="0"/>
    <b v="0"/>
    <s v="technology/web"/>
    <x v="2"/>
    <x v="2"/>
  </r>
  <r>
    <n v="585"/>
    <s v="Pugh LLC"/>
    <s v="Reactive analyzing function"/>
    <x v="200"/>
    <n v="13065"/>
    <n v="1.4679775280898877"/>
    <x v="1"/>
    <n v="136"/>
    <n v="96.066176470588232"/>
    <x v="1"/>
    <s v="USD"/>
    <x v="543"/>
    <x v="546"/>
    <b v="0"/>
    <b v="0"/>
    <s v="publishing/translations"/>
    <x v="5"/>
    <x v="18"/>
  </r>
  <r>
    <n v="586"/>
    <s v="Rowe-Wong"/>
    <s v="Robust hybrid budgetary management"/>
    <x v="31"/>
    <n v="6654"/>
    <n v="9.5057142857142853"/>
    <x v="1"/>
    <n v="130"/>
    <n v="51.184615384615384"/>
    <x v="1"/>
    <s v="USD"/>
    <x v="544"/>
    <x v="547"/>
    <b v="0"/>
    <b v="0"/>
    <s v="music/rock"/>
    <x v="1"/>
    <x v="1"/>
  </r>
  <r>
    <n v="587"/>
    <s v="Williams-Santos"/>
    <s v="Open-source analyzing monitoring"/>
    <x v="151"/>
    <n v="6852"/>
    <n v="0.72893617021276591"/>
    <x v="0"/>
    <n v="156"/>
    <n v="43.92307692307692"/>
    <x v="0"/>
    <s v="CAD"/>
    <x v="35"/>
    <x v="548"/>
    <b v="0"/>
    <b v="1"/>
    <s v="food/food trucks"/>
    <x v="0"/>
    <x v="0"/>
  </r>
  <r>
    <n v="588"/>
    <s v="Weber Inc"/>
    <s v="Up-sized discrete firmware"/>
    <x v="215"/>
    <n v="124517"/>
    <n v="0.7900824873096447"/>
    <x v="0"/>
    <n v="1368"/>
    <n v="91.021198830409361"/>
    <x v="4"/>
    <s v="GBP"/>
    <x v="152"/>
    <x v="298"/>
    <b v="0"/>
    <b v="0"/>
    <s v="theater/plays"/>
    <x v="3"/>
    <x v="3"/>
  </r>
  <r>
    <n v="589"/>
    <s v="Avery, Brown and Parker"/>
    <s v="Exclusive intangible extranet"/>
    <x v="58"/>
    <n v="5113"/>
    <n v="0.64721518987341775"/>
    <x v="0"/>
    <n v="102"/>
    <n v="50.127450980392155"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x v="143"/>
    <n v="5824"/>
    <n v="0.82028169014084507"/>
    <x v="0"/>
    <n v="86"/>
    <n v="67.720930232558146"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x v="60"/>
    <n v="6226"/>
    <n v="10.376666666666667"/>
    <x v="1"/>
    <n v="102"/>
    <n v="61.03921568627451"/>
    <x v="1"/>
    <s v="USD"/>
    <x v="547"/>
    <x v="551"/>
    <b v="0"/>
    <b v="0"/>
    <s v="games/video games"/>
    <x v="6"/>
    <x v="11"/>
  </r>
  <r>
    <n v="592"/>
    <s v="Brown Inc"/>
    <s v="Object-based bandwidth-monitored concept"/>
    <x v="154"/>
    <n v="20243"/>
    <n v="0.12910076530612244"/>
    <x v="0"/>
    <n v="253"/>
    <n v="80.011857707509876"/>
    <x v="1"/>
    <s v="USD"/>
    <x v="548"/>
    <x v="552"/>
    <b v="0"/>
    <b v="0"/>
    <s v="theater/plays"/>
    <x v="3"/>
    <x v="3"/>
  </r>
  <r>
    <n v="593"/>
    <s v="Hale-Hayes"/>
    <s v="Ameliorated client-driven open system"/>
    <x v="319"/>
    <n v="188288"/>
    <n v="1.5484210526315789"/>
    <x v="1"/>
    <n v="4006"/>
    <n v="47.001497753369947"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x v="320"/>
    <n v="11167"/>
    <n v="7.0991735537190084E-2"/>
    <x v="0"/>
    <n v="157"/>
    <n v="71.127388535031841"/>
    <x v="1"/>
    <s v="USD"/>
    <x v="550"/>
    <x v="553"/>
    <b v="0"/>
    <b v="1"/>
    <s v="theater/plays"/>
    <x v="3"/>
    <x v="3"/>
  </r>
  <r>
    <n v="595"/>
    <s v="Harris-Jennings"/>
    <s v="Customizable intermediate data-warehouse"/>
    <x v="321"/>
    <n v="146595"/>
    <n v="2.0852773826458035"/>
    <x v="1"/>
    <n v="1629"/>
    <n v="89.99079189686924"/>
    <x v="1"/>
    <s v="USD"/>
    <x v="551"/>
    <x v="554"/>
    <b v="0"/>
    <b v="1"/>
    <s v="theater/plays"/>
    <x v="3"/>
    <x v="3"/>
  </r>
  <r>
    <n v="596"/>
    <s v="Becker-Scott"/>
    <s v="Managed optimizing archive"/>
    <x v="58"/>
    <n v="7875"/>
    <n v="0.99683544303797467"/>
    <x v="0"/>
    <n v="183"/>
    <n v="43.032786885245905"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x v="322"/>
    <n v="148779"/>
    <n v="2.0159756097560977"/>
    <x v="1"/>
    <n v="2188"/>
    <n v="67.997714808043881"/>
    <x v="1"/>
    <s v="USD"/>
    <x v="462"/>
    <x v="555"/>
    <b v="0"/>
    <b v="0"/>
    <s v="theater/plays"/>
    <x v="3"/>
    <x v="3"/>
  </r>
  <r>
    <n v="598"/>
    <s v="Martinez, Garza and Young"/>
    <s v="Up-sized web-enabled info-mediaries"/>
    <x v="323"/>
    <n v="175868"/>
    <n v="1.6209032258064515"/>
    <x v="1"/>
    <n v="2409"/>
    <n v="73.004566210045667"/>
    <x v="6"/>
    <s v="EUR"/>
    <x v="553"/>
    <x v="556"/>
    <b v="0"/>
    <b v="0"/>
    <s v="music/rock"/>
    <x v="1"/>
    <x v="1"/>
  </r>
  <r>
    <n v="599"/>
    <s v="Smith-Ramos"/>
    <s v="Persevering optimizing Graphical User Interface"/>
    <x v="324"/>
    <n v="5112"/>
    <n v="3.6436208125445471E-2"/>
    <x v="0"/>
    <n v="82"/>
    <n v="62.341463414634148"/>
    <x v="3"/>
    <s v="DKK"/>
    <x v="554"/>
    <x v="557"/>
    <b v="0"/>
    <b v="0"/>
    <s v="film &amp; video/documentary"/>
    <x v="4"/>
    <x v="4"/>
  </r>
  <r>
    <n v="600"/>
    <s v="Brown-George"/>
    <s v="Cross-platform tertiary array"/>
    <x v="0"/>
    <n v="5"/>
    <n v="0.05"/>
    <x v="0"/>
    <n v="1"/>
    <n v="5"/>
    <x v="4"/>
    <s v="GBP"/>
    <x v="555"/>
    <x v="558"/>
    <b v="0"/>
    <b v="0"/>
    <s v="food/food trucks"/>
    <x v="0"/>
    <x v="0"/>
  </r>
  <r>
    <n v="601"/>
    <s v="Waters and Sons"/>
    <s v="Inverse neutral structure"/>
    <x v="9"/>
    <n v="13018"/>
    <n v="2.0663492063492064"/>
    <x v="1"/>
    <n v="194"/>
    <n v="67.103092783505161"/>
    <x v="1"/>
    <s v="USD"/>
    <x v="548"/>
    <x v="559"/>
    <b v="1"/>
    <b v="0"/>
    <s v="technology/wearables"/>
    <x v="2"/>
    <x v="8"/>
  </r>
  <r>
    <n v="602"/>
    <s v="Brown Ltd"/>
    <s v="Quality-focused system-worthy support"/>
    <x v="325"/>
    <n v="91176"/>
    <n v="1.2823628691983122"/>
    <x v="1"/>
    <n v="1140"/>
    <n v="79.978947368421046"/>
    <x v="1"/>
    <s v="USD"/>
    <x v="62"/>
    <x v="560"/>
    <b v="0"/>
    <b v="0"/>
    <s v="theater/plays"/>
    <x v="3"/>
    <x v="3"/>
  </r>
  <r>
    <n v="603"/>
    <s v="Christian, Yates and Greer"/>
    <s v="Vision-oriented 5thgeneration array"/>
    <x v="98"/>
    <n v="6342"/>
    <n v="1.1966037735849056"/>
    <x v="1"/>
    <n v="102"/>
    <n v="62.176470588235297"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x v="326"/>
    <n v="151438"/>
    <n v="1.7073055242390078"/>
    <x v="1"/>
    <n v="2857"/>
    <n v="53.005950297514879"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x v="88"/>
    <n v="6178"/>
    <n v="1.8721212121212121"/>
    <x v="1"/>
    <n v="107"/>
    <n v="57.738317757009348"/>
    <x v="1"/>
    <s v="USD"/>
    <x v="27"/>
    <x v="563"/>
    <b v="0"/>
    <b v="0"/>
    <s v="publishing/nonfiction"/>
    <x v="5"/>
    <x v="9"/>
  </r>
  <r>
    <n v="606"/>
    <s v="Valencia PLC"/>
    <s v="Extended asynchronous initiative"/>
    <x v="74"/>
    <n v="6405"/>
    <n v="1.8838235294117647"/>
    <x v="1"/>
    <n v="160"/>
    <n v="40.03125"/>
    <x v="4"/>
    <s v="GBP"/>
    <x v="558"/>
    <x v="529"/>
    <b v="0"/>
    <b v="0"/>
    <s v="music/rock"/>
    <x v="1"/>
    <x v="1"/>
  </r>
  <r>
    <n v="607"/>
    <s v="Gordon, Mendez and Johnson"/>
    <s v="Fundamental needs-based frame"/>
    <x v="327"/>
    <n v="180667"/>
    <n v="1.3129869186046512"/>
    <x v="1"/>
    <n v="2230"/>
    <n v="81.016591928251117"/>
    <x v="1"/>
    <s v="USD"/>
    <x v="559"/>
    <x v="564"/>
    <b v="0"/>
    <b v="0"/>
    <s v="food/food trucks"/>
    <x v="0"/>
    <x v="0"/>
  </r>
  <r>
    <n v="608"/>
    <s v="Johnson Group"/>
    <s v="Compatible full-range leverage"/>
    <x v="61"/>
    <n v="11075"/>
    <n v="2.8397435897435899"/>
    <x v="1"/>
    <n v="316"/>
    <n v="35.047468354430379"/>
    <x v="1"/>
    <s v="USD"/>
    <x v="426"/>
    <x v="565"/>
    <b v="0"/>
    <b v="1"/>
    <s v="music/jazz"/>
    <x v="1"/>
    <x v="17"/>
  </r>
  <r>
    <n v="609"/>
    <s v="Rose-Fuller"/>
    <s v="Upgradable holistic system engine"/>
    <x v="83"/>
    <n v="12042"/>
    <n v="1.2041999999999999"/>
    <x v="1"/>
    <n v="117"/>
    <n v="102.92307692307692"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.1905607476635511"/>
    <x v="1"/>
    <n v="6406"/>
    <n v="27.998126756166094"/>
    <x v="1"/>
    <s v="USD"/>
    <x v="561"/>
    <x v="567"/>
    <b v="0"/>
    <b v="0"/>
    <s v="theater/plays"/>
    <x v="3"/>
    <x v="3"/>
  </r>
  <r>
    <n v="611"/>
    <s v="Brady, Cortez and Rodriguez"/>
    <s v="Multi-lateral maximized core"/>
    <x v="139"/>
    <n v="1136"/>
    <n v="0.13853658536585367"/>
    <x v="3"/>
    <n v="15"/>
    <n v="75.733333333333334"/>
    <x v="1"/>
    <s v="USD"/>
    <x v="562"/>
    <x v="568"/>
    <b v="0"/>
    <b v="0"/>
    <s v="theater/plays"/>
    <x v="3"/>
    <x v="3"/>
  </r>
  <r>
    <n v="612"/>
    <s v="Wang, Nguyen and Horton"/>
    <s v="Innovative holistic hub"/>
    <x v="8"/>
    <n v="8645"/>
    <n v="1.3943548387096774"/>
    <x v="1"/>
    <n v="192"/>
    <n v="45.026041666666664"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x v="65"/>
    <n v="1914"/>
    <n v="1.74"/>
    <x v="1"/>
    <n v="26"/>
    <n v="73.615384615384613"/>
    <x v="0"/>
    <s v="CAD"/>
    <x v="564"/>
    <x v="570"/>
    <b v="0"/>
    <b v="0"/>
    <s v="theater/plays"/>
    <x v="3"/>
    <x v="3"/>
  </r>
  <r>
    <n v="614"/>
    <s v="Barnett and Sons"/>
    <s v="Business-focused dynamic info-mediaries"/>
    <x v="329"/>
    <n v="41205"/>
    <n v="1.5549056603773586"/>
    <x v="1"/>
    <n v="723"/>
    <n v="56.991701244813278"/>
    <x v="1"/>
    <s v="USD"/>
    <x v="565"/>
    <x v="571"/>
    <b v="0"/>
    <b v="0"/>
    <s v="theater/plays"/>
    <x v="3"/>
    <x v="3"/>
  </r>
  <r>
    <n v="615"/>
    <s v="Petersen-Rodriguez"/>
    <s v="Digitized clear-thinking installation"/>
    <x v="275"/>
    <n v="14488"/>
    <n v="1.7044705882352942"/>
    <x v="1"/>
    <n v="170"/>
    <n v="85.223529411764702"/>
    <x v="6"/>
    <s v="EUR"/>
    <x v="566"/>
    <x v="572"/>
    <b v="0"/>
    <b v="0"/>
    <s v="theater/plays"/>
    <x v="3"/>
    <x v="3"/>
  </r>
  <r>
    <n v="616"/>
    <s v="Burnett-Mora"/>
    <s v="Quality-focused 24/7 superstructure"/>
    <x v="330"/>
    <n v="12129"/>
    <n v="1.8951562500000001"/>
    <x v="1"/>
    <n v="238"/>
    <n v="50.962184873949582"/>
    <x v="4"/>
    <s v="GBP"/>
    <x v="567"/>
    <x v="573"/>
    <b v="0"/>
    <b v="1"/>
    <s v="music/indie rock"/>
    <x v="1"/>
    <x v="7"/>
  </r>
  <r>
    <n v="617"/>
    <s v="King LLC"/>
    <s v="Multi-channeled local intranet"/>
    <x v="1"/>
    <n v="3496"/>
    <n v="2.4971428571428573"/>
    <x v="1"/>
    <n v="55"/>
    <n v="63.563636363636363"/>
    <x v="1"/>
    <s v="USD"/>
    <x v="568"/>
    <x v="471"/>
    <b v="0"/>
    <b v="0"/>
    <s v="theater/plays"/>
    <x v="3"/>
    <x v="3"/>
  </r>
  <r>
    <n v="618"/>
    <s v="Miller Ltd"/>
    <s v="Open-architected mobile emulation"/>
    <x v="331"/>
    <n v="97037"/>
    <n v="0.48860523665659616"/>
    <x v="0"/>
    <n v="1198"/>
    <n v="80.999165275459092"/>
    <x v="1"/>
    <s v="USD"/>
    <x v="569"/>
    <x v="574"/>
    <b v="0"/>
    <b v="0"/>
    <s v="publishing/nonfiction"/>
    <x v="5"/>
    <x v="9"/>
  </r>
  <r>
    <n v="619"/>
    <s v="Case LLC"/>
    <s v="Ameliorated foreground methodology"/>
    <x v="332"/>
    <n v="55757"/>
    <n v="0.28461970393057684"/>
    <x v="0"/>
    <n v="648"/>
    <n v="86.044753086419746"/>
    <x v="1"/>
    <s v="USD"/>
    <x v="570"/>
    <x v="575"/>
    <b v="1"/>
    <b v="1"/>
    <s v="theater/plays"/>
    <x v="3"/>
    <x v="3"/>
  </r>
  <r>
    <n v="620"/>
    <s v="Swanson, Wilson and Baker"/>
    <s v="Synergized well-modulated project"/>
    <x v="333"/>
    <n v="11525"/>
    <n v="2.6802325581395348"/>
    <x v="1"/>
    <n v="128"/>
    <n v="90.0390625"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x v="334"/>
    <n v="158669"/>
    <n v="6.1980078125000002"/>
    <x v="1"/>
    <n v="2144"/>
    <n v="74.006063432835816"/>
    <x v="1"/>
    <s v="USD"/>
    <x v="572"/>
    <x v="577"/>
    <b v="0"/>
    <b v="0"/>
    <s v="theater/plays"/>
    <x v="3"/>
    <x v="3"/>
  </r>
  <r>
    <n v="622"/>
    <s v="Smith-Smith"/>
    <s v="Total leadingedge neural-net"/>
    <x v="335"/>
    <n v="5916"/>
    <n v="3.1301587301587303E-2"/>
    <x v="0"/>
    <n v="64"/>
    <n v="92.4375"/>
    <x v="1"/>
    <s v="USD"/>
    <x v="573"/>
    <x v="578"/>
    <b v="0"/>
    <b v="0"/>
    <s v="music/indie rock"/>
    <x v="1"/>
    <x v="7"/>
  </r>
  <r>
    <n v="623"/>
    <s v="Smith, Scott and Rodriguez"/>
    <s v="Organic actuating protocol"/>
    <x v="336"/>
    <n v="150806"/>
    <n v="1.5992152704135738"/>
    <x v="1"/>
    <n v="2693"/>
    <n v="55.999257333828446"/>
    <x v="4"/>
    <s v="GBP"/>
    <x v="574"/>
    <x v="477"/>
    <b v="0"/>
    <b v="0"/>
    <s v="theater/plays"/>
    <x v="3"/>
    <x v="3"/>
  </r>
  <r>
    <n v="624"/>
    <s v="White, Robertson and Roberts"/>
    <s v="Down-sized national software"/>
    <x v="135"/>
    <n v="14249"/>
    <n v="2.793921568627451"/>
    <x v="1"/>
    <n v="432"/>
    <n v="32.983796296296298"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x v="168"/>
    <n v="5803"/>
    <n v="0.77373333333333338"/>
    <x v="0"/>
    <n v="62"/>
    <n v="93.596774193548384"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x v="330"/>
    <n v="13205"/>
    <n v="2.0632812500000002"/>
    <x v="1"/>
    <n v="189"/>
    <n v="69.867724867724874"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x v="39"/>
    <n v="11108"/>
    <n v="6.9424999999999999"/>
    <x v="1"/>
    <n v="154"/>
    <n v="72.129870129870127"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x v="89"/>
    <n v="2884"/>
    <n v="1.5178947368421052"/>
    <x v="1"/>
    <n v="96"/>
    <n v="30.041666666666668"/>
    <x v="1"/>
    <s v="USD"/>
    <x v="578"/>
    <x v="581"/>
    <b v="0"/>
    <b v="0"/>
    <s v="music/indie rock"/>
    <x v="1"/>
    <x v="7"/>
  </r>
  <r>
    <n v="629"/>
    <s v="Jackson, Martinez and Ray"/>
    <s v="Multi-tiered executive toolset"/>
    <x v="337"/>
    <n v="55476"/>
    <n v="0.64582072176949945"/>
    <x v="0"/>
    <n v="750"/>
    <n v="73.968000000000004"/>
    <x v="1"/>
    <s v="USD"/>
    <x v="579"/>
    <x v="583"/>
    <b v="0"/>
    <b v="1"/>
    <s v="theater/plays"/>
    <x v="3"/>
    <x v="3"/>
  </r>
  <r>
    <n v="630"/>
    <s v="Patterson-Johnson"/>
    <s v="Grass-roots directional workforce"/>
    <x v="40"/>
    <n v="5973"/>
    <n v="0.62873684210526315"/>
    <x v="3"/>
    <n v="87"/>
    <n v="68.65517241379311"/>
    <x v="1"/>
    <s v="USD"/>
    <x v="580"/>
    <x v="584"/>
    <b v="0"/>
    <b v="1"/>
    <s v="theater/plays"/>
    <x v="3"/>
    <x v="3"/>
  </r>
  <r>
    <n v="631"/>
    <s v="Carlson-Hernandez"/>
    <s v="Quality-focused real-time solution"/>
    <x v="338"/>
    <n v="183756"/>
    <n v="3.1039864864864866"/>
    <x v="1"/>
    <n v="3063"/>
    <n v="59.992164544564154"/>
    <x v="1"/>
    <s v="USD"/>
    <x v="581"/>
    <x v="585"/>
    <b v="0"/>
    <b v="0"/>
    <s v="theater/plays"/>
    <x v="3"/>
    <x v="3"/>
  </r>
  <r>
    <n v="632"/>
    <s v="Parker PLC"/>
    <s v="Reduced interactive matrix"/>
    <x v="339"/>
    <n v="30902"/>
    <n v="0.42859916782246882"/>
    <x v="2"/>
    <n v="278"/>
    <n v="111.15827338129496"/>
    <x v="1"/>
    <s v="USD"/>
    <x v="582"/>
    <x v="586"/>
    <b v="0"/>
    <b v="0"/>
    <s v="theater/plays"/>
    <x v="3"/>
    <x v="3"/>
  </r>
  <r>
    <n v="633"/>
    <s v="Yu and Sons"/>
    <s v="Adaptive context-sensitive architecture"/>
    <x v="313"/>
    <n v="5569"/>
    <n v="0.83119402985074631"/>
    <x v="0"/>
    <n v="105"/>
    <n v="53.038095238095238"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x v="195"/>
    <n v="92824"/>
    <n v="0.78531302876480547"/>
    <x v="3"/>
    <n v="1658"/>
    <n v="55.985524728588658"/>
    <x v="1"/>
    <s v="USD"/>
    <x v="583"/>
    <x v="588"/>
    <b v="0"/>
    <b v="0"/>
    <s v="film &amp; video/television"/>
    <x v="4"/>
    <x v="19"/>
  </r>
  <r>
    <n v="635"/>
    <s v="Mack Ltd"/>
    <s v="Reactive regional access"/>
    <x v="340"/>
    <n v="158590"/>
    <n v="1.1409352517985611"/>
    <x v="1"/>
    <n v="2266"/>
    <n v="69.986760812003524"/>
    <x v="1"/>
    <s v="USD"/>
    <x v="584"/>
    <x v="589"/>
    <b v="0"/>
    <b v="0"/>
    <s v="film &amp; video/television"/>
    <x v="4"/>
    <x v="19"/>
  </r>
  <r>
    <n v="636"/>
    <s v="Lamb-Sanders"/>
    <s v="Stand-alone reciprocal frame"/>
    <x v="341"/>
    <n v="127591"/>
    <n v="0.64537683358624176"/>
    <x v="0"/>
    <n v="2604"/>
    <n v="48.998079877112133"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x v="275"/>
    <n v="6750"/>
    <n v="0.79411764705882348"/>
    <x v="0"/>
    <n v="65"/>
    <n v="103.84615384615384"/>
    <x v="1"/>
    <s v="USD"/>
    <x v="586"/>
    <x v="591"/>
    <b v="0"/>
    <b v="0"/>
    <s v="theater/plays"/>
    <x v="3"/>
    <x v="3"/>
  </r>
  <r>
    <n v="638"/>
    <s v="Weaver Ltd"/>
    <s v="Monitored 24/7 approach"/>
    <x v="342"/>
    <n v="9318"/>
    <n v="0.11419117647058824"/>
    <x v="0"/>
    <n v="94"/>
    <n v="99.127659574468083"/>
    <x v="1"/>
    <s v="USD"/>
    <x v="587"/>
    <x v="592"/>
    <b v="0"/>
    <b v="1"/>
    <s v="theater/plays"/>
    <x v="3"/>
    <x v="3"/>
  </r>
  <r>
    <n v="639"/>
    <s v="Barnes-Williams"/>
    <s v="Upgradable explicit forecast"/>
    <x v="133"/>
    <n v="4832"/>
    <n v="0.56186046511627907"/>
    <x v="2"/>
    <n v="45"/>
    <n v="107.37777777777778"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x v="343"/>
    <n v="19769"/>
    <n v="0.16501669449081802"/>
    <x v="0"/>
    <n v="257"/>
    <n v="76.922178988326849"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x v="151"/>
    <n v="11277"/>
    <n v="1.1996808510638297"/>
    <x v="1"/>
    <n v="194"/>
    <n v="58.128865979381445"/>
    <x v="5"/>
    <s v="CHF"/>
    <x v="590"/>
    <x v="594"/>
    <b v="0"/>
    <b v="0"/>
    <s v="theater/plays"/>
    <x v="3"/>
    <x v="3"/>
  </r>
  <r>
    <n v="642"/>
    <s v="Ramos, Moreno and Lewis"/>
    <s v="Extended multi-state knowledge user"/>
    <x v="243"/>
    <n v="13382"/>
    <n v="1.4545652173913044"/>
    <x v="1"/>
    <n v="129"/>
    <n v="103.73643410852713"/>
    <x v="0"/>
    <s v="CAD"/>
    <x v="591"/>
    <x v="595"/>
    <b v="0"/>
    <b v="0"/>
    <s v="technology/wearables"/>
    <x v="2"/>
    <x v="8"/>
  </r>
  <r>
    <n v="643"/>
    <s v="Harris Inc"/>
    <s v="Future-proofed modular groupware"/>
    <x v="344"/>
    <n v="32986"/>
    <n v="2.2138255033557046"/>
    <x v="1"/>
    <n v="375"/>
    <n v="87.962666666666664"/>
    <x v="1"/>
    <s v="USD"/>
    <x v="592"/>
    <x v="596"/>
    <b v="0"/>
    <b v="0"/>
    <s v="theater/plays"/>
    <x v="3"/>
    <x v="3"/>
  </r>
  <r>
    <n v="644"/>
    <s v="Peters-Nelson"/>
    <s v="Distributed real-time algorithm"/>
    <x v="345"/>
    <n v="81984"/>
    <n v="0.48396694214876035"/>
    <x v="0"/>
    <n v="2928"/>
    <n v="28"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x v="346"/>
    <n v="178483"/>
    <n v="0.92911504424778757"/>
    <x v="0"/>
    <n v="4697"/>
    <n v="37.999361294443261"/>
    <x v="1"/>
    <s v="USD"/>
    <x v="594"/>
    <x v="598"/>
    <b v="0"/>
    <b v="1"/>
    <s v="music/rock"/>
    <x v="1"/>
    <x v="1"/>
  </r>
  <r>
    <n v="646"/>
    <s v="Robinson Group"/>
    <s v="Switchable reciprocal middleware"/>
    <x v="201"/>
    <n v="87448"/>
    <n v="0.88599797365754818"/>
    <x v="0"/>
    <n v="2915"/>
    <n v="29.999313893653515"/>
    <x v="1"/>
    <s v="USD"/>
    <x v="595"/>
    <x v="599"/>
    <b v="0"/>
    <b v="0"/>
    <s v="games/video games"/>
    <x v="6"/>
    <x v="11"/>
  </r>
  <r>
    <n v="647"/>
    <s v="Jordan-Wolfe"/>
    <s v="Inverse multimedia Graphic Interface"/>
    <x v="6"/>
    <n v="1863"/>
    <n v="0.41399999999999998"/>
    <x v="0"/>
    <n v="18"/>
    <n v="103.5"/>
    <x v="1"/>
    <s v="USD"/>
    <x v="596"/>
    <x v="600"/>
    <b v="0"/>
    <b v="0"/>
    <s v="publishing/translations"/>
    <x v="5"/>
    <x v="18"/>
  </r>
  <r>
    <n v="648"/>
    <s v="Vargas-Cox"/>
    <s v="Vision-oriented local contingency"/>
    <x v="347"/>
    <n v="62174"/>
    <n v="0.63056795131845844"/>
    <x v="3"/>
    <n v="723"/>
    <n v="85.994467496542185"/>
    <x v="1"/>
    <s v="USD"/>
    <x v="597"/>
    <x v="601"/>
    <b v="1"/>
    <b v="0"/>
    <s v="food/food trucks"/>
    <x v="0"/>
    <x v="0"/>
  </r>
  <r>
    <n v="649"/>
    <s v="Yang and Sons"/>
    <s v="Reactive 6thgeneration hub"/>
    <x v="155"/>
    <n v="59003"/>
    <n v="0.48482333607230893"/>
    <x v="0"/>
    <n v="602"/>
    <n v="98.011627906976742"/>
    <x v="5"/>
    <s v="CHF"/>
    <x v="598"/>
    <x v="602"/>
    <b v="1"/>
    <b v="1"/>
    <s v="theater/plays"/>
    <x v="3"/>
    <x v="3"/>
  </r>
  <r>
    <n v="650"/>
    <s v="Wilson, Wilson and Mathis"/>
    <s v="Optional asymmetric success"/>
    <x v="0"/>
    <n v="2"/>
    <n v="0.02"/>
    <x v="0"/>
    <n v="1"/>
    <n v="2"/>
    <x v="1"/>
    <s v="USD"/>
    <x v="599"/>
    <x v="603"/>
    <b v="0"/>
    <b v="0"/>
    <s v="music/jazz"/>
    <x v="1"/>
    <x v="17"/>
  </r>
  <r>
    <n v="651"/>
    <s v="Wang, Koch and Weaver"/>
    <s v="Digitized analyzing capacity"/>
    <x v="348"/>
    <n v="174039"/>
    <n v="0.88479410269445857"/>
    <x v="0"/>
    <n v="3868"/>
    <n v="44.994570837642193"/>
    <x v="6"/>
    <s v="EUR"/>
    <x v="600"/>
    <x v="604"/>
    <b v="0"/>
    <b v="0"/>
    <s v="film &amp; video/shorts"/>
    <x v="4"/>
    <x v="12"/>
  </r>
  <r>
    <n v="652"/>
    <s v="Cisneros Ltd"/>
    <s v="Vision-oriented regional hub"/>
    <x v="83"/>
    <n v="12684"/>
    <n v="1.2684"/>
    <x v="1"/>
    <n v="409"/>
    <n v="31.012224938875306"/>
    <x v="1"/>
    <s v="USD"/>
    <x v="601"/>
    <x v="292"/>
    <b v="0"/>
    <b v="0"/>
    <s v="technology/web"/>
    <x v="2"/>
    <x v="2"/>
  </r>
  <r>
    <n v="653"/>
    <s v="Williams-Jones"/>
    <s v="Monitored incremental info-mediaries"/>
    <x v="60"/>
    <n v="14033"/>
    <n v="23.388333333333332"/>
    <x v="1"/>
    <n v="234"/>
    <n v="59.970085470085472"/>
    <x v="1"/>
    <s v="USD"/>
    <x v="602"/>
    <x v="605"/>
    <b v="0"/>
    <b v="0"/>
    <s v="technology/web"/>
    <x v="2"/>
    <x v="2"/>
  </r>
  <r>
    <n v="654"/>
    <s v="Roberts, Hinton and Williams"/>
    <s v="Programmable static middleware"/>
    <x v="349"/>
    <n v="177936"/>
    <n v="5.0838857142857146"/>
    <x v="1"/>
    <n v="3016"/>
    <n v="58.9973474801061"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x v="350"/>
    <n v="13212"/>
    <n v="1.9147826086956521"/>
    <x v="1"/>
    <n v="264"/>
    <n v="50.045454545454547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0.42127533783783783"/>
    <x v="0"/>
    <n v="504"/>
    <n v="98.966269841269835"/>
    <x v="2"/>
    <s v="AUD"/>
    <x v="604"/>
    <x v="608"/>
    <b v="0"/>
    <b v="0"/>
    <s v="food/food trucks"/>
    <x v="0"/>
    <x v="0"/>
  </r>
  <r>
    <n v="657"/>
    <s v="Russo, Kim and Mccoy"/>
    <s v="Balanced optimal hardware"/>
    <x v="83"/>
    <n v="824"/>
    <n v="8.2400000000000001E-2"/>
    <x v="0"/>
    <n v="14"/>
    <n v="58.857142857142854"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x v="352"/>
    <n v="31594"/>
    <n v="0.60064638783269964"/>
    <x v="3"/>
    <n v="390"/>
    <n v="81.010256410256417"/>
    <x v="1"/>
    <s v="USD"/>
    <x v="606"/>
    <x v="610"/>
    <b v="0"/>
    <b v="0"/>
    <s v="music/rock"/>
    <x v="1"/>
    <x v="1"/>
  </r>
  <r>
    <n v="659"/>
    <s v="Bailey and Sons"/>
    <s v="Grass-roots dynamic emulation"/>
    <x v="353"/>
    <n v="57010"/>
    <n v="0.47232808616404309"/>
    <x v="0"/>
    <n v="750"/>
    <n v="76.013333333333335"/>
    <x v="4"/>
    <s v="GBP"/>
    <x v="65"/>
    <x v="611"/>
    <b v="0"/>
    <b v="0"/>
    <s v="film &amp; video/documentary"/>
    <x v="4"/>
    <x v="4"/>
  </r>
  <r>
    <n v="660"/>
    <s v="Jensen-Brown"/>
    <s v="Fundamental disintermediate matrix"/>
    <x v="14"/>
    <n v="7438"/>
    <n v="0.81736263736263737"/>
    <x v="0"/>
    <n v="77"/>
    <n v="96.597402597402592"/>
    <x v="1"/>
    <s v="USD"/>
    <x v="607"/>
    <x v="612"/>
    <b v="1"/>
    <b v="0"/>
    <s v="theater/plays"/>
    <x v="3"/>
    <x v="3"/>
  </r>
  <r>
    <n v="661"/>
    <s v="Smith Group"/>
    <s v="Right-sized secondary challenge"/>
    <x v="354"/>
    <n v="57872"/>
    <n v="0.54187265917603"/>
    <x v="0"/>
    <n v="752"/>
    <n v="76.957446808510639"/>
    <x v="3"/>
    <s v="DKK"/>
    <x v="608"/>
    <x v="613"/>
    <b v="0"/>
    <b v="0"/>
    <s v="music/jazz"/>
    <x v="1"/>
    <x v="17"/>
  </r>
  <r>
    <n v="662"/>
    <s v="Murphy-Farrell"/>
    <s v="Implemented exuding software"/>
    <x v="14"/>
    <n v="8906"/>
    <n v="0.97868131868131869"/>
    <x v="0"/>
    <n v="131"/>
    <n v="67.984732824427482"/>
    <x v="1"/>
    <s v="USD"/>
    <x v="609"/>
    <x v="614"/>
    <b v="0"/>
    <b v="0"/>
    <s v="theater/plays"/>
    <x v="3"/>
    <x v="3"/>
  </r>
  <r>
    <n v="663"/>
    <s v="Everett-Wolfe"/>
    <s v="Total optimizing software"/>
    <x v="83"/>
    <n v="7724"/>
    <n v="0.77239999999999998"/>
    <x v="0"/>
    <n v="87"/>
    <n v="88.781609195402297"/>
    <x v="1"/>
    <s v="USD"/>
    <x v="610"/>
    <x v="615"/>
    <b v="0"/>
    <b v="0"/>
    <s v="theater/plays"/>
    <x v="3"/>
    <x v="3"/>
  </r>
  <r>
    <n v="664"/>
    <s v="Young PLC"/>
    <s v="Optional maximized attitude"/>
    <x v="355"/>
    <n v="26571"/>
    <n v="0.33464735516372796"/>
    <x v="0"/>
    <n v="1063"/>
    <n v="24.99623706491063"/>
    <x v="1"/>
    <s v="USD"/>
    <x v="541"/>
    <x v="616"/>
    <b v="0"/>
    <b v="0"/>
    <s v="music/jazz"/>
    <x v="1"/>
    <x v="17"/>
  </r>
  <r>
    <n v="665"/>
    <s v="Park-Goodman"/>
    <s v="Customer-focused impactful extranet"/>
    <x v="135"/>
    <n v="12219"/>
    <n v="2.3958823529411766"/>
    <x v="1"/>
    <n v="272"/>
    <n v="44.922794117647058"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x v="33"/>
    <n v="1985"/>
    <n v="0.64032258064516134"/>
    <x v="3"/>
    <n v="25"/>
    <n v="79.400000000000006"/>
    <x v="1"/>
    <s v="USD"/>
    <x v="612"/>
    <x v="617"/>
    <b v="0"/>
    <b v="1"/>
    <s v="theater/plays"/>
    <x v="3"/>
    <x v="3"/>
  </r>
  <r>
    <n v="667"/>
    <s v="Little Ltd"/>
    <s v="Decentralized bandwidth-monitored ability"/>
    <x v="350"/>
    <n v="12155"/>
    <n v="1.7615942028985507"/>
    <x v="1"/>
    <n v="419"/>
    <n v="29.009546539379475"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x v="356"/>
    <n v="5593"/>
    <n v="0.20338181818181819"/>
    <x v="0"/>
    <n v="76"/>
    <n v="73.59210526315789"/>
    <x v="1"/>
    <s v="USD"/>
    <x v="614"/>
    <x v="619"/>
    <b v="0"/>
    <b v="0"/>
    <s v="theater/plays"/>
    <x v="3"/>
    <x v="3"/>
  </r>
  <r>
    <n v="669"/>
    <s v="Payne, Garrett and Thomas"/>
    <s v="Upgradable bi-directional concept"/>
    <x v="357"/>
    <n v="175020"/>
    <n v="3.5864754098360656"/>
    <x v="1"/>
    <n v="1621"/>
    <n v="107.97038864898211"/>
    <x v="6"/>
    <s v="EUR"/>
    <x v="615"/>
    <x v="620"/>
    <b v="0"/>
    <b v="0"/>
    <s v="theater/plays"/>
    <x v="3"/>
    <x v="3"/>
  </r>
  <r>
    <n v="670"/>
    <s v="Robinson Group"/>
    <s v="Re-contextualized homogeneous flexibility"/>
    <x v="358"/>
    <n v="75955"/>
    <n v="4.6885802469135802"/>
    <x v="1"/>
    <n v="1101"/>
    <n v="68.987284287011803"/>
    <x v="1"/>
    <s v="USD"/>
    <x v="90"/>
    <x v="621"/>
    <b v="0"/>
    <b v="0"/>
    <s v="music/indie rock"/>
    <x v="1"/>
    <x v="7"/>
  </r>
  <r>
    <n v="671"/>
    <s v="Robinson-Kelly"/>
    <s v="Monitored bi-directional standardization"/>
    <x v="359"/>
    <n v="119127"/>
    <n v="1.220563524590164"/>
    <x v="1"/>
    <n v="1073"/>
    <n v="111.02236719478098"/>
    <x v="1"/>
    <s v="USD"/>
    <x v="616"/>
    <x v="622"/>
    <b v="0"/>
    <b v="1"/>
    <s v="theater/plays"/>
    <x v="3"/>
    <x v="3"/>
  </r>
  <r>
    <n v="672"/>
    <s v="Kelly-Colon"/>
    <s v="Stand-alone grid-enabled leverage"/>
    <x v="360"/>
    <n v="110689"/>
    <n v="0.55931783729156137"/>
    <x v="0"/>
    <n v="4428"/>
    <n v="24.997515808491418"/>
    <x v="2"/>
    <s v="AUD"/>
    <x v="617"/>
    <x v="623"/>
    <b v="0"/>
    <b v="0"/>
    <s v="theater/plays"/>
    <x v="3"/>
    <x v="3"/>
  </r>
  <r>
    <n v="673"/>
    <s v="Turner, Scott and Gentry"/>
    <s v="Assimilated regional groupware"/>
    <x v="36"/>
    <n v="2445"/>
    <n v="0.43660714285714286"/>
    <x v="0"/>
    <n v="58"/>
    <n v="42.155172413793103"/>
    <x v="6"/>
    <s v="EUR"/>
    <x v="618"/>
    <x v="624"/>
    <b v="0"/>
    <b v="0"/>
    <s v="music/indie rock"/>
    <x v="1"/>
    <x v="7"/>
  </r>
  <r>
    <n v="674"/>
    <s v="Sanchez Ltd"/>
    <s v="Up-sized 24hour instruction set"/>
    <x v="361"/>
    <n v="57250"/>
    <n v="0.33538371411833628"/>
    <x v="3"/>
    <n v="1218"/>
    <n v="47.003284072249592"/>
    <x v="1"/>
    <s v="USD"/>
    <x v="619"/>
    <x v="625"/>
    <b v="0"/>
    <b v="0"/>
    <s v="photography/photography books"/>
    <x v="7"/>
    <x v="14"/>
  </r>
  <r>
    <n v="675"/>
    <s v="Giles-Smith"/>
    <s v="Right-sized web-enabled intranet"/>
    <x v="62"/>
    <n v="11929"/>
    <n v="1.2297938144329896"/>
    <x v="1"/>
    <n v="331"/>
    <n v="36.0392749244713"/>
    <x v="1"/>
    <s v="USD"/>
    <x v="620"/>
    <x v="626"/>
    <b v="0"/>
    <b v="0"/>
    <s v="journalism/audio"/>
    <x v="8"/>
    <x v="23"/>
  </r>
  <r>
    <n v="676"/>
    <s v="Thompson-Moreno"/>
    <s v="Expanded needs-based orchestration"/>
    <x v="362"/>
    <n v="118214"/>
    <n v="1.8974959871589085"/>
    <x v="1"/>
    <n v="1170"/>
    <n v="101.03760683760684"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x v="98"/>
    <n v="4432"/>
    <n v="0.83622641509433959"/>
    <x v="0"/>
    <n v="111"/>
    <n v="39.927927927927925"/>
    <x v="1"/>
    <s v="USD"/>
    <x v="622"/>
    <x v="491"/>
    <b v="0"/>
    <b v="0"/>
    <s v="publishing/fiction"/>
    <x v="5"/>
    <x v="13"/>
  </r>
  <r>
    <n v="678"/>
    <s v="Rodriguez-Patterson"/>
    <s v="Inverse static standardization"/>
    <x v="105"/>
    <n v="17879"/>
    <n v="0.17968844221105529"/>
    <x v="3"/>
    <n v="215"/>
    <n v="83.158139534883716"/>
    <x v="1"/>
    <s v="USD"/>
    <x v="35"/>
    <x v="628"/>
    <b v="0"/>
    <b v="0"/>
    <s v="film &amp; video/drama"/>
    <x v="4"/>
    <x v="6"/>
  </r>
  <r>
    <n v="679"/>
    <s v="Davis Ltd"/>
    <s v="Synchronized motivating solution"/>
    <x v="1"/>
    <n v="14511"/>
    <n v="10.365"/>
    <x v="1"/>
    <n v="363"/>
    <n v="39.97520661157025"/>
    <x v="1"/>
    <s v="USD"/>
    <x v="623"/>
    <x v="629"/>
    <b v="0"/>
    <b v="1"/>
    <s v="food/food trucks"/>
    <x v="0"/>
    <x v="0"/>
  </r>
  <r>
    <n v="680"/>
    <s v="Nelson-Valdez"/>
    <s v="Open-source 4thgeneration open system"/>
    <x v="363"/>
    <n v="141822"/>
    <n v="0.97405219780219776"/>
    <x v="0"/>
    <n v="2955"/>
    <n v="47.993908629441627"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x v="364"/>
    <n v="159037"/>
    <n v="0.86386203150461705"/>
    <x v="0"/>
    <n v="1657"/>
    <n v="95.978877489438744"/>
    <x v="1"/>
    <s v="USD"/>
    <x v="625"/>
    <x v="631"/>
    <b v="0"/>
    <b v="0"/>
    <s v="theater/plays"/>
    <x v="3"/>
    <x v="3"/>
  </r>
  <r>
    <n v="682"/>
    <s v="Nguyen and Sons"/>
    <s v="Compatible 5thgeneration concept"/>
    <x v="91"/>
    <n v="8109"/>
    <n v="1.5016666666666667"/>
    <x v="1"/>
    <n v="103"/>
    <n v="78.728155339805824"/>
    <x v="1"/>
    <s v="USD"/>
    <x v="626"/>
    <x v="632"/>
    <b v="0"/>
    <b v="0"/>
    <s v="theater/plays"/>
    <x v="3"/>
    <x v="3"/>
  </r>
  <r>
    <n v="683"/>
    <s v="Jones PLC"/>
    <s v="Virtual systemic intranet"/>
    <x v="173"/>
    <n v="8244"/>
    <n v="3.5843478260869563"/>
    <x v="1"/>
    <n v="147"/>
    <n v="56.081632653061227"/>
    <x v="1"/>
    <s v="USD"/>
    <x v="627"/>
    <x v="633"/>
    <b v="0"/>
    <b v="0"/>
    <s v="theater/plays"/>
    <x v="3"/>
    <x v="3"/>
  </r>
  <r>
    <n v="684"/>
    <s v="Gilmore LLC"/>
    <s v="Optimized systemic algorithm"/>
    <x v="1"/>
    <n v="7600"/>
    <n v="5.4285714285714288"/>
    <x v="1"/>
    <n v="110"/>
    <n v="69.090909090909093"/>
    <x v="0"/>
    <s v="CAD"/>
    <x v="628"/>
    <x v="634"/>
    <b v="0"/>
    <b v="0"/>
    <s v="publishing/nonfiction"/>
    <x v="5"/>
    <x v="9"/>
  </r>
  <r>
    <n v="685"/>
    <s v="Lee-Cobb"/>
    <s v="Customizable homogeneous firmware"/>
    <x v="365"/>
    <n v="94501"/>
    <n v="0.67500714285714281"/>
    <x v="0"/>
    <n v="926"/>
    <n v="102.05291576673866"/>
    <x v="0"/>
    <s v="CAD"/>
    <x v="629"/>
    <x v="415"/>
    <b v="0"/>
    <b v="0"/>
    <s v="theater/plays"/>
    <x v="3"/>
    <x v="3"/>
  </r>
  <r>
    <n v="686"/>
    <s v="Jones, Wiley and Robbins"/>
    <s v="Front-line cohesive extranet"/>
    <x v="168"/>
    <n v="14381"/>
    <n v="1.9174666666666667"/>
    <x v="1"/>
    <n v="134"/>
    <n v="107.32089552238806"/>
    <x v="1"/>
    <s v="USD"/>
    <x v="630"/>
    <x v="635"/>
    <b v="0"/>
    <b v="0"/>
    <s v="technology/wearables"/>
    <x v="2"/>
    <x v="8"/>
  </r>
  <r>
    <n v="687"/>
    <s v="Martin, Gates and Holt"/>
    <s v="Distributed holistic neural-net"/>
    <x v="42"/>
    <n v="13980"/>
    <n v="9.32"/>
    <x v="1"/>
    <n v="269"/>
    <n v="51.970260223048328"/>
    <x v="1"/>
    <s v="USD"/>
    <x v="631"/>
    <x v="607"/>
    <b v="0"/>
    <b v="0"/>
    <s v="theater/plays"/>
    <x v="3"/>
    <x v="3"/>
  </r>
  <r>
    <n v="688"/>
    <s v="Bowen, Davies and Burns"/>
    <s v="Devolved client-server monitoring"/>
    <x v="49"/>
    <n v="12449"/>
    <n v="4.2927586206896553"/>
    <x v="1"/>
    <n v="175"/>
    <n v="71.137142857142862"/>
    <x v="1"/>
    <s v="USD"/>
    <x v="632"/>
    <x v="636"/>
    <b v="0"/>
    <b v="1"/>
    <s v="film &amp; video/television"/>
    <x v="4"/>
    <x v="19"/>
  </r>
  <r>
    <n v="689"/>
    <s v="Nguyen Inc"/>
    <s v="Seamless directional capacity"/>
    <x v="190"/>
    <n v="7348"/>
    <n v="1.0065753424657535"/>
    <x v="1"/>
    <n v="69"/>
    <n v="106.49275362318841"/>
    <x v="1"/>
    <s v="USD"/>
    <x v="633"/>
    <x v="637"/>
    <b v="0"/>
    <b v="0"/>
    <s v="technology/web"/>
    <x v="2"/>
    <x v="2"/>
  </r>
  <r>
    <n v="690"/>
    <s v="Walsh-Watts"/>
    <s v="Polarized actuating implementation"/>
    <x v="136"/>
    <n v="8158"/>
    <n v="2.266111111111111"/>
    <x v="1"/>
    <n v="190"/>
    <n v="42.93684210526316"/>
    <x v="1"/>
    <s v="USD"/>
    <x v="634"/>
    <x v="638"/>
    <b v="0"/>
    <b v="1"/>
    <s v="film &amp; video/documentary"/>
    <x v="4"/>
    <x v="4"/>
  </r>
  <r>
    <n v="691"/>
    <s v="Ray, Li and Li"/>
    <s v="Front-line disintermediate hub"/>
    <x v="92"/>
    <n v="7119"/>
    <n v="1.4238"/>
    <x v="1"/>
    <n v="237"/>
    <n v="30.037974683544302"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x v="46"/>
    <n v="5438"/>
    <n v="0.90633333333333332"/>
    <x v="0"/>
    <n v="77"/>
    <n v="70.623376623376629"/>
    <x v="4"/>
    <s v="GBP"/>
    <x v="636"/>
    <x v="640"/>
    <b v="0"/>
    <b v="0"/>
    <s v="music/rock"/>
    <x v="1"/>
    <x v="1"/>
  </r>
  <r>
    <n v="693"/>
    <s v="Bradford-Silva"/>
    <s v="Reverse-engineered composite hierarchy"/>
    <x v="366"/>
    <n v="115396"/>
    <n v="0.63966740576496672"/>
    <x v="0"/>
    <n v="1748"/>
    <n v="66.016018306636155"/>
    <x v="1"/>
    <s v="USD"/>
    <x v="637"/>
    <x v="641"/>
    <b v="0"/>
    <b v="0"/>
    <s v="theater/plays"/>
    <x v="3"/>
    <x v="3"/>
  </r>
  <r>
    <n v="694"/>
    <s v="Mora-Bradley"/>
    <s v="Programmable tangible ability"/>
    <x v="14"/>
    <n v="7656"/>
    <n v="0.84131868131868137"/>
    <x v="0"/>
    <n v="79"/>
    <n v="96.911392405063296"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x v="243"/>
    <n v="12322"/>
    <n v="1.3393478260869565"/>
    <x v="1"/>
    <n v="196"/>
    <n v="62.867346938775512"/>
    <x v="6"/>
    <s v="EUR"/>
    <x v="639"/>
    <x v="445"/>
    <b v="1"/>
    <b v="0"/>
    <s v="music/rock"/>
    <x v="1"/>
    <x v="1"/>
  </r>
  <r>
    <n v="696"/>
    <s v="Lopez, Reid and Johnson"/>
    <s v="Total real-time hardware"/>
    <x v="367"/>
    <n v="96888"/>
    <n v="0.59042047531992692"/>
    <x v="0"/>
    <n v="889"/>
    <n v="108.98537682789652"/>
    <x v="1"/>
    <s v="USD"/>
    <x v="640"/>
    <x v="116"/>
    <b v="0"/>
    <b v="1"/>
    <s v="theater/plays"/>
    <x v="3"/>
    <x v="3"/>
  </r>
  <r>
    <n v="697"/>
    <s v="Fox-Williams"/>
    <s v="Profound system-worthy functionalities"/>
    <x v="368"/>
    <n v="196960"/>
    <n v="1.5280062063615205"/>
    <x v="1"/>
    <n v="7295"/>
    <n v="26.999314599040439"/>
    <x v="1"/>
    <s v="USD"/>
    <x v="641"/>
    <x v="643"/>
    <b v="0"/>
    <b v="0"/>
    <s v="music/electric music"/>
    <x v="1"/>
    <x v="5"/>
  </r>
  <r>
    <n v="698"/>
    <s v="Taylor, Wood and Taylor"/>
    <s v="Cloned hybrid focus group"/>
    <x v="369"/>
    <n v="188057"/>
    <n v="4.466912114014252"/>
    <x v="1"/>
    <n v="2893"/>
    <n v="65.004147943311438"/>
    <x v="0"/>
    <s v="CAD"/>
    <x v="642"/>
    <x v="644"/>
    <b v="0"/>
    <b v="0"/>
    <s v="technology/wearables"/>
    <x v="2"/>
    <x v="8"/>
  </r>
  <r>
    <n v="699"/>
    <s v="King Inc"/>
    <s v="Ergonomic dedicated focus group"/>
    <x v="71"/>
    <n v="6245"/>
    <n v="0.8439189189189189"/>
    <x v="0"/>
    <n v="56"/>
    <n v="111.51785714285714"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x v="0"/>
    <n v="3"/>
    <n v="0.03"/>
    <x v="0"/>
    <n v="1"/>
    <n v="3"/>
    <x v="1"/>
    <s v="USD"/>
    <x v="67"/>
    <x v="646"/>
    <b v="0"/>
    <b v="0"/>
    <s v="technology/wearables"/>
    <x v="2"/>
    <x v="8"/>
  </r>
  <r>
    <n v="701"/>
    <s v="Mcclain LLC"/>
    <s v="Open-source multi-tasking methodology"/>
    <x v="370"/>
    <n v="91014"/>
    <n v="1.7502692307692307"/>
    <x v="1"/>
    <n v="820"/>
    <n v="110.99268292682927"/>
    <x v="1"/>
    <s v="USD"/>
    <x v="643"/>
    <x v="647"/>
    <b v="1"/>
    <b v="0"/>
    <s v="theater/plays"/>
    <x v="3"/>
    <x v="3"/>
  </r>
  <r>
    <n v="702"/>
    <s v="Sims-Gross"/>
    <s v="Object-based attitude-oriented analyzer"/>
    <x v="251"/>
    <n v="4710"/>
    <n v="0.54137931034482756"/>
    <x v="0"/>
    <n v="83"/>
    <n v="56.746987951807228"/>
    <x v="1"/>
    <s v="USD"/>
    <x v="644"/>
    <x v="467"/>
    <b v="0"/>
    <b v="0"/>
    <s v="technology/wearables"/>
    <x v="2"/>
    <x v="8"/>
  </r>
  <r>
    <n v="703"/>
    <s v="Perez Group"/>
    <s v="Cross-platform tertiary hub"/>
    <x v="371"/>
    <n v="197728"/>
    <n v="3.1187381703470032"/>
    <x v="1"/>
    <n v="2038"/>
    <n v="97.020608439646708"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x v="251"/>
    <n v="10682"/>
    <n v="1.2278160919540231"/>
    <x v="1"/>
    <n v="116"/>
    <n v="92.08620689655173"/>
    <x v="1"/>
    <s v="USD"/>
    <x v="646"/>
    <x v="649"/>
    <b v="0"/>
    <b v="0"/>
    <s v="film &amp; video/animation"/>
    <x v="4"/>
    <x v="10"/>
  </r>
  <r>
    <n v="705"/>
    <s v="Ford LLC"/>
    <s v="Centralized tangible success"/>
    <x v="372"/>
    <n v="168048"/>
    <n v="0.99026517383618151"/>
    <x v="0"/>
    <n v="2025"/>
    <n v="82.986666666666665"/>
    <x v="4"/>
    <s v="GBP"/>
    <x v="626"/>
    <x v="650"/>
    <b v="0"/>
    <b v="0"/>
    <s v="publishing/nonfiction"/>
    <x v="5"/>
    <x v="9"/>
  </r>
  <r>
    <n v="706"/>
    <s v="Moreno Ltd"/>
    <s v="Customer-focused multimedia methodology"/>
    <x v="2"/>
    <n v="138586"/>
    <n v="1.278468634686347"/>
    <x v="1"/>
    <n v="1345"/>
    <n v="103.03791821561339"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x v="190"/>
    <n v="11579"/>
    <n v="1.5861643835616439"/>
    <x v="1"/>
    <n v="168"/>
    <n v="68.922619047619051"/>
    <x v="1"/>
    <s v="USD"/>
    <x v="159"/>
    <x v="652"/>
    <b v="0"/>
    <b v="0"/>
    <s v="film &amp; video/drama"/>
    <x v="4"/>
    <x v="6"/>
  </r>
  <r>
    <n v="708"/>
    <s v="Ortega LLC"/>
    <s v="Secured bifurcated intranet"/>
    <x v="12"/>
    <n v="12020"/>
    <n v="7.0705882352941174"/>
    <x v="1"/>
    <n v="137"/>
    <n v="87.737226277372258"/>
    <x v="5"/>
    <s v="CHF"/>
    <x v="648"/>
    <x v="653"/>
    <b v="0"/>
    <b v="0"/>
    <s v="theater/plays"/>
    <x v="3"/>
    <x v="3"/>
  </r>
  <r>
    <n v="709"/>
    <s v="Silva, Walker and Martin"/>
    <s v="Grass-roots 4thgeneration product"/>
    <x v="122"/>
    <n v="13954"/>
    <n v="1.4238775510204082"/>
    <x v="1"/>
    <n v="186"/>
    <n v="75.021505376344081"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x v="333"/>
    <n v="6358"/>
    <n v="1.4786046511627906"/>
    <x v="1"/>
    <n v="125"/>
    <n v="50.863999999999997"/>
    <x v="1"/>
    <s v="USD"/>
    <x v="649"/>
    <x v="655"/>
    <b v="0"/>
    <b v="1"/>
    <s v="theater/plays"/>
    <x v="3"/>
    <x v="3"/>
  </r>
  <r>
    <n v="711"/>
    <s v="Anderson LLC"/>
    <s v="Customizable full-range artificial intelligence"/>
    <x v="8"/>
    <n v="1260"/>
    <n v="0.20322580645161289"/>
    <x v="0"/>
    <n v="14"/>
    <n v="90"/>
    <x v="6"/>
    <s v="EUR"/>
    <x v="248"/>
    <x v="656"/>
    <b v="1"/>
    <b v="1"/>
    <s v="theater/plays"/>
    <x v="3"/>
    <x v="3"/>
  </r>
  <r>
    <n v="712"/>
    <s v="Garza-Bryant"/>
    <s v="Programmable leadingedge contingency"/>
    <x v="126"/>
    <n v="14725"/>
    <n v="18.40625"/>
    <x v="1"/>
    <n v="202"/>
    <n v="72.896039603960389"/>
    <x v="1"/>
    <s v="USD"/>
    <x v="571"/>
    <x v="657"/>
    <b v="0"/>
    <b v="0"/>
    <s v="theater/plays"/>
    <x v="3"/>
    <x v="3"/>
  </r>
  <r>
    <n v="713"/>
    <s v="Mays LLC"/>
    <s v="Multi-layered global groupware"/>
    <x v="350"/>
    <n v="11174"/>
    <n v="1.6194202898550725"/>
    <x v="1"/>
    <n v="103"/>
    <n v="108.48543689320388"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x v="373"/>
    <n v="182036"/>
    <n v="4.7282077922077921"/>
    <x v="1"/>
    <n v="1785"/>
    <n v="101.98095238095237"/>
    <x v="1"/>
    <s v="USD"/>
    <x v="1"/>
    <x v="658"/>
    <b v="0"/>
    <b v="0"/>
    <s v="music/rock"/>
    <x v="1"/>
    <x v="1"/>
  </r>
  <r>
    <n v="715"/>
    <s v="Fischer, Torres and Walker"/>
    <s v="Expanded even-keeled portal"/>
    <x v="374"/>
    <n v="28870"/>
    <n v="0.24466101694915254"/>
    <x v="0"/>
    <n v="656"/>
    <n v="44.009146341463413"/>
    <x v="1"/>
    <s v="USD"/>
    <x v="651"/>
    <x v="438"/>
    <b v="0"/>
    <b v="0"/>
    <s v="games/mobile games"/>
    <x v="6"/>
    <x v="20"/>
  </r>
  <r>
    <n v="716"/>
    <s v="Tapia, Kramer and Hicks"/>
    <s v="Advanced modular moderator"/>
    <x v="22"/>
    <n v="10353"/>
    <n v="5.1764999999999999"/>
    <x v="1"/>
    <n v="157"/>
    <n v="65.942675159235662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x v="36"/>
    <n v="13868"/>
    <n v="2.4764285714285714"/>
    <x v="1"/>
    <n v="555"/>
    <n v="24.987387387387386"/>
    <x v="1"/>
    <s v="USD"/>
    <x v="653"/>
    <x v="660"/>
    <b v="0"/>
    <b v="0"/>
    <s v="film &amp; video/documentary"/>
    <x v="4"/>
    <x v="4"/>
  </r>
  <r>
    <n v="718"/>
    <s v="Reyes PLC"/>
    <s v="Expanded optimal pricing structure"/>
    <x v="111"/>
    <n v="8317"/>
    <n v="1.0020481927710843"/>
    <x v="1"/>
    <n v="297"/>
    <n v="28.003367003367003"/>
    <x v="1"/>
    <s v="USD"/>
    <x v="654"/>
    <x v="661"/>
    <b v="0"/>
    <b v="0"/>
    <s v="technology/wearables"/>
    <x v="2"/>
    <x v="8"/>
  </r>
  <r>
    <n v="719"/>
    <s v="Pace, Simpson and Watkins"/>
    <s v="Down-sized uniform ability"/>
    <x v="350"/>
    <n v="10557"/>
    <n v="1.53"/>
    <x v="1"/>
    <n v="123"/>
    <n v="85.829268292682926"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x v="251"/>
    <n v="3227"/>
    <n v="0.37091954022988505"/>
    <x v="3"/>
    <n v="38"/>
    <n v="84.921052631578945"/>
    <x v="3"/>
    <s v="DKK"/>
    <x v="656"/>
    <x v="236"/>
    <b v="0"/>
    <b v="1"/>
    <s v="theater/plays"/>
    <x v="3"/>
    <x v="3"/>
  </r>
  <r>
    <n v="721"/>
    <s v="Dominguez-Owens"/>
    <s v="Open-architected systematic intranet"/>
    <x v="375"/>
    <n v="5429"/>
    <n v="4.3923948220064728E-2"/>
    <x v="3"/>
    <n v="60"/>
    <n v="90.483333333333334"/>
    <x v="1"/>
    <s v="USD"/>
    <x v="657"/>
    <x v="663"/>
    <b v="0"/>
    <b v="0"/>
    <s v="music/rock"/>
    <x v="1"/>
    <x v="1"/>
  </r>
  <r>
    <n v="722"/>
    <s v="Thomas-Simmons"/>
    <s v="Proactive 24hour frame"/>
    <x v="376"/>
    <n v="75906"/>
    <n v="1.5650721649484536"/>
    <x v="1"/>
    <n v="3036"/>
    <n v="25.00197628458498"/>
    <x v="1"/>
    <s v="USD"/>
    <x v="265"/>
    <x v="202"/>
    <b v="0"/>
    <b v="0"/>
    <s v="film &amp; video/documentary"/>
    <x v="4"/>
    <x v="4"/>
  </r>
  <r>
    <n v="723"/>
    <s v="Beck-Knight"/>
    <s v="Exclusive fresh-thinking model"/>
    <x v="70"/>
    <n v="13250"/>
    <n v="2.704081632653061"/>
    <x v="1"/>
    <n v="144"/>
    <n v="92.013888888888886"/>
    <x v="2"/>
    <s v="AUD"/>
    <x v="658"/>
    <x v="664"/>
    <b v="0"/>
    <b v="0"/>
    <s v="theater/plays"/>
    <x v="3"/>
    <x v="3"/>
  </r>
  <r>
    <n v="724"/>
    <s v="Mccoy Ltd"/>
    <s v="Business-focused encompassing intranet"/>
    <x v="141"/>
    <n v="11261"/>
    <n v="1.3405952380952382"/>
    <x v="1"/>
    <n v="121"/>
    <n v="93.066115702479337"/>
    <x v="4"/>
    <s v="GBP"/>
    <x v="659"/>
    <x v="665"/>
    <b v="0"/>
    <b v="1"/>
    <s v="theater/plays"/>
    <x v="3"/>
    <x v="3"/>
  </r>
  <r>
    <n v="725"/>
    <s v="Dawson-Tyler"/>
    <s v="Optional 6thgeneration access"/>
    <x v="377"/>
    <n v="97369"/>
    <n v="0.50398033126293995"/>
    <x v="0"/>
    <n v="1596"/>
    <n v="61.008145363408524"/>
    <x v="1"/>
    <s v="USD"/>
    <x v="660"/>
    <x v="666"/>
    <b v="0"/>
    <b v="0"/>
    <s v="games/mobile games"/>
    <x v="6"/>
    <x v="20"/>
  </r>
  <r>
    <n v="726"/>
    <s v="Johns-Thomas"/>
    <s v="Realigned web-enabled functionalities"/>
    <x v="378"/>
    <n v="48227"/>
    <n v="0.88815837937384901"/>
    <x v="3"/>
    <n v="524"/>
    <n v="92.036259541984734"/>
    <x v="1"/>
    <s v="USD"/>
    <x v="661"/>
    <x v="602"/>
    <b v="0"/>
    <b v="1"/>
    <s v="theater/plays"/>
    <x v="3"/>
    <x v="3"/>
  </r>
  <r>
    <n v="727"/>
    <s v="Quinn, Cruz and Schmidt"/>
    <s v="Enterprise-wide multimedia software"/>
    <x v="200"/>
    <n v="14685"/>
    <n v="1.65"/>
    <x v="1"/>
    <n v="181"/>
    <n v="81.132596685082873"/>
    <x v="1"/>
    <s v="USD"/>
    <x v="4"/>
    <x v="667"/>
    <b v="0"/>
    <b v="0"/>
    <s v="technology/web"/>
    <x v="2"/>
    <x v="2"/>
  </r>
  <r>
    <n v="728"/>
    <s v="Stewart Inc"/>
    <s v="Versatile mission-critical knowledgebase"/>
    <x v="3"/>
    <n v="735"/>
    <n v="0.17499999999999999"/>
    <x v="0"/>
    <n v="10"/>
    <n v="73.5"/>
    <x v="1"/>
    <s v="USD"/>
    <x v="662"/>
    <x v="668"/>
    <b v="0"/>
    <b v="0"/>
    <s v="theater/plays"/>
    <x v="3"/>
    <x v="3"/>
  </r>
  <r>
    <n v="729"/>
    <s v="Moore Group"/>
    <s v="Multi-lateral object-oriented open system"/>
    <x v="36"/>
    <n v="10397"/>
    <n v="1.8566071428571429"/>
    <x v="1"/>
    <n v="122"/>
    <n v="85.221311475409834"/>
    <x v="1"/>
    <s v="USD"/>
    <x v="663"/>
    <x v="669"/>
    <b v="0"/>
    <b v="0"/>
    <s v="film &amp; video/drama"/>
    <x v="4"/>
    <x v="6"/>
  </r>
  <r>
    <n v="730"/>
    <s v="Carson PLC"/>
    <s v="Visionary system-worthy attitude"/>
    <x v="379"/>
    <n v="118847"/>
    <n v="4.1266319444444441"/>
    <x v="1"/>
    <n v="1071"/>
    <n v="110.96825396825396"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x v="48"/>
    <n v="7220"/>
    <n v="0.90249999999999997"/>
    <x v="3"/>
    <n v="219"/>
    <n v="32.968036529680369"/>
    <x v="1"/>
    <s v="USD"/>
    <x v="665"/>
    <x v="601"/>
    <b v="0"/>
    <b v="0"/>
    <s v="technology/web"/>
    <x v="2"/>
    <x v="2"/>
  </r>
  <r>
    <n v="732"/>
    <s v="Glass, Baker and Jones"/>
    <s v="Business-focused 24hour access"/>
    <x v="380"/>
    <n v="107622"/>
    <n v="0.91984615384615387"/>
    <x v="0"/>
    <n v="1121"/>
    <n v="96.005352363960753"/>
    <x v="1"/>
    <s v="USD"/>
    <x v="666"/>
    <x v="671"/>
    <b v="0"/>
    <b v="1"/>
    <s v="music/rock"/>
    <x v="1"/>
    <x v="1"/>
  </r>
  <r>
    <n v="733"/>
    <s v="Marquez-Kerr"/>
    <s v="Automated hybrid orchestration"/>
    <x v="144"/>
    <n v="83267"/>
    <n v="5.2700632911392402"/>
    <x v="1"/>
    <n v="980"/>
    <n v="84.96632653061225"/>
    <x v="1"/>
    <s v="USD"/>
    <x v="43"/>
    <x v="672"/>
    <b v="0"/>
    <b v="0"/>
    <s v="music/metal"/>
    <x v="1"/>
    <x v="16"/>
  </r>
  <r>
    <n v="734"/>
    <s v="Stone PLC"/>
    <s v="Exclusive 5thgeneration leverage"/>
    <x v="3"/>
    <n v="13404"/>
    <n v="3.1914285714285713"/>
    <x v="1"/>
    <n v="536"/>
    <n v="25.007462686567163"/>
    <x v="1"/>
    <s v="USD"/>
    <x v="667"/>
    <x v="673"/>
    <b v="0"/>
    <b v="1"/>
    <s v="theater/plays"/>
    <x v="3"/>
    <x v="3"/>
  </r>
  <r>
    <n v="735"/>
    <s v="Caldwell PLC"/>
    <s v="Grass-roots zero administration alliance"/>
    <x v="211"/>
    <n v="131404"/>
    <n v="3.5418867924528303"/>
    <x v="1"/>
    <n v="1991"/>
    <n v="65.998995479658461"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x v="106"/>
    <n v="2533"/>
    <n v="0.32896103896103895"/>
    <x v="3"/>
    <n v="29"/>
    <n v="87.34482758620689"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x v="41"/>
    <n v="5028"/>
    <n v="1.358918918918919"/>
    <x v="1"/>
    <n v="180"/>
    <n v="27.933333333333334"/>
    <x v="1"/>
    <s v="USD"/>
    <x v="670"/>
    <x v="676"/>
    <b v="0"/>
    <b v="0"/>
    <s v="music/indie rock"/>
    <x v="1"/>
    <x v="7"/>
  </r>
  <r>
    <n v="738"/>
    <s v="Garcia Group"/>
    <s v="Extended zero administration software"/>
    <x v="381"/>
    <n v="1557"/>
    <n v="2.0843373493975904E-2"/>
    <x v="0"/>
    <n v="15"/>
    <n v="103.8"/>
    <x v="1"/>
    <s v="USD"/>
    <x v="671"/>
    <x v="677"/>
    <b v="0"/>
    <b v="1"/>
    <s v="theater/plays"/>
    <x v="3"/>
    <x v="3"/>
  </r>
  <r>
    <n v="739"/>
    <s v="Meyer-Avila"/>
    <s v="Multi-tiered discrete support"/>
    <x v="83"/>
    <n v="6100"/>
    <n v="0.61"/>
    <x v="0"/>
    <n v="191"/>
    <n v="31.937172774869111"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x v="98"/>
    <n v="1592"/>
    <n v="0.30037735849056602"/>
    <x v="0"/>
    <n v="16"/>
    <n v="99.5"/>
    <x v="1"/>
    <s v="USD"/>
    <x v="673"/>
    <x v="679"/>
    <b v="0"/>
    <b v="0"/>
    <s v="theater/plays"/>
    <x v="3"/>
    <x v="3"/>
  </r>
  <r>
    <n v="741"/>
    <s v="Garcia Ltd"/>
    <s v="Balanced mobile alliance"/>
    <x v="272"/>
    <n v="14150"/>
    <n v="11.791666666666666"/>
    <x v="1"/>
    <n v="130"/>
    <n v="108.84615384615384"/>
    <x v="1"/>
    <s v="USD"/>
    <x v="674"/>
    <x v="680"/>
    <b v="0"/>
    <b v="0"/>
    <s v="theater/plays"/>
    <x v="3"/>
    <x v="3"/>
  </r>
  <r>
    <n v="742"/>
    <s v="West-Stevens"/>
    <s v="Reactive solution-oriented groupware"/>
    <x v="272"/>
    <n v="13513"/>
    <n v="11.260833333333334"/>
    <x v="1"/>
    <n v="122"/>
    <n v="110.76229508196721"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x v="61"/>
    <n v="504"/>
    <n v="0.12923076923076923"/>
    <x v="0"/>
    <n v="17"/>
    <n v="29.647058823529413"/>
    <x v="1"/>
    <s v="USD"/>
    <x v="676"/>
    <x v="682"/>
    <b v="0"/>
    <b v="1"/>
    <s v="theater/plays"/>
    <x v="3"/>
    <x v="3"/>
  </r>
  <r>
    <n v="744"/>
    <s v="Fitzgerald Group"/>
    <s v="Intuitive exuding initiative"/>
    <x v="22"/>
    <n v="14240"/>
    <n v="7.12"/>
    <x v="1"/>
    <n v="140"/>
    <n v="101.71428571428571"/>
    <x v="1"/>
    <s v="USD"/>
    <x v="342"/>
    <x v="683"/>
    <b v="0"/>
    <b v="1"/>
    <s v="theater/plays"/>
    <x v="3"/>
    <x v="3"/>
  </r>
  <r>
    <n v="745"/>
    <s v="Hill, Mccann and Moore"/>
    <s v="Streamlined needs-based knowledge user"/>
    <x v="350"/>
    <n v="2091"/>
    <n v="0.30304347826086958"/>
    <x v="0"/>
    <n v="34"/>
    <n v="61.5"/>
    <x v="1"/>
    <s v="USD"/>
    <x v="677"/>
    <x v="684"/>
    <b v="0"/>
    <b v="0"/>
    <s v="technology/wearables"/>
    <x v="2"/>
    <x v="8"/>
  </r>
  <r>
    <n v="746"/>
    <s v="Edwards LLC"/>
    <s v="Automated system-worthy structure"/>
    <x v="382"/>
    <n v="118580"/>
    <n v="2.1250896057347672"/>
    <x v="1"/>
    <n v="3388"/>
    <n v="35"/>
    <x v="1"/>
    <s v="USD"/>
    <x v="678"/>
    <x v="685"/>
    <b v="0"/>
    <b v="0"/>
    <s v="technology/web"/>
    <x v="2"/>
    <x v="2"/>
  </r>
  <r>
    <n v="747"/>
    <s v="Greer and Sons"/>
    <s v="Secured clear-thinking intranet"/>
    <x v="70"/>
    <n v="11214"/>
    <n v="2.2885714285714287"/>
    <x v="1"/>
    <n v="280"/>
    <n v="40.049999999999997"/>
    <x v="1"/>
    <s v="USD"/>
    <x v="679"/>
    <x v="488"/>
    <b v="0"/>
    <b v="0"/>
    <s v="theater/plays"/>
    <x v="3"/>
    <x v="3"/>
  </r>
  <r>
    <n v="748"/>
    <s v="Martinez PLC"/>
    <s v="Cloned actuating architecture"/>
    <x v="383"/>
    <n v="68137"/>
    <n v="0.34959979476654696"/>
    <x v="3"/>
    <n v="614"/>
    <n v="110.97231270358306"/>
    <x v="1"/>
    <s v="USD"/>
    <x v="680"/>
    <x v="686"/>
    <b v="0"/>
    <b v="1"/>
    <s v="film &amp; video/animation"/>
    <x v="4"/>
    <x v="10"/>
  </r>
  <r>
    <n v="749"/>
    <s v="Hunter-Logan"/>
    <s v="Down-sized needs-based task-force"/>
    <x v="133"/>
    <n v="13527"/>
    <n v="1.5729069767441861"/>
    <x v="1"/>
    <n v="366"/>
    <n v="36.959016393442624"/>
    <x v="6"/>
    <s v="EUR"/>
    <x v="681"/>
    <x v="687"/>
    <b v="0"/>
    <b v="1"/>
    <s v="technology/wearables"/>
    <x v="2"/>
    <x v="8"/>
  </r>
  <r>
    <n v="750"/>
    <s v="Ramos and Sons"/>
    <s v="Extended responsive Internet solution"/>
    <x v="0"/>
    <n v="1"/>
    <n v="0.01"/>
    <x v="0"/>
    <n v="1"/>
    <n v="1"/>
    <x v="4"/>
    <s v="GBP"/>
    <x v="682"/>
    <x v="688"/>
    <b v="0"/>
    <b v="0"/>
    <s v="music/electric music"/>
    <x v="1"/>
    <x v="5"/>
  </r>
  <r>
    <n v="751"/>
    <s v="Lane-Barber"/>
    <s v="Universal value-added moderator"/>
    <x v="136"/>
    <n v="8363"/>
    <n v="2.3230555555555554"/>
    <x v="1"/>
    <n v="270"/>
    <n v="30.974074074074075"/>
    <x v="1"/>
    <s v="USD"/>
    <x v="683"/>
    <x v="689"/>
    <b v="1"/>
    <b v="1"/>
    <s v="publishing/nonfiction"/>
    <x v="5"/>
    <x v="9"/>
  </r>
  <r>
    <n v="752"/>
    <s v="Lowery Group"/>
    <s v="Sharable motivating emulation"/>
    <x v="306"/>
    <n v="5362"/>
    <n v="0.92448275862068963"/>
    <x v="3"/>
    <n v="114"/>
    <n v="47.035087719298247"/>
    <x v="1"/>
    <s v="USD"/>
    <x v="684"/>
    <x v="690"/>
    <b v="0"/>
    <b v="1"/>
    <s v="theater/plays"/>
    <x v="3"/>
    <x v="3"/>
  </r>
  <r>
    <n v="753"/>
    <s v="Guerrero-Griffin"/>
    <s v="Networked web-enabled product"/>
    <x v="53"/>
    <n v="12065"/>
    <n v="2.5670212765957445"/>
    <x v="1"/>
    <n v="137"/>
    <n v="88.065693430656935"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x v="384"/>
    <n v="118603"/>
    <n v="1.6847017045454546"/>
    <x v="1"/>
    <n v="3205"/>
    <n v="37.005616224648989"/>
    <x v="1"/>
    <s v="USD"/>
    <x v="685"/>
    <x v="424"/>
    <b v="0"/>
    <b v="0"/>
    <s v="theater/plays"/>
    <x v="3"/>
    <x v="3"/>
  </r>
  <r>
    <n v="755"/>
    <s v="Chen, Pollard and Clarke"/>
    <s v="Stand-alone multi-state project"/>
    <x v="6"/>
    <n v="7496"/>
    <n v="1.6657777777777778"/>
    <x v="1"/>
    <n v="288"/>
    <n v="26.027777777777779"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x v="81"/>
    <n v="10037"/>
    <n v="7.7207692307692311"/>
    <x v="1"/>
    <n v="148"/>
    <n v="67.817567567567565"/>
    <x v="1"/>
    <s v="USD"/>
    <x v="686"/>
    <x v="692"/>
    <b v="0"/>
    <b v="0"/>
    <s v="theater/plays"/>
    <x v="3"/>
    <x v="3"/>
  </r>
  <r>
    <n v="757"/>
    <s v="Callahan-Gilbert"/>
    <s v="Profit-focused motivating function"/>
    <x v="1"/>
    <n v="5696"/>
    <n v="4.0685714285714285"/>
    <x v="1"/>
    <n v="114"/>
    <n v="49.964912280701753"/>
    <x v="1"/>
    <s v="USD"/>
    <x v="687"/>
    <x v="693"/>
    <b v="0"/>
    <b v="0"/>
    <s v="film &amp; video/drama"/>
    <x v="4"/>
    <x v="6"/>
  </r>
  <r>
    <n v="758"/>
    <s v="Logan-Miranda"/>
    <s v="Proactive systemic firmware"/>
    <x v="241"/>
    <n v="167005"/>
    <n v="5.6420608108108112"/>
    <x v="1"/>
    <n v="1518"/>
    <n v="110.01646903820817"/>
    <x v="0"/>
    <s v="CAD"/>
    <x v="688"/>
    <x v="694"/>
    <b v="0"/>
    <b v="0"/>
    <s v="music/rock"/>
    <x v="1"/>
    <x v="1"/>
  </r>
  <r>
    <n v="759"/>
    <s v="Rodriguez PLC"/>
    <s v="Grass-roots upward-trending installation"/>
    <x v="385"/>
    <n v="114615"/>
    <n v="0.6842686567164179"/>
    <x v="0"/>
    <n v="1274"/>
    <n v="89.964678178963894"/>
    <x v="1"/>
    <s v="USD"/>
    <x v="689"/>
    <x v="236"/>
    <b v="0"/>
    <b v="0"/>
    <s v="music/electric music"/>
    <x v="1"/>
    <x v="5"/>
  </r>
  <r>
    <n v="760"/>
    <s v="Smith-Kennedy"/>
    <s v="Virtual heuristic hub"/>
    <x v="386"/>
    <n v="16592"/>
    <n v="0.34351966873706002"/>
    <x v="0"/>
    <n v="210"/>
    <n v="79.009523809523813"/>
    <x v="6"/>
    <s v="EUR"/>
    <x v="690"/>
    <x v="695"/>
    <b v="0"/>
    <b v="1"/>
    <s v="games/video games"/>
    <x v="6"/>
    <x v="11"/>
  </r>
  <r>
    <n v="761"/>
    <s v="Mitchell-Lee"/>
    <s v="Customizable leadingedge model"/>
    <x v="196"/>
    <n v="14420"/>
    <n v="6.5545454545454547"/>
    <x v="1"/>
    <n v="166"/>
    <n v="86.867469879518069"/>
    <x v="1"/>
    <s v="USD"/>
    <x v="691"/>
    <x v="696"/>
    <b v="0"/>
    <b v="0"/>
    <s v="music/rock"/>
    <x v="1"/>
    <x v="1"/>
  </r>
  <r>
    <n v="762"/>
    <s v="Davis Ltd"/>
    <s v="Upgradable uniform service-desk"/>
    <x v="26"/>
    <n v="6204"/>
    <n v="1.7725714285714285"/>
    <x v="1"/>
    <n v="100"/>
    <n v="62.04"/>
    <x v="2"/>
    <s v="AUD"/>
    <x v="692"/>
    <x v="697"/>
    <b v="0"/>
    <b v="0"/>
    <s v="music/jazz"/>
    <x v="1"/>
    <x v="17"/>
  </r>
  <r>
    <n v="763"/>
    <s v="Rowland PLC"/>
    <s v="Inverse client-driven product"/>
    <x v="36"/>
    <n v="6338"/>
    <n v="1.1317857142857144"/>
    <x v="1"/>
    <n v="235"/>
    <n v="26.970212765957445"/>
    <x v="1"/>
    <s v="USD"/>
    <x v="693"/>
    <x v="698"/>
    <b v="0"/>
    <b v="1"/>
    <s v="theater/plays"/>
    <x v="3"/>
    <x v="3"/>
  </r>
  <r>
    <n v="764"/>
    <s v="Shaffer-Mason"/>
    <s v="Managed bandwidth-monitored system engine"/>
    <x v="65"/>
    <n v="8010"/>
    <n v="7.2818181818181822"/>
    <x v="1"/>
    <n v="148"/>
    <n v="54.121621621621621"/>
    <x v="1"/>
    <s v="USD"/>
    <x v="694"/>
    <x v="699"/>
    <b v="0"/>
    <b v="0"/>
    <s v="music/rock"/>
    <x v="1"/>
    <x v="1"/>
  </r>
  <r>
    <n v="765"/>
    <s v="Matthews LLC"/>
    <s v="Advanced transitional help-desk"/>
    <x v="61"/>
    <n v="8125"/>
    <n v="2.0833333333333335"/>
    <x v="1"/>
    <n v="198"/>
    <n v="41.035353535353536"/>
    <x v="1"/>
    <s v="USD"/>
    <x v="695"/>
    <x v="489"/>
    <b v="1"/>
    <b v="1"/>
    <s v="music/indie rock"/>
    <x v="1"/>
    <x v="7"/>
  </r>
  <r>
    <n v="766"/>
    <s v="Montgomery-Castro"/>
    <s v="De-engineered disintermediate encryption"/>
    <x v="316"/>
    <n v="13653"/>
    <n v="0.31171232876712329"/>
    <x v="0"/>
    <n v="248"/>
    <n v="55.052419354838712"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x v="387"/>
    <n v="55372"/>
    <n v="0.56967078189300413"/>
    <x v="0"/>
    <n v="513"/>
    <n v="107.93762183235867"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x v="73"/>
    <n v="11088"/>
    <n v="2.31"/>
    <x v="1"/>
    <n v="150"/>
    <n v="73.92"/>
    <x v="1"/>
    <s v="USD"/>
    <x v="626"/>
    <x v="701"/>
    <b v="0"/>
    <b v="0"/>
    <s v="theater/plays"/>
    <x v="3"/>
    <x v="3"/>
  </r>
  <r>
    <n v="769"/>
    <s v="Johnson-Morales"/>
    <s v="Devolved 24hour forecast"/>
    <x v="388"/>
    <n v="109106"/>
    <n v="0.86867834394904464"/>
    <x v="0"/>
    <n v="3410"/>
    <n v="31.995894428152493"/>
    <x v="1"/>
    <s v="USD"/>
    <x v="697"/>
    <x v="340"/>
    <b v="0"/>
    <b v="0"/>
    <s v="games/video games"/>
    <x v="6"/>
    <x v="11"/>
  </r>
  <r>
    <n v="770"/>
    <s v="Mathis-Rodriguez"/>
    <s v="User-centric attitude-oriented intranet"/>
    <x v="333"/>
    <n v="11642"/>
    <n v="2.7074418604651163"/>
    <x v="1"/>
    <n v="216"/>
    <n v="53.898148148148145"/>
    <x v="6"/>
    <s v="EUR"/>
    <x v="698"/>
    <x v="702"/>
    <b v="0"/>
    <b v="1"/>
    <s v="theater/plays"/>
    <x v="3"/>
    <x v="3"/>
  </r>
  <r>
    <n v="771"/>
    <s v="Smith, Mack and Williams"/>
    <s v="Self-enabling 5thgeneration paradigm"/>
    <x v="36"/>
    <n v="2769"/>
    <n v="0.49446428571428569"/>
    <x v="3"/>
    <n v="26"/>
    <n v="106.5"/>
    <x v="1"/>
    <s v="USD"/>
    <x v="699"/>
    <x v="703"/>
    <b v="0"/>
    <b v="0"/>
    <s v="theater/plays"/>
    <x v="3"/>
    <x v="3"/>
  </r>
  <r>
    <n v="772"/>
    <s v="Johnson-Pace"/>
    <s v="Persistent 3rdgeneration moratorium"/>
    <x v="389"/>
    <n v="169586"/>
    <n v="1.1335962566844919"/>
    <x v="1"/>
    <n v="5139"/>
    <n v="32.999805409612762"/>
    <x v="1"/>
    <s v="USD"/>
    <x v="700"/>
    <x v="704"/>
    <b v="0"/>
    <b v="0"/>
    <s v="music/indie rock"/>
    <x v="1"/>
    <x v="7"/>
  </r>
  <r>
    <n v="773"/>
    <s v="Meza, Kirby and Patel"/>
    <s v="Cross-platform empowering project"/>
    <x v="390"/>
    <n v="101185"/>
    <n v="1.9055555555555554"/>
    <x v="1"/>
    <n v="2353"/>
    <n v="43.00254993625159"/>
    <x v="1"/>
    <s v="USD"/>
    <x v="701"/>
    <x v="705"/>
    <b v="0"/>
    <b v="0"/>
    <s v="theater/plays"/>
    <x v="3"/>
    <x v="3"/>
  </r>
  <r>
    <n v="774"/>
    <s v="Gonzalez-Snow"/>
    <s v="Polarized user-facing interface"/>
    <x v="92"/>
    <n v="6775"/>
    <n v="1.355"/>
    <x v="1"/>
    <n v="78"/>
    <n v="86.858974358974365"/>
    <x v="6"/>
    <s v="EUR"/>
    <x v="702"/>
    <x v="706"/>
    <b v="0"/>
    <b v="0"/>
    <s v="technology/web"/>
    <x v="2"/>
    <x v="2"/>
  </r>
  <r>
    <n v="775"/>
    <s v="Murphy LLC"/>
    <s v="Customer-focused non-volatile framework"/>
    <x v="151"/>
    <n v="968"/>
    <n v="0.10297872340425532"/>
    <x v="0"/>
    <n v="10"/>
    <n v="96.8"/>
    <x v="1"/>
    <s v="USD"/>
    <x v="703"/>
    <x v="707"/>
    <b v="0"/>
    <b v="0"/>
    <s v="music/rock"/>
    <x v="1"/>
    <x v="1"/>
  </r>
  <r>
    <n v="776"/>
    <s v="Taylor-Rowe"/>
    <s v="Synchronized multimedia frame"/>
    <x v="391"/>
    <n v="72623"/>
    <n v="0.65544223826714798"/>
    <x v="0"/>
    <n v="2201"/>
    <n v="32.995456610631528"/>
    <x v="1"/>
    <s v="USD"/>
    <x v="704"/>
    <x v="708"/>
    <b v="0"/>
    <b v="0"/>
    <s v="theater/plays"/>
    <x v="3"/>
    <x v="3"/>
  </r>
  <r>
    <n v="777"/>
    <s v="Henderson Ltd"/>
    <s v="Open-architected stable algorithm"/>
    <x v="202"/>
    <n v="45987"/>
    <n v="0.49026652452025588"/>
    <x v="0"/>
    <n v="676"/>
    <n v="68.028106508875737"/>
    <x v="1"/>
    <s v="USD"/>
    <x v="431"/>
    <x v="709"/>
    <b v="0"/>
    <b v="0"/>
    <s v="theater/plays"/>
    <x v="3"/>
    <x v="3"/>
  </r>
  <r>
    <n v="778"/>
    <s v="Moss-Guzman"/>
    <s v="Cross-platform optimizing website"/>
    <x v="81"/>
    <n v="10243"/>
    <n v="7.8792307692307695"/>
    <x v="1"/>
    <n v="174"/>
    <n v="58.867816091954026"/>
    <x v="5"/>
    <s v="CHF"/>
    <x v="705"/>
    <x v="710"/>
    <b v="0"/>
    <b v="0"/>
    <s v="film &amp; video/animation"/>
    <x v="4"/>
    <x v="10"/>
  </r>
  <r>
    <n v="779"/>
    <s v="Webb Group"/>
    <s v="Public-key actuating projection"/>
    <x v="392"/>
    <n v="87293"/>
    <n v="0.80306347746090156"/>
    <x v="0"/>
    <n v="831"/>
    <n v="105.04572803850782"/>
    <x v="1"/>
    <s v="USD"/>
    <x v="706"/>
    <x v="711"/>
    <b v="0"/>
    <b v="1"/>
    <s v="theater/plays"/>
    <x v="3"/>
    <x v="3"/>
  </r>
  <r>
    <n v="780"/>
    <s v="Brooks-Rodriguez"/>
    <s v="Implemented intangible instruction set"/>
    <x v="135"/>
    <n v="5421"/>
    <n v="1.0629411764705883"/>
    <x v="1"/>
    <n v="164"/>
    <n v="33.054878048780488"/>
    <x v="1"/>
    <s v="USD"/>
    <x v="707"/>
    <x v="712"/>
    <b v="0"/>
    <b v="1"/>
    <s v="film &amp; video/drama"/>
    <x v="4"/>
    <x v="6"/>
  </r>
  <r>
    <n v="781"/>
    <s v="Thomas Ltd"/>
    <s v="Cross-group interactive architecture"/>
    <x v="251"/>
    <n v="4414"/>
    <n v="0.50735632183908042"/>
    <x v="3"/>
    <n v="56"/>
    <n v="78.821428571428569"/>
    <x v="5"/>
    <s v="CHF"/>
    <x v="708"/>
    <x v="70"/>
    <b v="0"/>
    <b v="0"/>
    <s v="theater/plays"/>
    <x v="3"/>
    <x v="3"/>
  </r>
  <r>
    <n v="782"/>
    <s v="Williams and Sons"/>
    <s v="Centralized asymmetric framework"/>
    <x v="135"/>
    <n v="10981"/>
    <n v="2.153137254901961"/>
    <x v="1"/>
    <n v="161"/>
    <n v="68.204968944099377"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x v="71"/>
    <n v="10451"/>
    <n v="1.4122972972972974"/>
    <x v="1"/>
    <n v="138"/>
    <n v="75.731884057971016"/>
    <x v="1"/>
    <s v="USD"/>
    <x v="710"/>
    <x v="714"/>
    <b v="0"/>
    <b v="0"/>
    <s v="music/rock"/>
    <x v="1"/>
    <x v="1"/>
  </r>
  <r>
    <n v="784"/>
    <s v="Byrd Group"/>
    <s v="Profound fault-tolerant model"/>
    <x v="393"/>
    <n v="102535"/>
    <n v="1.1533745781777278"/>
    <x v="1"/>
    <n v="3308"/>
    <n v="30.996070133010882"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x v="313"/>
    <n v="12939"/>
    <n v="1.9311940298507462"/>
    <x v="1"/>
    <n v="127"/>
    <n v="101.88188976377953"/>
    <x v="2"/>
    <s v="AUD"/>
    <x v="157"/>
    <x v="716"/>
    <b v="0"/>
    <b v="1"/>
    <s v="film &amp; video/animation"/>
    <x v="4"/>
    <x v="10"/>
  </r>
  <r>
    <n v="786"/>
    <s v="Smith-Brown"/>
    <s v="Object-based content-based ability"/>
    <x v="42"/>
    <n v="10946"/>
    <n v="7.2973333333333334"/>
    <x v="1"/>
    <n v="207"/>
    <n v="52.879227053140099"/>
    <x v="6"/>
    <s v="EUR"/>
    <x v="630"/>
    <x v="717"/>
    <b v="0"/>
    <b v="1"/>
    <s v="music/jazz"/>
    <x v="1"/>
    <x v="17"/>
  </r>
  <r>
    <n v="787"/>
    <s v="Vance-Glover"/>
    <s v="Progressive coherent secured line"/>
    <x v="394"/>
    <n v="60994"/>
    <n v="0.99663398692810456"/>
    <x v="0"/>
    <n v="859"/>
    <n v="71.005820721769496"/>
    <x v="0"/>
    <s v="CAD"/>
    <x v="712"/>
    <x v="718"/>
    <b v="0"/>
    <b v="0"/>
    <s v="music/rock"/>
    <x v="1"/>
    <x v="1"/>
  </r>
  <r>
    <n v="788"/>
    <s v="Joyce PLC"/>
    <s v="Synchronized directional capability"/>
    <x v="136"/>
    <n v="3174"/>
    <n v="0.88166666666666671"/>
    <x v="2"/>
    <n v="31"/>
    <n v="102.38709677419355"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x v="25"/>
    <n v="3351"/>
    <n v="0.37233333333333335"/>
    <x v="0"/>
    <n v="45"/>
    <n v="74.466666666666669"/>
    <x v="1"/>
    <s v="USD"/>
    <x v="713"/>
    <x v="115"/>
    <b v="0"/>
    <b v="0"/>
    <s v="theater/plays"/>
    <x v="3"/>
    <x v="3"/>
  </r>
  <r>
    <n v="790"/>
    <s v="White-Obrien"/>
    <s v="Operative local pricing structure"/>
    <x v="395"/>
    <n v="56774"/>
    <n v="0.30540075309306081"/>
    <x v="3"/>
    <n v="1113"/>
    <n v="51.009883198562441"/>
    <x v="1"/>
    <s v="USD"/>
    <x v="714"/>
    <x v="720"/>
    <b v="0"/>
    <b v="0"/>
    <s v="theater/plays"/>
    <x v="3"/>
    <x v="3"/>
  </r>
  <r>
    <n v="791"/>
    <s v="Stafford, Hess and Raymond"/>
    <s v="Optional web-enabled extranet"/>
    <x v="118"/>
    <n v="540"/>
    <n v="0.25714285714285712"/>
    <x v="0"/>
    <n v="6"/>
    <n v="90"/>
    <x v="1"/>
    <s v="USD"/>
    <x v="715"/>
    <x v="721"/>
    <b v="0"/>
    <b v="0"/>
    <s v="food/food trucks"/>
    <x v="0"/>
    <x v="0"/>
  </r>
  <r>
    <n v="792"/>
    <s v="Jordan, Schneider and Hall"/>
    <s v="Reduced 6thgeneration intranet"/>
    <x v="22"/>
    <n v="680"/>
    <n v="0.34"/>
    <x v="0"/>
    <n v="7"/>
    <n v="97.142857142857139"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x v="65"/>
    <n v="13045"/>
    <n v="11.859090909090909"/>
    <x v="1"/>
    <n v="181"/>
    <n v="72.071823204419886"/>
    <x v="5"/>
    <s v="CHF"/>
    <x v="448"/>
    <x v="451"/>
    <b v="0"/>
    <b v="0"/>
    <s v="publishing/nonfiction"/>
    <x v="5"/>
    <x v="9"/>
  </r>
  <r>
    <n v="794"/>
    <s v="Welch Inc"/>
    <s v="Optional optimal website"/>
    <x v="47"/>
    <n v="8276"/>
    <n v="1.2539393939393939"/>
    <x v="1"/>
    <n v="110"/>
    <n v="75.236363636363635"/>
    <x v="1"/>
    <s v="USD"/>
    <x v="717"/>
    <x v="642"/>
    <b v="0"/>
    <b v="0"/>
    <s v="music/rock"/>
    <x v="1"/>
    <x v="1"/>
  </r>
  <r>
    <n v="795"/>
    <s v="Vasquez Inc"/>
    <s v="Stand-alone asynchronous functionalities"/>
    <x v="143"/>
    <n v="1022"/>
    <n v="0.14394366197183098"/>
    <x v="0"/>
    <n v="31"/>
    <n v="32.967741935483872"/>
    <x v="1"/>
    <s v="USD"/>
    <x v="718"/>
    <x v="723"/>
    <b v="0"/>
    <b v="0"/>
    <s v="film &amp; video/drama"/>
    <x v="4"/>
    <x v="6"/>
  </r>
  <r>
    <n v="796"/>
    <s v="Freeman-Ferguson"/>
    <s v="Profound full-range open system"/>
    <x v="75"/>
    <n v="4275"/>
    <n v="0.54807692307692313"/>
    <x v="0"/>
    <n v="78"/>
    <n v="54.807692307692307"/>
    <x v="1"/>
    <s v="USD"/>
    <x v="719"/>
    <x v="724"/>
    <b v="0"/>
    <b v="1"/>
    <s v="games/mobile games"/>
    <x v="6"/>
    <x v="20"/>
  </r>
  <r>
    <n v="797"/>
    <s v="Houston, Moore and Rogers"/>
    <s v="Optional tangible utilization"/>
    <x v="4"/>
    <n v="8332"/>
    <n v="1.0963157894736841"/>
    <x v="1"/>
    <n v="185"/>
    <n v="45.037837837837834"/>
    <x v="1"/>
    <s v="USD"/>
    <x v="720"/>
    <x v="725"/>
    <b v="0"/>
    <b v="0"/>
    <s v="technology/web"/>
    <x v="2"/>
    <x v="2"/>
  </r>
  <r>
    <n v="798"/>
    <s v="Small-Fuentes"/>
    <s v="Seamless maximized product"/>
    <x v="74"/>
    <n v="6408"/>
    <n v="1.8847058823529412"/>
    <x v="1"/>
    <n v="121"/>
    <n v="52.958677685950413"/>
    <x v="1"/>
    <s v="USD"/>
    <x v="721"/>
    <x v="726"/>
    <b v="0"/>
    <b v="1"/>
    <s v="theater/plays"/>
    <x v="3"/>
    <x v="3"/>
  </r>
  <r>
    <n v="799"/>
    <s v="Reid-Day"/>
    <s v="Devolved tertiary time-frame"/>
    <x v="396"/>
    <n v="73522"/>
    <n v="0.87008284023668636"/>
    <x v="0"/>
    <n v="1225"/>
    <n v="60.017959183673469"/>
    <x v="4"/>
    <s v="GBP"/>
    <x v="722"/>
    <x v="727"/>
    <b v="0"/>
    <b v="0"/>
    <s v="theater/plays"/>
    <x v="3"/>
    <x v="3"/>
  </r>
  <r>
    <n v="800"/>
    <s v="Wallace LLC"/>
    <s v="Centralized regional function"/>
    <x v="0"/>
    <n v="1"/>
    <n v="0.01"/>
    <x v="0"/>
    <n v="1"/>
    <n v="1"/>
    <x v="5"/>
    <s v="CHF"/>
    <x v="139"/>
    <x v="560"/>
    <b v="0"/>
    <b v="0"/>
    <s v="music/rock"/>
    <x v="1"/>
    <x v="1"/>
  </r>
  <r>
    <n v="801"/>
    <s v="Olson-Bishop"/>
    <s v="User-friendly high-level initiative"/>
    <x v="173"/>
    <n v="4667"/>
    <n v="2.0291304347826089"/>
    <x v="1"/>
    <n v="106"/>
    <n v="44.028301886792455"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.9703225806451612"/>
    <x v="1"/>
    <n v="142"/>
    <n v="86.028169014084511"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x v="55"/>
    <n v="6527"/>
    <n v="1.07"/>
    <x v="1"/>
    <n v="233"/>
    <n v="28.012875536480685"/>
    <x v="1"/>
    <s v="USD"/>
    <x v="724"/>
    <x v="35"/>
    <b v="0"/>
    <b v="0"/>
    <s v="theater/plays"/>
    <x v="3"/>
    <x v="3"/>
  </r>
  <r>
    <n v="804"/>
    <s v="English-Mccullough"/>
    <s v="Business-focused discrete software"/>
    <x v="97"/>
    <n v="6987"/>
    <n v="2.6873076923076922"/>
    <x v="1"/>
    <n v="218"/>
    <n v="32.050458715596328"/>
    <x v="1"/>
    <s v="USD"/>
    <x v="725"/>
    <x v="729"/>
    <b v="0"/>
    <b v="0"/>
    <s v="music/rock"/>
    <x v="1"/>
    <x v="1"/>
  </r>
  <r>
    <n v="805"/>
    <s v="Smith-Nguyen"/>
    <s v="Advanced intermediate Graphic Interface"/>
    <x v="62"/>
    <n v="4932"/>
    <n v="0.50845360824742269"/>
    <x v="0"/>
    <n v="67"/>
    <n v="73.611940298507463"/>
    <x v="2"/>
    <s v="AUD"/>
    <x v="660"/>
    <x v="241"/>
    <b v="0"/>
    <b v="0"/>
    <s v="film &amp; video/documentary"/>
    <x v="4"/>
    <x v="4"/>
  </r>
  <r>
    <n v="806"/>
    <s v="Harmon-Madden"/>
    <s v="Adaptive holistic hub"/>
    <x v="31"/>
    <n v="8262"/>
    <n v="11.802857142857142"/>
    <x v="1"/>
    <n v="76"/>
    <n v="108.71052631578948"/>
    <x v="1"/>
    <s v="USD"/>
    <x v="726"/>
    <x v="730"/>
    <b v="0"/>
    <b v="1"/>
    <s v="film &amp; video/drama"/>
    <x v="4"/>
    <x v="6"/>
  </r>
  <r>
    <n v="807"/>
    <s v="Walker-Taylor"/>
    <s v="Automated uniform concept"/>
    <x v="31"/>
    <n v="1848"/>
    <n v="2.64"/>
    <x v="1"/>
    <n v="43"/>
    <n v="42.97674418604651"/>
    <x v="1"/>
    <s v="USD"/>
    <x v="727"/>
    <x v="322"/>
    <b v="0"/>
    <b v="1"/>
    <s v="theater/plays"/>
    <x v="3"/>
    <x v="3"/>
  </r>
  <r>
    <n v="808"/>
    <s v="Harris, Medina and Mitchell"/>
    <s v="Enhanced regional flexibility"/>
    <x v="5"/>
    <n v="1583"/>
    <n v="0.30442307692307691"/>
    <x v="0"/>
    <n v="19"/>
    <n v="83.315789473684205"/>
    <x v="1"/>
    <s v="USD"/>
    <x v="728"/>
    <x v="731"/>
    <b v="0"/>
    <b v="0"/>
    <s v="food/food trucks"/>
    <x v="0"/>
    <x v="0"/>
  </r>
  <r>
    <n v="809"/>
    <s v="Williams and Sons"/>
    <s v="Public-key bottom-line algorithm"/>
    <x v="397"/>
    <n v="88536"/>
    <n v="0.62880681818181816"/>
    <x v="0"/>
    <n v="2108"/>
    <n v="42"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x v="330"/>
    <n v="12360"/>
    <n v="1.9312499999999999"/>
    <x v="1"/>
    <n v="221"/>
    <n v="55.927601809954751"/>
    <x v="1"/>
    <s v="USD"/>
    <x v="730"/>
    <x v="157"/>
    <b v="0"/>
    <b v="1"/>
    <s v="theater/plays"/>
    <x v="3"/>
    <x v="3"/>
  </r>
  <r>
    <n v="811"/>
    <s v="Page, Holt and Mack"/>
    <s v="Fundamental methodical emulation"/>
    <x v="398"/>
    <n v="71320"/>
    <n v="0.77102702702702708"/>
    <x v="0"/>
    <n v="679"/>
    <n v="105.03681885125184"/>
    <x v="1"/>
    <s v="USD"/>
    <x v="731"/>
    <x v="733"/>
    <b v="0"/>
    <b v="1"/>
    <s v="games/video games"/>
    <x v="6"/>
    <x v="11"/>
  </r>
  <r>
    <n v="812"/>
    <s v="Landry Group"/>
    <s v="Expanded value-added hardware"/>
    <x v="221"/>
    <n v="134640"/>
    <n v="2.2552763819095478"/>
    <x v="1"/>
    <n v="2805"/>
    <n v="48"/>
    <x v="0"/>
    <s v="CAD"/>
    <x v="78"/>
    <x v="734"/>
    <b v="0"/>
    <b v="0"/>
    <s v="publishing/nonfiction"/>
    <x v="5"/>
    <x v="9"/>
  </r>
  <r>
    <n v="813"/>
    <s v="Buckley Group"/>
    <s v="Diverse high-level attitude"/>
    <x v="170"/>
    <n v="7661"/>
    <n v="2.3940625"/>
    <x v="1"/>
    <n v="68"/>
    <n v="112.66176470588235"/>
    <x v="1"/>
    <s v="USD"/>
    <x v="732"/>
    <x v="735"/>
    <b v="0"/>
    <b v="0"/>
    <s v="games/video games"/>
    <x v="6"/>
    <x v="11"/>
  </r>
  <r>
    <n v="814"/>
    <s v="Vincent PLC"/>
    <s v="Visionary 24hour analyzer"/>
    <x v="170"/>
    <n v="2950"/>
    <n v="0.921875"/>
    <x v="0"/>
    <n v="36"/>
    <n v="81.944444444444443"/>
    <x v="3"/>
    <s v="DKK"/>
    <x v="733"/>
    <x v="736"/>
    <b v="0"/>
    <b v="1"/>
    <s v="music/rock"/>
    <x v="1"/>
    <x v="1"/>
  </r>
  <r>
    <n v="815"/>
    <s v="Watson-Douglas"/>
    <s v="Centralized bandwidth-monitored leverage"/>
    <x v="25"/>
    <n v="11721"/>
    <n v="1.3023333333333333"/>
    <x v="1"/>
    <n v="183"/>
    <n v="64.049180327868854"/>
    <x v="0"/>
    <s v="CAD"/>
    <x v="734"/>
    <x v="737"/>
    <b v="0"/>
    <b v="0"/>
    <s v="music/rock"/>
    <x v="1"/>
    <x v="1"/>
  </r>
  <r>
    <n v="816"/>
    <s v="Jones, Casey and Jones"/>
    <s v="Ergonomic mission-critical moratorium"/>
    <x v="173"/>
    <n v="14150"/>
    <n v="6.1521739130434785"/>
    <x v="1"/>
    <n v="133"/>
    <n v="106.39097744360902"/>
    <x v="1"/>
    <s v="USD"/>
    <x v="406"/>
    <x v="738"/>
    <b v="1"/>
    <b v="1"/>
    <s v="theater/plays"/>
    <x v="3"/>
    <x v="3"/>
  </r>
  <r>
    <n v="817"/>
    <s v="Alvarez-Bauer"/>
    <s v="Front-line intermediate moderator"/>
    <x v="399"/>
    <n v="189192"/>
    <n v="3.687953216374269"/>
    <x v="1"/>
    <n v="2489"/>
    <n v="76.011249497790274"/>
    <x v="6"/>
    <s v="EUR"/>
    <x v="735"/>
    <x v="739"/>
    <b v="0"/>
    <b v="1"/>
    <s v="publishing/nonfiction"/>
    <x v="5"/>
    <x v="9"/>
  </r>
  <r>
    <n v="818"/>
    <s v="Martinez LLC"/>
    <s v="Automated local secured line"/>
    <x v="31"/>
    <n v="7664"/>
    <n v="10.948571428571428"/>
    <x v="1"/>
    <n v="69"/>
    <n v="111.07246376811594"/>
    <x v="1"/>
    <s v="USD"/>
    <x v="736"/>
    <x v="740"/>
    <b v="0"/>
    <b v="1"/>
    <s v="theater/plays"/>
    <x v="3"/>
    <x v="3"/>
  </r>
  <r>
    <n v="819"/>
    <s v="Buck-Khan"/>
    <s v="Integrated bandwidth-monitored alliance"/>
    <x v="200"/>
    <n v="4509"/>
    <n v="0.50662921348314605"/>
    <x v="0"/>
    <n v="47"/>
    <n v="95.936170212765958"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x v="42"/>
    <n v="12009"/>
    <n v="8.0060000000000002"/>
    <x v="1"/>
    <n v="279"/>
    <n v="43.043010752688176"/>
    <x v="4"/>
    <s v="GBP"/>
    <x v="192"/>
    <x v="741"/>
    <b v="0"/>
    <b v="1"/>
    <s v="music/rock"/>
    <x v="1"/>
    <x v="1"/>
  </r>
  <r>
    <n v="821"/>
    <s v="Alvarez-Andrews"/>
    <s v="Extended impactful secured line"/>
    <x v="70"/>
    <n v="14273"/>
    <n v="2.9128571428571428"/>
    <x v="1"/>
    <n v="210"/>
    <n v="67.966666666666669"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x v="400"/>
    <n v="188982"/>
    <n v="3.4996666666666667"/>
    <x v="1"/>
    <n v="2100"/>
    <n v="89.991428571428571"/>
    <x v="1"/>
    <s v="USD"/>
    <x v="739"/>
    <x v="743"/>
    <b v="0"/>
    <b v="0"/>
    <s v="music/rock"/>
    <x v="1"/>
    <x v="1"/>
  </r>
  <r>
    <n v="823"/>
    <s v="Dyer Inc"/>
    <s v="Secured well-modulated system engine"/>
    <x v="178"/>
    <n v="14640"/>
    <n v="3.5707317073170732"/>
    <x v="1"/>
    <n v="252"/>
    <n v="58.095238095238095"/>
    <x v="1"/>
    <s v="USD"/>
    <x v="613"/>
    <x v="744"/>
    <b v="1"/>
    <b v="1"/>
    <s v="music/rock"/>
    <x v="1"/>
    <x v="1"/>
  </r>
  <r>
    <n v="824"/>
    <s v="Anderson, Williams and Cox"/>
    <s v="Streamlined national benchmark"/>
    <x v="401"/>
    <n v="107516"/>
    <n v="1.2648941176470587"/>
    <x v="1"/>
    <n v="1280"/>
    <n v="83.996875000000003"/>
    <x v="1"/>
    <s v="USD"/>
    <x v="740"/>
    <x v="269"/>
    <b v="0"/>
    <b v="1"/>
    <s v="publishing/nonfiction"/>
    <x v="5"/>
    <x v="9"/>
  </r>
  <r>
    <n v="825"/>
    <s v="Solomon PLC"/>
    <s v="Open-architected 24/7 infrastructure"/>
    <x v="136"/>
    <n v="13950"/>
    <n v="3.875"/>
    <x v="1"/>
    <n v="157"/>
    <n v="88.853503184713375"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x v="54"/>
    <n v="12797"/>
    <n v="4.5703571428571426"/>
    <x v="1"/>
    <n v="194"/>
    <n v="65.963917525773198"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x v="173"/>
    <n v="6134"/>
    <n v="2.6669565217391304"/>
    <x v="1"/>
    <n v="82"/>
    <n v="74.804878048780495"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x v="143"/>
    <n v="4899"/>
    <n v="0.69"/>
    <x v="0"/>
    <n v="70"/>
    <n v="69.98571428571428"/>
    <x v="1"/>
    <s v="USD"/>
    <x v="202"/>
    <x v="503"/>
    <b v="0"/>
    <b v="0"/>
    <s v="theater/plays"/>
    <x v="3"/>
    <x v="3"/>
  </r>
  <r>
    <n v="829"/>
    <s v="Baker-Higgins"/>
    <s v="Vision-oriented scalable portal"/>
    <x v="103"/>
    <n v="4929"/>
    <n v="0.51343749999999999"/>
    <x v="0"/>
    <n v="154"/>
    <n v="32.006493506493506"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E-2"/>
    <x v="0"/>
    <n v="22"/>
    <n v="64.727272727272734"/>
    <x v="1"/>
    <s v="USD"/>
    <x v="744"/>
    <x v="330"/>
    <b v="0"/>
    <b v="0"/>
    <s v="theater/plays"/>
    <x v="3"/>
    <x v="3"/>
  </r>
  <r>
    <n v="831"/>
    <s v="Ward PLC"/>
    <s v="Front-line bottom-line Graphic Interface"/>
    <x v="402"/>
    <n v="105817"/>
    <n v="1.089773429454171"/>
    <x v="1"/>
    <n v="4233"/>
    <n v="24.998110087408456"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x v="403"/>
    <n v="136156"/>
    <n v="3.1517592592592591"/>
    <x v="1"/>
    <n v="1297"/>
    <n v="104.97764070932922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x v="85"/>
    <n v="10723"/>
    <n v="1.5769117647058823"/>
    <x v="1"/>
    <n v="165"/>
    <n v="64.987878787878785"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x v="190"/>
    <n v="11228"/>
    <n v="1.5380821917808218"/>
    <x v="1"/>
    <n v="119"/>
    <n v="94.352941176470594"/>
    <x v="1"/>
    <s v="USD"/>
    <x v="362"/>
    <x v="451"/>
    <b v="0"/>
    <b v="0"/>
    <s v="theater/plays"/>
    <x v="3"/>
    <x v="3"/>
  </r>
  <r>
    <n v="835"/>
    <s v="Hodges, Smith and Kelly"/>
    <s v="Future-proofed 24hour model"/>
    <x v="404"/>
    <n v="77355"/>
    <n v="0.89738979118329465"/>
    <x v="0"/>
    <n v="1758"/>
    <n v="44.001706484641637"/>
    <x v="1"/>
    <s v="USD"/>
    <x v="748"/>
    <x v="752"/>
    <b v="0"/>
    <b v="0"/>
    <s v="technology/web"/>
    <x v="2"/>
    <x v="2"/>
  </r>
  <r>
    <n v="836"/>
    <s v="Macias Inc"/>
    <s v="Optimized didactic intranet"/>
    <x v="32"/>
    <n v="6086"/>
    <n v="0.75135802469135804"/>
    <x v="0"/>
    <n v="94"/>
    <n v="64.744680851063833"/>
    <x v="1"/>
    <s v="USD"/>
    <x v="749"/>
    <x v="753"/>
    <b v="0"/>
    <b v="0"/>
    <s v="music/indie rock"/>
    <x v="1"/>
    <x v="7"/>
  </r>
  <r>
    <n v="837"/>
    <s v="Cook-Ortiz"/>
    <s v="Right-sized dedicated standardization"/>
    <x v="405"/>
    <n v="150960"/>
    <n v="8.5288135593220336"/>
    <x v="1"/>
    <n v="1797"/>
    <n v="84.00667779632721"/>
    <x v="1"/>
    <s v="USD"/>
    <x v="643"/>
    <x v="754"/>
    <b v="0"/>
    <b v="0"/>
    <s v="music/jazz"/>
    <x v="1"/>
    <x v="17"/>
  </r>
  <r>
    <n v="838"/>
    <s v="Jordan-Fischer"/>
    <s v="Vision-oriented high-level extranet"/>
    <x v="330"/>
    <n v="8890"/>
    <n v="1.3890625000000001"/>
    <x v="1"/>
    <n v="261"/>
    <n v="34.061302681992338"/>
    <x v="1"/>
    <s v="USD"/>
    <x v="750"/>
    <x v="755"/>
    <b v="0"/>
    <b v="0"/>
    <s v="theater/plays"/>
    <x v="3"/>
    <x v="3"/>
  </r>
  <r>
    <n v="839"/>
    <s v="Pierce-Ramirez"/>
    <s v="Organized scalable initiative"/>
    <x v="106"/>
    <n v="14644"/>
    <n v="1.9018181818181819"/>
    <x v="1"/>
    <n v="157"/>
    <n v="93.273885350318466"/>
    <x v="1"/>
    <s v="USD"/>
    <x v="751"/>
    <x v="756"/>
    <b v="0"/>
    <b v="1"/>
    <s v="film &amp; video/documentary"/>
    <x v="4"/>
    <x v="4"/>
  </r>
  <r>
    <n v="840"/>
    <s v="Howell and Sons"/>
    <s v="Enhanced regional moderator"/>
    <x v="406"/>
    <n v="116583"/>
    <n v="1.0024333619948409"/>
    <x v="1"/>
    <n v="3533"/>
    <n v="32.998301726577978"/>
    <x v="1"/>
    <s v="USD"/>
    <x v="752"/>
    <x v="757"/>
    <b v="0"/>
    <b v="1"/>
    <s v="theater/plays"/>
    <x v="3"/>
    <x v="3"/>
  </r>
  <r>
    <n v="841"/>
    <s v="Garcia, Dunn and Richardson"/>
    <s v="Automated even-keeled emulation"/>
    <x v="14"/>
    <n v="12991"/>
    <n v="1.4275824175824177"/>
    <x v="1"/>
    <n v="155"/>
    <n v="83.812903225806451"/>
    <x v="1"/>
    <s v="USD"/>
    <x v="753"/>
    <x v="758"/>
    <b v="0"/>
    <b v="0"/>
    <s v="technology/web"/>
    <x v="2"/>
    <x v="2"/>
  </r>
  <r>
    <n v="842"/>
    <s v="Lawson and Sons"/>
    <s v="Reverse-engineered multi-tasking product"/>
    <x v="42"/>
    <n v="8447"/>
    <n v="5.6313333333333331"/>
    <x v="1"/>
    <n v="132"/>
    <n v="63.992424242424242"/>
    <x v="6"/>
    <s v="EUR"/>
    <x v="754"/>
    <x v="759"/>
    <b v="0"/>
    <b v="0"/>
    <s v="technology/wearables"/>
    <x v="2"/>
    <x v="8"/>
  </r>
  <r>
    <n v="843"/>
    <s v="Porter-Hicks"/>
    <s v="De-engineered next generation parallelism"/>
    <x v="35"/>
    <n v="2703"/>
    <n v="0.30715909090909088"/>
    <x v="0"/>
    <n v="33"/>
    <n v="81.909090909090907"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x v="35"/>
    <n v="8747"/>
    <n v="0.99397727272727276"/>
    <x v="3"/>
    <n v="94"/>
    <n v="93.053191489361708"/>
    <x v="1"/>
    <s v="USD"/>
    <x v="756"/>
    <x v="761"/>
    <b v="0"/>
    <b v="0"/>
    <s v="film &amp; video/documentary"/>
    <x v="4"/>
    <x v="4"/>
  </r>
  <r>
    <n v="845"/>
    <s v="Williams LLC"/>
    <s v="Up-sized high-level access"/>
    <x v="407"/>
    <n v="138087"/>
    <n v="1.9754935622317598"/>
    <x v="1"/>
    <n v="1354"/>
    <n v="101.98449039881831"/>
    <x v="4"/>
    <s v="GBP"/>
    <x v="757"/>
    <x v="78"/>
    <b v="0"/>
    <b v="0"/>
    <s v="technology/web"/>
    <x v="2"/>
    <x v="2"/>
  </r>
  <r>
    <n v="846"/>
    <s v="Cooper, Stanley and Bryant"/>
    <s v="Phased empowering success"/>
    <x v="67"/>
    <n v="5085"/>
    <n v="5.085"/>
    <x v="1"/>
    <n v="48"/>
    <n v="105.9375"/>
    <x v="1"/>
    <s v="USD"/>
    <x v="758"/>
    <x v="762"/>
    <b v="1"/>
    <b v="1"/>
    <s v="technology/web"/>
    <x v="2"/>
    <x v="2"/>
  </r>
  <r>
    <n v="847"/>
    <s v="Miller, Glenn and Adams"/>
    <s v="Distributed actuating project"/>
    <x v="53"/>
    <n v="11174"/>
    <n v="2.3774468085106384"/>
    <x v="1"/>
    <n v="110"/>
    <n v="101.58181818181818"/>
    <x v="1"/>
    <s v="USD"/>
    <x v="759"/>
    <x v="763"/>
    <b v="0"/>
    <b v="0"/>
    <s v="food/food trucks"/>
    <x v="0"/>
    <x v="0"/>
  </r>
  <r>
    <n v="848"/>
    <s v="Cole, Salazar and Moreno"/>
    <s v="Robust motivating orchestration"/>
    <x v="170"/>
    <n v="10831"/>
    <n v="3.3846875000000001"/>
    <x v="1"/>
    <n v="172"/>
    <n v="62.970930232558139"/>
    <x v="1"/>
    <s v="USD"/>
    <x v="760"/>
    <x v="764"/>
    <b v="0"/>
    <b v="0"/>
    <s v="film &amp; video/drama"/>
    <x v="4"/>
    <x v="6"/>
  </r>
  <r>
    <n v="849"/>
    <s v="Jones-Ryan"/>
    <s v="Vision-oriented uniform instruction set"/>
    <x v="313"/>
    <n v="8917"/>
    <n v="1.3308955223880596"/>
    <x v="1"/>
    <n v="307"/>
    <n v="29.045602605863191"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x v="0"/>
    <n v="1"/>
    <n v="0.01"/>
    <x v="0"/>
    <n v="1"/>
    <n v="1"/>
    <x v="1"/>
    <s v="USD"/>
    <x v="762"/>
    <x v="539"/>
    <b v="1"/>
    <b v="0"/>
    <s v="music/rock"/>
    <x v="1"/>
    <x v="1"/>
  </r>
  <r>
    <n v="851"/>
    <s v="Bright and Sons"/>
    <s v="Object-based needs-based info-mediaries"/>
    <x v="46"/>
    <n v="12468"/>
    <n v="2.0779999999999998"/>
    <x v="1"/>
    <n v="160"/>
    <n v="77.924999999999997"/>
    <x v="1"/>
    <s v="USD"/>
    <x v="444"/>
    <x v="766"/>
    <b v="0"/>
    <b v="0"/>
    <s v="music/electric music"/>
    <x v="1"/>
    <x v="5"/>
  </r>
  <r>
    <n v="852"/>
    <s v="Brady Ltd"/>
    <s v="Open-source reciprocal standardization"/>
    <x v="70"/>
    <n v="2505"/>
    <n v="0.51122448979591839"/>
    <x v="0"/>
    <n v="31"/>
    <n v="80.806451612903231"/>
    <x v="1"/>
    <s v="USD"/>
    <x v="763"/>
    <x v="422"/>
    <b v="0"/>
    <b v="1"/>
    <s v="games/video games"/>
    <x v="6"/>
    <x v="11"/>
  </r>
  <r>
    <n v="853"/>
    <s v="Collier LLC"/>
    <s v="Secured well-modulated projection"/>
    <x v="408"/>
    <n v="111502"/>
    <n v="6.5205847953216374"/>
    <x v="1"/>
    <n v="1467"/>
    <n v="76.006816632583508"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x v="409"/>
    <n v="194309"/>
    <n v="1.1363099415204678"/>
    <x v="1"/>
    <n v="2662"/>
    <n v="72.993613824192337"/>
    <x v="0"/>
    <s v="CAD"/>
    <x v="765"/>
    <x v="768"/>
    <b v="0"/>
    <b v="0"/>
    <s v="publishing/fiction"/>
    <x v="5"/>
    <x v="13"/>
  </r>
  <r>
    <n v="855"/>
    <s v="Moses-Terry"/>
    <s v="Horizontal clear-thinking framework"/>
    <x v="410"/>
    <n v="23956"/>
    <n v="1.0237606837606839"/>
    <x v="1"/>
    <n v="452"/>
    <n v="53"/>
    <x v="2"/>
    <s v="AUD"/>
    <x v="766"/>
    <x v="214"/>
    <b v="0"/>
    <b v="0"/>
    <s v="theater/plays"/>
    <x v="3"/>
    <x v="3"/>
  </r>
  <r>
    <n v="856"/>
    <s v="Williams and Sons"/>
    <s v="Profound composite core"/>
    <x v="166"/>
    <n v="8558"/>
    <n v="3.5658333333333334"/>
    <x v="1"/>
    <n v="158"/>
    <n v="54.164556962025316"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x v="98"/>
    <n v="7413"/>
    <n v="1.3986792452830188"/>
    <x v="1"/>
    <n v="225"/>
    <n v="32.946666666666665"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x v="220"/>
    <n v="2778"/>
    <n v="0.69450000000000001"/>
    <x v="0"/>
    <n v="35"/>
    <n v="79.371428571428567"/>
    <x v="1"/>
    <s v="USD"/>
    <x v="769"/>
    <x v="771"/>
    <b v="1"/>
    <b v="0"/>
    <s v="food/food trucks"/>
    <x v="0"/>
    <x v="0"/>
  </r>
  <r>
    <n v="859"/>
    <s v="Martinez Ltd"/>
    <s v="Multi-layered upward-trending groupware"/>
    <x v="190"/>
    <n v="2594"/>
    <n v="0.35534246575342465"/>
    <x v="0"/>
    <n v="63"/>
    <n v="41.174603174603178"/>
    <x v="1"/>
    <s v="USD"/>
    <x v="770"/>
    <x v="250"/>
    <b v="0"/>
    <b v="1"/>
    <s v="theater/plays"/>
    <x v="3"/>
    <x v="3"/>
  </r>
  <r>
    <n v="860"/>
    <s v="Lee PLC"/>
    <s v="Re-contextualized leadingedge firmware"/>
    <x v="22"/>
    <n v="5033"/>
    <n v="2.5165000000000002"/>
    <x v="1"/>
    <n v="65"/>
    <n v="77.430769230769229"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x v="35"/>
    <n v="9317"/>
    <n v="1.0587500000000001"/>
    <x v="1"/>
    <n v="163"/>
    <n v="57.159509202453989"/>
    <x v="1"/>
    <s v="USD"/>
    <x v="772"/>
    <x v="773"/>
    <b v="0"/>
    <b v="0"/>
    <s v="theater/plays"/>
    <x v="3"/>
    <x v="3"/>
  </r>
  <r>
    <n v="862"/>
    <s v="Lewis and Sons"/>
    <s v="Profound disintermediate open system"/>
    <x v="26"/>
    <n v="6560"/>
    <n v="1.8742857142857143"/>
    <x v="1"/>
    <n v="85"/>
    <n v="77.17647058823529"/>
    <x v="1"/>
    <s v="USD"/>
    <x v="773"/>
    <x v="774"/>
    <b v="0"/>
    <b v="0"/>
    <s v="theater/plays"/>
    <x v="3"/>
    <x v="3"/>
  </r>
  <r>
    <n v="863"/>
    <s v="Davis-Johnson"/>
    <s v="Automated reciprocal protocol"/>
    <x v="1"/>
    <n v="5415"/>
    <n v="3.8678571428571429"/>
    <x v="1"/>
    <n v="217"/>
    <n v="24.953917050691246"/>
    <x v="1"/>
    <s v="USD"/>
    <x v="774"/>
    <x v="331"/>
    <b v="0"/>
    <b v="1"/>
    <s v="film &amp; video/television"/>
    <x v="4"/>
    <x v="19"/>
  </r>
  <r>
    <n v="864"/>
    <s v="Stevenson-Thompson"/>
    <s v="Automated static workforce"/>
    <x v="3"/>
    <n v="14577"/>
    <n v="3.4707142857142856"/>
    <x v="1"/>
    <n v="150"/>
    <n v="97.18"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x v="411"/>
    <n v="150515"/>
    <n v="1.8582098765432098"/>
    <x v="1"/>
    <n v="3272"/>
    <n v="46.000916870415651"/>
    <x v="1"/>
    <s v="USD"/>
    <x v="776"/>
    <x v="776"/>
    <b v="0"/>
    <b v="0"/>
    <s v="theater/plays"/>
    <x v="3"/>
    <x v="3"/>
  </r>
  <r>
    <n v="866"/>
    <s v="Jackson-Brown"/>
    <s v="Versatile 5thgeneration matrices"/>
    <x v="412"/>
    <n v="79045"/>
    <n v="0.43241247264770238"/>
    <x v="3"/>
    <n v="898"/>
    <n v="88.023385300668153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x v="73"/>
    <n v="7797"/>
    <n v="1.6243749999999999"/>
    <x v="1"/>
    <n v="300"/>
    <n v="25.99"/>
    <x v="1"/>
    <s v="USD"/>
    <x v="778"/>
    <x v="778"/>
    <b v="0"/>
    <b v="0"/>
    <s v="food/food trucks"/>
    <x v="0"/>
    <x v="0"/>
  </r>
  <r>
    <n v="868"/>
    <s v="Wood, Buckley and Meza"/>
    <s v="Front-line web-enabled installation"/>
    <x v="260"/>
    <n v="12939"/>
    <n v="1.8484285714285715"/>
    <x v="1"/>
    <n v="126"/>
    <n v="102.69047619047619"/>
    <x v="1"/>
    <s v="USD"/>
    <x v="779"/>
    <x v="779"/>
    <b v="0"/>
    <b v="0"/>
    <s v="theater/plays"/>
    <x v="3"/>
    <x v="3"/>
  </r>
  <r>
    <n v="869"/>
    <s v="Brown-Williams"/>
    <s v="Multi-channeled responsive product"/>
    <x v="413"/>
    <n v="38376"/>
    <n v="0.23703520691785052"/>
    <x v="0"/>
    <n v="526"/>
    <n v="72.958174904942965"/>
    <x v="1"/>
    <s v="USD"/>
    <x v="780"/>
    <x v="780"/>
    <b v="0"/>
    <b v="0"/>
    <s v="film &amp; video/drama"/>
    <x v="4"/>
    <x v="6"/>
  </r>
  <r>
    <n v="870"/>
    <s v="Hansen-Austin"/>
    <s v="Adaptive demand-driven encryption"/>
    <x v="106"/>
    <n v="6920"/>
    <n v="0.89870129870129867"/>
    <x v="0"/>
    <n v="121"/>
    <n v="57.190082644628099"/>
    <x v="1"/>
    <s v="USD"/>
    <x v="335"/>
    <x v="781"/>
    <b v="0"/>
    <b v="0"/>
    <s v="theater/plays"/>
    <x v="3"/>
    <x v="3"/>
  </r>
  <r>
    <n v="871"/>
    <s v="Santana-George"/>
    <s v="Re-engineered client-driven knowledge user"/>
    <x v="414"/>
    <n v="194912"/>
    <n v="2.7260419580419581"/>
    <x v="1"/>
    <n v="2320"/>
    <n v="84.013793103448279"/>
    <x v="1"/>
    <s v="USD"/>
    <x v="535"/>
    <x v="782"/>
    <b v="0"/>
    <b v="1"/>
    <s v="theater/plays"/>
    <x v="3"/>
    <x v="3"/>
  </r>
  <r>
    <n v="872"/>
    <s v="Davis LLC"/>
    <s v="Compatible logistical paradigm"/>
    <x v="53"/>
    <n v="7992"/>
    <n v="1.7004255319148935"/>
    <x v="1"/>
    <n v="81"/>
    <n v="98.666666666666671"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x v="369"/>
    <n v="79268"/>
    <n v="1.8828503562945369"/>
    <x v="1"/>
    <n v="1887"/>
    <n v="42.007419183889773"/>
    <x v="1"/>
    <s v="USD"/>
    <x v="781"/>
    <x v="393"/>
    <b v="0"/>
    <b v="0"/>
    <s v="photography/photography books"/>
    <x v="7"/>
    <x v="14"/>
  </r>
  <r>
    <n v="874"/>
    <s v="Chung-Nguyen"/>
    <s v="Managed discrete parallelism"/>
    <x v="415"/>
    <n v="139468"/>
    <n v="3.4693532338308457"/>
    <x v="1"/>
    <n v="4358"/>
    <n v="32.002753556677376"/>
    <x v="1"/>
    <s v="USD"/>
    <x v="782"/>
    <x v="784"/>
    <b v="0"/>
    <b v="1"/>
    <s v="photography/photography books"/>
    <x v="7"/>
    <x v="14"/>
  </r>
  <r>
    <n v="875"/>
    <s v="Mueller-Harmon"/>
    <s v="Implemented tangible approach"/>
    <x v="58"/>
    <n v="5465"/>
    <n v="0.6917721518987342"/>
    <x v="0"/>
    <n v="67"/>
    <n v="81.567164179104481"/>
    <x v="1"/>
    <s v="USD"/>
    <x v="783"/>
    <x v="785"/>
    <b v="0"/>
    <b v="0"/>
    <s v="music/rock"/>
    <x v="1"/>
    <x v="1"/>
  </r>
  <r>
    <n v="876"/>
    <s v="Dixon, Perez and Banks"/>
    <s v="Re-engineered encompassing definition"/>
    <x v="111"/>
    <n v="2111"/>
    <n v="0.25433734939759034"/>
    <x v="0"/>
    <n v="57"/>
    <n v="37.03508771929824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x v="416"/>
    <n v="126628"/>
    <n v="0.77400977995110021"/>
    <x v="0"/>
    <n v="1229"/>
    <n v="103.033360455655"/>
    <x v="1"/>
    <s v="USD"/>
    <x v="785"/>
    <x v="786"/>
    <b v="0"/>
    <b v="0"/>
    <s v="food/food trucks"/>
    <x v="0"/>
    <x v="0"/>
  </r>
  <r>
    <n v="878"/>
    <s v="Lutz Group"/>
    <s v="Enterprise-wide foreground paradigm"/>
    <x v="50"/>
    <n v="1012"/>
    <n v="0.37481481481481482"/>
    <x v="0"/>
    <n v="12"/>
    <n v="84.333333333333329"/>
    <x v="6"/>
    <s v="EUR"/>
    <x v="786"/>
    <x v="787"/>
    <b v="0"/>
    <b v="0"/>
    <s v="music/metal"/>
    <x v="1"/>
    <x v="16"/>
  </r>
  <r>
    <n v="879"/>
    <s v="Ortiz Inc"/>
    <s v="Stand-alone incremental parallelism"/>
    <x v="67"/>
    <n v="5438"/>
    <n v="5.4379999999999997"/>
    <x v="1"/>
    <n v="53"/>
    <n v="102.60377358490567"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x v="396"/>
    <n v="193101"/>
    <n v="2.2852189349112426"/>
    <x v="1"/>
    <n v="2414"/>
    <n v="79.992129246064621"/>
    <x v="1"/>
    <s v="USD"/>
    <x v="788"/>
    <x v="788"/>
    <b v="0"/>
    <b v="0"/>
    <s v="music/electric music"/>
    <x v="1"/>
    <x v="5"/>
  </r>
  <r>
    <n v="881"/>
    <s v="Charles Inc"/>
    <s v="Implemented object-oriented synergy"/>
    <x v="417"/>
    <n v="31665"/>
    <n v="0.38948339483394834"/>
    <x v="0"/>
    <n v="452"/>
    <n v="70.055309734513273"/>
    <x v="1"/>
    <s v="USD"/>
    <x v="330"/>
    <x v="789"/>
    <b v="0"/>
    <b v="1"/>
    <s v="theater/plays"/>
    <x v="3"/>
    <x v="3"/>
  </r>
  <r>
    <n v="882"/>
    <s v="White-Rosario"/>
    <s v="Balanced demand-driven definition"/>
    <x v="126"/>
    <n v="2960"/>
    <n v="3.7"/>
    <x v="1"/>
    <n v="80"/>
    <n v="37"/>
    <x v="1"/>
    <s v="USD"/>
    <x v="789"/>
    <x v="790"/>
    <b v="0"/>
    <b v="0"/>
    <s v="theater/plays"/>
    <x v="3"/>
    <x v="3"/>
  </r>
  <r>
    <n v="883"/>
    <s v="Simmons-Villarreal"/>
    <s v="Customer-focused mobile Graphic Interface"/>
    <x v="74"/>
    <n v="8089"/>
    <n v="2.3791176470588233"/>
    <x v="1"/>
    <n v="193"/>
    <n v="41.911917098445599"/>
    <x v="1"/>
    <s v="USD"/>
    <x v="790"/>
    <x v="791"/>
    <b v="0"/>
    <b v="0"/>
    <s v="film &amp; video/shorts"/>
    <x v="4"/>
    <x v="12"/>
  </r>
  <r>
    <n v="884"/>
    <s v="Strickland Group"/>
    <s v="Horizontal secondary interface"/>
    <x v="418"/>
    <n v="109374"/>
    <n v="0.64036299765807958"/>
    <x v="0"/>
    <n v="1886"/>
    <n v="57.992576882290564"/>
    <x v="1"/>
    <s v="USD"/>
    <x v="791"/>
    <x v="792"/>
    <b v="0"/>
    <b v="1"/>
    <s v="theater/plays"/>
    <x v="3"/>
    <x v="3"/>
  </r>
  <r>
    <n v="885"/>
    <s v="Lynch Ltd"/>
    <s v="Virtual analyzing collaboration"/>
    <x v="37"/>
    <n v="2129"/>
    <n v="1.1827777777777777"/>
    <x v="1"/>
    <n v="52"/>
    <n v="40.942307692307693"/>
    <x v="1"/>
    <s v="USD"/>
    <x v="792"/>
    <x v="556"/>
    <b v="0"/>
    <b v="0"/>
    <s v="theater/plays"/>
    <x v="3"/>
    <x v="3"/>
  </r>
  <r>
    <n v="886"/>
    <s v="Sanders LLC"/>
    <s v="Multi-tiered explicit focus group"/>
    <x v="419"/>
    <n v="127745"/>
    <n v="0.84824037184594958"/>
    <x v="0"/>
    <n v="1825"/>
    <n v="69.9972602739726"/>
    <x v="1"/>
    <s v="USD"/>
    <x v="793"/>
    <x v="488"/>
    <b v="0"/>
    <b v="0"/>
    <s v="music/indie rock"/>
    <x v="1"/>
    <x v="7"/>
  </r>
  <r>
    <n v="887"/>
    <s v="Cooper LLC"/>
    <s v="Multi-layered systematic knowledgebase"/>
    <x v="75"/>
    <n v="2289"/>
    <n v="0.29346153846153844"/>
    <x v="0"/>
    <n v="31"/>
    <n v="73.838709677419359"/>
    <x v="1"/>
    <s v="USD"/>
    <x v="794"/>
    <x v="232"/>
    <b v="0"/>
    <b v="1"/>
    <s v="theater/plays"/>
    <x v="3"/>
    <x v="3"/>
  </r>
  <r>
    <n v="888"/>
    <s v="Palmer Ltd"/>
    <s v="Reverse-engineered uniform knowledge user"/>
    <x v="306"/>
    <n v="12174"/>
    <n v="2.0989655172413793"/>
    <x v="1"/>
    <n v="290"/>
    <n v="41.979310344827589"/>
    <x v="1"/>
    <s v="USD"/>
    <x v="795"/>
    <x v="793"/>
    <b v="0"/>
    <b v="0"/>
    <s v="theater/plays"/>
    <x v="3"/>
    <x v="3"/>
  </r>
  <r>
    <n v="889"/>
    <s v="Santos Group"/>
    <s v="Secured dynamic capacity"/>
    <x v="36"/>
    <n v="9508"/>
    <n v="1.697857142857143"/>
    <x v="1"/>
    <n v="122"/>
    <n v="77.93442622950819"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x v="420"/>
    <n v="155849"/>
    <n v="1.1595907738095239"/>
    <x v="1"/>
    <n v="1470"/>
    <n v="106.01972789115646"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x v="162"/>
    <n v="7758"/>
    <n v="2.5859999999999999"/>
    <x v="1"/>
    <n v="165"/>
    <n v="47.018181818181816"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x v="46"/>
    <n v="13835"/>
    <n v="2.3058333333333332"/>
    <x v="1"/>
    <n v="182"/>
    <n v="76.016483516483518"/>
    <x v="1"/>
    <s v="USD"/>
    <x v="799"/>
    <x v="796"/>
    <b v="0"/>
    <b v="0"/>
    <s v="publishing/translations"/>
    <x v="5"/>
    <x v="18"/>
  </r>
  <r>
    <n v="893"/>
    <s v="Collins-Martinez"/>
    <s v="Progressive grid-enabled website"/>
    <x v="141"/>
    <n v="10770"/>
    <n v="1.2821428571428573"/>
    <x v="1"/>
    <n v="199"/>
    <n v="54.120603015075375"/>
    <x v="6"/>
    <s v="EUR"/>
    <x v="800"/>
    <x v="797"/>
    <b v="0"/>
    <b v="1"/>
    <s v="film &amp; video/documentary"/>
    <x v="4"/>
    <x v="4"/>
  </r>
  <r>
    <n v="894"/>
    <s v="Barrett Inc"/>
    <s v="Organic cohesive neural-net"/>
    <x v="12"/>
    <n v="3208"/>
    <n v="1.8870588235294117"/>
    <x v="1"/>
    <n v="56"/>
    <n v="57.285714285714285"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x v="421"/>
    <n v="11108"/>
    <n v="6.9511889862327911E-2"/>
    <x v="0"/>
    <n v="107"/>
    <n v="103.81308411214954"/>
    <x v="1"/>
    <s v="USD"/>
    <x v="802"/>
    <x v="799"/>
    <b v="0"/>
    <b v="0"/>
    <s v="theater/plays"/>
    <x v="3"/>
    <x v="3"/>
  </r>
  <r>
    <n v="896"/>
    <s v="Wright-Bryant"/>
    <s v="Reverse-engineered client-server extranet"/>
    <x v="174"/>
    <n v="153338"/>
    <n v="7.7443434343434348"/>
    <x v="1"/>
    <n v="1460"/>
    <n v="105.02602739726028"/>
    <x v="2"/>
    <s v="AUD"/>
    <x v="803"/>
    <x v="800"/>
    <b v="0"/>
    <b v="1"/>
    <s v="food/food trucks"/>
    <x v="0"/>
    <x v="0"/>
  </r>
  <r>
    <n v="897"/>
    <s v="Berry-Cannon"/>
    <s v="Organized discrete encoding"/>
    <x v="35"/>
    <n v="2437"/>
    <n v="0.27693181818181817"/>
    <x v="0"/>
    <n v="27"/>
    <n v="90.259259259259252"/>
    <x v="1"/>
    <s v="USD"/>
    <x v="212"/>
    <x v="368"/>
    <b v="0"/>
    <b v="0"/>
    <s v="theater/plays"/>
    <x v="3"/>
    <x v="3"/>
  </r>
  <r>
    <n v="898"/>
    <s v="Davis-Gonzalez"/>
    <s v="Balanced regional flexibility"/>
    <x v="422"/>
    <n v="93991"/>
    <n v="0.52479620323841425"/>
    <x v="0"/>
    <n v="1221"/>
    <n v="76.978705978705975"/>
    <x v="1"/>
    <s v="USD"/>
    <x v="804"/>
    <x v="801"/>
    <b v="0"/>
    <b v="0"/>
    <s v="film &amp; video/documentary"/>
    <x v="4"/>
    <x v="4"/>
  </r>
  <r>
    <n v="899"/>
    <s v="Best-Young"/>
    <s v="Implemented multimedia time-frame"/>
    <x v="33"/>
    <n v="12620"/>
    <n v="4.0709677419354842"/>
    <x v="1"/>
    <n v="123"/>
    <n v="102.60162601626017"/>
    <x v="5"/>
    <s v="CHF"/>
    <x v="805"/>
    <x v="802"/>
    <b v="0"/>
    <b v="0"/>
    <s v="music/jazz"/>
    <x v="1"/>
    <x v="17"/>
  </r>
  <r>
    <n v="900"/>
    <s v="Powers, Smith and Deleon"/>
    <s v="Enhanced uniform service-desk"/>
    <x v="0"/>
    <n v="2"/>
    <n v="0.02"/>
    <x v="0"/>
    <n v="1"/>
    <n v="2"/>
    <x v="1"/>
    <s v="USD"/>
    <x v="806"/>
    <x v="803"/>
    <b v="0"/>
    <b v="1"/>
    <s v="technology/web"/>
    <x v="2"/>
    <x v="2"/>
  </r>
  <r>
    <n v="901"/>
    <s v="Hogan Group"/>
    <s v="Versatile bottom-line definition"/>
    <x v="36"/>
    <n v="8746"/>
    <n v="1.5617857142857143"/>
    <x v="1"/>
    <n v="159"/>
    <n v="55.0062893081761"/>
    <x v="1"/>
    <s v="USD"/>
    <x v="807"/>
    <x v="482"/>
    <b v="0"/>
    <b v="1"/>
    <s v="music/rock"/>
    <x v="1"/>
    <x v="1"/>
  </r>
  <r>
    <n v="902"/>
    <s v="Wang, Silva and Byrd"/>
    <s v="Integrated bifurcated software"/>
    <x v="1"/>
    <n v="3534"/>
    <n v="2.5242857142857145"/>
    <x v="1"/>
    <n v="110"/>
    <n v="32.127272727272725"/>
    <x v="1"/>
    <s v="USD"/>
    <x v="722"/>
    <x v="496"/>
    <b v="0"/>
    <b v="0"/>
    <s v="technology/web"/>
    <x v="2"/>
    <x v="2"/>
  </r>
  <r>
    <n v="903"/>
    <s v="Parker-Morris"/>
    <s v="Assimilated next generation instruction set"/>
    <x v="423"/>
    <n v="709"/>
    <n v="1.729268292682927E-2"/>
    <x v="2"/>
    <n v="14"/>
    <n v="50.642857142857146"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x v="191"/>
    <n v="795"/>
    <n v="0.12230769230769231"/>
    <x v="0"/>
    <n v="16"/>
    <n v="49.6875"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x v="58"/>
    <n v="12955"/>
    <n v="1.6398734177215191"/>
    <x v="1"/>
    <n v="236"/>
    <n v="54.894067796610166"/>
    <x v="1"/>
    <s v="USD"/>
    <x v="9"/>
    <x v="806"/>
    <b v="0"/>
    <b v="0"/>
    <s v="theater/plays"/>
    <x v="3"/>
    <x v="3"/>
  </r>
  <r>
    <n v="906"/>
    <s v="Hayes Group"/>
    <s v="Implemented even-keeled standardization"/>
    <x v="20"/>
    <n v="8964"/>
    <n v="1.6298181818181818"/>
    <x v="1"/>
    <n v="191"/>
    <n v="46.931937172774866"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x v="14"/>
    <n v="1843"/>
    <n v="0.20252747252747252"/>
    <x v="0"/>
    <n v="41"/>
    <n v="44.951219512195124"/>
    <x v="1"/>
    <s v="USD"/>
    <x v="809"/>
    <x v="808"/>
    <b v="0"/>
    <b v="0"/>
    <s v="theater/plays"/>
    <x v="3"/>
    <x v="3"/>
  </r>
  <r>
    <n v="908"/>
    <s v="Bryant-Pope"/>
    <s v="Networked intangible help-desk"/>
    <x v="424"/>
    <n v="121950"/>
    <n v="3.1924083769633507"/>
    <x v="1"/>
    <n v="3934"/>
    <n v="30.99898322318251"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x v="37"/>
    <n v="8621"/>
    <n v="4.7894444444444444"/>
    <x v="1"/>
    <n v="80"/>
    <n v="107.7625"/>
    <x v="0"/>
    <s v="CAD"/>
    <x v="384"/>
    <x v="809"/>
    <b v="0"/>
    <b v="1"/>
    <s v="theater/plays"/>
    <x v="3"/>
    <x v="3"/>
  </r>
  <r>
    <n v="910"/>
    <s v="King-Morris"/>
    <s v="Proactive incremental architecture"/>
    <x v="425"/>
    <n v="30215"/>
    <n v="0.19556634304207121"/>
    <x v="3"/>
    <n v="296"/>
    <n v="102.07770270270271"/>
    <x v="1"/>
    <s v="USD"/>
    <x v="810"/>
    <x v="810"/>
    <b v="0"/>
    <b v="0"/>
    <s v="theater/plays"/>
    <x v="3"/>
    <x v="3"/>
  </r>
  <r>
    <n v="911"/>
    <s v="Carter, Cole and Curtis"/>
    <s v="Cloned responsive standardization"/>
    <x v="306"/>
    <n v="11539"/>
    <n v="1.9894827586206896"/>
    <x v="1"/>
    <n v="462"/>
    <n v="24.976190476190474"/>
    <x v="1"/>
    <s v="USD"/>
    <x v="811"/>
    <x v="811"/>
    <b v="1"/>
    <b v="0"/>
    <s v="technology/web"/>
    <x v="2"/>
    <x v="2"/>
  </r>
  <r>
    <n v="912"/>
    <s v="Sanchez-Parsons"/>
    <s v="Reduced bifurcated pricing structure"/>
    <x v="37"/>
    <n v="14310"/>
    <n v="7.95"/>
    <x v="1"/>
    <n v="179"/>
    <n v="79.944134078212286"/>
    <x v="1"/>
    <s v="USD"/>
    <x v="812"/>
    <x v="812"/>
    <b v="1"/>
    <b v="0"/>
    <s v="film &amp; video/drama"/>
    <x v="4"/>
    <x v="6"/>
  </r>
  <r>
    <n v="913"/>
    <s v="Rivera-Pearson"/>
    <s v="Re-engineered asymmetric challenge"/>
    <x v="426"/>
    <n v="35536"/>
    <n v="0.50621082621082625"/>
    <x v="0"/>
    <n v="523"/>
    <n v="67.946462715105156"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x v="330"/>
    <n v="3676"/>
    <n v="0.57437499999999997"/>
    <x v="0"/>
    <n v="141"/>
    <n v="26.070921985815602"/>
    <x v="4"/>
    <s v="GBP"/>
    <x v="814"/>
    <x v="814"/>
    <b v="0"/>
    <b v="0"/>
    <s v="theater/plays"/>
    <x v="3"/>
    <x v="3"/>
  </r>
  <r>
    <n v="915"/>
    <s v="Riggs Group"/>
    <s v="Configurable upward-trending solution"/>
    <x v="427"/>
    <n v="195936"/>
    <n v="1.5562827640984909"/>
    <x v="1"/>
    <n v="1866"/>
    <n v="105.0032154340836"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x v="41"/>
    <n v="1343"/>
    <n v="0.36297297297297298"/>
    <x v="0"/>
    <n v="52"/>
    <n v="25.826923076923077"/>
    <x v="1"/>
    <s v="USD"/>
    <x v="815"/>
    <x v="414"/>
    <b v="0"/>
    <b v="0"/>
    <s v="photography/photography books"/>
    <x v="7"/>
    <x v="14"/>
  </r>
  <r>
    <n v="917"/>
    <s v="Cooper Inc"/>
    <s v="Polarized discrete product"/>
    <x v="136"/>
    <n v="2097"/>
    <n v="0.58250000000000002"/>
    <x v="2"/>
    <n v="27"/>
    <n v="77.666666666666671"/>
    <x v="4"/>
    <s v="GBP"/>
    <x v="816"/>
    <x v="816"/>
    <b v="0"/>
    <b v="1"/>
    <s v="film &amp; video/shorts"/>
    <x v="4"/>
    <x v="12"/>
  </r>
  <r>
    <n v="918"/>
    <s v="Jones-Gonzalez"/>
    <s v="Seamless dynamic website"/>
    <x v="167"/>
    <n v="9021"/>
    <n v="2.3739473684210526"/>
    <x v="1"/>
    <n v="156"/>
    <n v="57.82692307692308"/>
    <x v="5"/>
    <s v="CHF"/>
    <x v="474"/>
    <x v="82"/>
    <b v="0"/>
    <b v="0"/>
    <s v="publishing/radio &amp; podcasts"/>
    <x v="5"/>
    <x v="15"/>
  </r>
  <r>
    <n v="919"/>
    <s v="Fox Ltd"/>
    <s v="Extended multimedia firmware"/>
    <x v="428"/>
    <n v="20915"/>
    <n v="0.58750000000000002"/>
    <x v="0"/>
    <n v="225"/>
    <n v="92.955555555555549"/>
    <x v="2"/>
    <s v="AUD"/>
    <x v="817"/>
    <x v="817"/>
    <b v="0"/>
    <b v="1"/>
    <s v="theater/plays"/>
    <x v="3"/>
    <x v="3"/>
  </r>
  <r>
    <n v="920"/>
    <s v="Green, Murphy and Webb"/>
    <s v="Versatile directional project"/>
    <x v="98"/>
    <n v="9676"/>
    <n v="1.8256603773584905"/>
    <x v="1"/>
    <n v="255"/>
    <n v="37.945098039215686"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x v="429"/>
    <n v="1210"/>
    <n v="7.5436408977556111E-3"/>
    <x v="0"/>
    <n v="38"/>
    <n v="31.842105263157894"/>
    <x v="1"/>
    <s v="USD"/>
    <x v="819"/>
    <x v="819"/>
    <b v="0"/>
    <b v="0"/>
    <s v="technology/web"/>
    <x v="2"/>
    <x v="2"/>
  </r>
  <r>
    <n v="922"/>
    <s v="Soto-Anthony"/>
    <s v="Ameliorated logistical capability"/>
    <x v="430"/>
    <n v="90440"/>
    <n v="1.7595330739299611"/>
    <x v="1"/>
    <n v="2261"/>
    <n v="40"/>
    <x v="1"/>
    <s v="USD"/>
    <x v="609"/>
    <x v="320"/>
    <b v="0"/>
    <b v="1"/>
    <s v="music/world music"/>
    <x v="1"/>
    <x v="21"/>
  </r>
  <r>
    <n v="923"/>
    <s v="Wise and Sons"/>
    <s v="Sharable discrete definition"/>
    <x v="12"/>
    <n v="4044"/>
    <n v="2.3788235294117648"/>
    <x v="1"/>
    <n v="40"/>
    <n v="101.1"/>
    <x v="1"/>
    <s v="USD"/>
    <x v="547"/>
    <x v="820"/>
    <b v="0"/>
    <b v="0"/>
    <s v="theater/plays"/>
    <x v="3"/>
    <x v="3"/>
  </r>
  <r>
    <n v="924"/>
    <s v="Butler-Barr"/>
    <s v="User-friendly next generation core"/>
    <x v="431"/>
    <n v="192292"/>
    <n v="4.8805076142131982"/>
    <x v="1"/>
    <n v="2289"/>
    <n v="84.006989951944078"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x v="162"/>
    <n v="6722"/>
    <n v="2.2406666666666668"/>
    <x v="1"/>
    <n v="65"/>
    <n v="103.41538461538461"/>
    <x v="1"/>
    <s v="USD"/>
    <x v="821"/>
    <x v="822"/>
    <b v="0"/>
    <b v="0"/>
    <s v="theater/plays"/>
    <x v="3"/>
    <x v="3"/>
  </r>
  <r>
    <n v="926"/>
    <s v="Brown-Oliver"/>
    <s v="Synchronized cohesive encoding"/>
    <x v="251"/>
    <n v="1577"/>
    <n v="0.18126436781609195"/>
    <x v="0"/>
    <n v="15"/>
    <n v="105.13333333333334"/>
    <x v="1"/>
    <s v="USD"/>
    <x v="151"/>
    <x v="823"/>
    <b v="0"/>
    <b v="0"/>
    <s v="food/food trucks"/>
    <x v="0"/>
    <x v="0"/>
  </r>
  <r>
    <n v="927"/>
    <s v="Davis-Gardner"/>
    <s v="Synergistic dynamic utilization"/>
    <x v="44"/>
    <n v="3301"/>
    <n v="0.45847222222222223"/>
    <x v="0"/>
    <n v="37"/>
    <n v="89.21621621621621"/>
    <x v="1"/>
    <s v="USD"/>
    <x v="822"/>
    <x v="824"/>
    <b v="0"/>
    <b v="0"/>
    <s v="theater/plays"/>
    <x v="3"/>
    <x v="3"/>
  </r>
  <r>
    <n v="928"/>
    <s v="Dawson Group"/>
    <s v="Triple-buffered bi-directional model"/>
    <x v="225"/>
    <n v="196386"/>
    <n v="1.1731541218637993"/>
    <x v="1"/>
    <n v="3777"/>
    <n v="51.995234312946785"/>
    <x v="6"/>
    <s v="EUR"/>
    <x v="823"/>
    <x v="497"/>
    <b v="0"/>
    <b v="0"/>
    <s v="technology/web"/>
    <x v="2"/>
    <x v="2"/>
  </r>
  <r>
    <n v="929"/>
    <s v="Turner-Terrell"/>
    <s v="Polarized tertiary function"/>
    <x v="20"/>
    <n v="11952"/>
    <n v="2.173090909090909"/>
    <x v="1"/>
    <n v="184"/>
    <n v="64.956521739130437"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x v="26"/>
    <n v="3930"/>
    <n v="1.1228571428571428"/>
    <x v="1"/>
    <n v="85"/>
    <n v="46.235294117647058"/>
    <x v="1"/>
    <s v="USD"/>
    <x v="825"/>
    <x v="826"/>
    <b v="0"/>
    <b v="1"/>
    <s v="theater/plays"/>
    <x v="3"/>
    <x v="3"/>
  </r>
  <r>
    <n v="931"/>
    <s v="Lowery, Hayden and Cruz"/>
    <s v="Digitized 24/7 budgetary management"/>
    <x v="58"/>
    <n v="5729"/>
    <n v="0.72518987341772156"/>
    <x v="0"/>
    <n v="112"/>
    <n v="51.151785714285715"/>
    <x v="1"/>
    <s v="USD"/>
    <x v="826"/>
    <x v="827"/>
    <b v="0"/>
    <b v="1"/>
    <s v="theater/plays"/>
    <x v="3"/>
    <x v="3"/>
  </r>
  <r>
    <n v="932"/>
    <s v="Mora, Miller and Harper"/>
    <s v="Stand-alone zero tolerance algorithm"/>
    <x v="173"/>
    <n v="4883"/>
    <n v="2.1230434782608696"/>
    <x v="1"/>
    <n v="144"/>
    <n v="33.909722222222221"/>
    <x v="1"/>
    <s v="USD"/>
    <x v="827"/>
    <x v="828"/>
    <b v="0"/>
    <b v="0"/>
    <s v="music/rock"/>
    <x v="1"/>
    <x v="1"/>
  </r>
  <r>
    <n v="933"/>
    <s v="Espinoza Group"/>
    <s v="Implemented tangible support"/>
    <x v="432"/>
    <n v="175015"/>
    <n v="2.3974657534246577"/>
    <x v="1"/>
    <n v="1902"/>
    <n v="92.016298633017882"/>
    <x v="1"/>
    <s v="USD"/>
    <x v="828"/>
    <x v="829"/>
    <b v="0"/>
    <b v="0"/>
    <s v="theater/plays"/>
    <x v="3"/>
    <x v="3"/>
  </r>
  <r>
    <n v="934"/>
    <s v="Davis, Crawford and Lopez"/>
    <s v="Reactive radical framework"/>
    <x v="8"/>
    <n v="11280"/>
    <n v="1.8193548387096774"/>
    <x v="1"/>
    <n v="105"/>
    <n v="107.42857142857143"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x v="55"/>
    <n v="10012"/>
    <n v="1.6413114754098361"/>
    <x v="1"/>
    <n v="132"/>
    <n v="75.848484848484844"/>
    <x v="1"/>
    <s v="USD"/>
    <x v="830"/>
    <x v="94"/>
    <b v="0"/>
    <b v="0"/>
    <s v="theater/plays"/>
    <x v="3"/>
    <x v="3"/>
  </r>
  <r>
    <n v="936"/>
    <s v="Brown Ltd"/>
    <s v="Enhanced composite contingency"/>
    <x v="100"/>
    <n v="1690"/>
    <n v="1.6375968992248063E-2"/>
    <x v="0"/>
    <n v="21"/>
    <n v="80.476190476190482"/>
    <x v="1"/>
    <s v="USD"/>
    <x v="831"/>
    <x v="831"/>
    <b v="1"/>
    <b v="0"/>
    <s v="theater/plays"/>
    <x v="3"/>
    <x v="3"/>
  </r>
  <r>
    <n v="937"/>
    <s v="Tapia, Sandoval and Hurley"/>
    <s v="Cloned fresh-thinking model"/>
    <x v="409"/>
    <n v="84891"/>
    <n v="0.49643859649122807"/>
    <x v="3"/>
    <n v="976"/>
    <n v="86.978483606557376"/>
    <x v="1"/>
    <s v="USD"/>
    <x v="832"/>
    <x v="832"/>
    <b v="0"/>
    <b v="0"/>
    <s v="film &amp; video/documentary"/>
    <x v="4"/>
    <x v="4"/>
  </r>
  <r>
    <n v="938"/>
    <s v="Allen Inc"/>
    <s v="Total dedicated benchmark"/>
    <x v="243"/>
    <n v="10093"/>
    <n v="1.0970652173913042"/>
    <x v="1"/>
    <n v="96"/>
    <n v="105.13541666666667"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x v="75"/>
    <n v="3839"/>
    <n v="0.49217948717948717"/>
    <x v="0"/>
    <n v="67"/>
    <n v="57.298507462686565"/>
    <x v="1"/>
    <s v="USD"/>
    <x v="834"/>
    <x v="834"/>
    <b v="0"/>
    <b v="1"/>
    <s v="games/video games"/>
    <x v="6"/>
    <x v="11"/>
  </r>
  <r>
    <n v="940"/>
    <s v="Wiggins Ltd"/>
    <s v="Upgradable analyzing core"/>
    <x v="34"/>
    <n v="6161"/>
    <n v="0.62232323232323228"/>
    <x v="2"/>
    <n v="66"/>
    <n v="93.348484848484844"/>
    <x v="0"/>
    <s v="CAD"/>
    <x v="835"/>
    <x v="835"/>
    <b v="0"/>
    <b v="0"/>
    <s v="technology/web"/>
    <x v="2"/>
    <x v="2"/>
  </r>
  <r>
    <n v="941"/>
    <s v="Luna-Horne"/>
    <s v="Profound exuding pricing structure"/>
    <x v="433"/>
    <n v="5615"/>
    <n v="0.1305813953488372"/>
    <x v="0"/>
    <n v="78"/>
    <n v="71.987179487179489"/>
    <x v="1"/>
    <s v="USD"/>
    <x v="836"/>
    <x v="836"/>
    <b v="1"/>
    <b v="0"/>
    <s v="theater/plays"/>
    <x v="3"/>
    <x v="3"/>
  </r>
  <r>
    <n v="942"/>
    <s v="Allen Inc"/>
    <s v="Horizontal optimizing model"/>
    <x v="103"/>
    <n v="6205"/>
    <n v="0.64635416666666667"/>
    <x v="0"/>
    <n v="67"/>
    <n v="92.611940298507463"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x v="168"/>
    <n v="11969"/>
    <n v="1.5958666666666668"/>
    <x v="1"/>
    <n v="114"/>
    <n v="104.99122807017544"/>
    <x v="1"/>
    <s v="USD"/>
    <x v="219"/>
    <x v="837"/>
    <b v="0"/>
    <b v="0"/>
    <s v="food/food trucks"/>
    <x v="0"/>
    <x v="0"/>
  </r>
  <r>
    <n v="944"/>
    <s v="Walter Inc"/>
    <s v="Streamlined 5thgeneration intranet"/>
    <x v="83"/>
    <n v="8142"/>
    <n v="0.81420000000000003"/>
    <x v="0"/>
    <n v="263"/>
    <n v="30.958174904942965"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x v="434"/>
    <n v="55805"/>
    <n v="0.32444767441860467"/>
    <x v="0"/>
    <n v="1691"/>
    <n v="33.001182732111175"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E-2"/>
    <x v="0"/>
    <n v="181"/>
    <n v="84.187845303867405"/>
    <x v="1"/>
    <s v="USD"/>
    <x v="839"/>
    <x v="839"/>
    <b v="0"/>
    <b v="0"/>
    <s v="theater/plays"/>
    <x v="3"/>
    <x v="3"/>
  </r>
  <r>
    <n v="947"/>
    <s v="Smith-Powell"/>
    <s v="Upgradable clear-thinking hardware"/>
    <x v="136"/>
    <n v="961"/>
    <n v="0.26694444444444443"/>
    <x v="0"/>
    <n v="13"/>
    <n v="73.92307692307692"/>
    <x v="1"/>
    <s v="USD"/>
    <x v="840"/>
    <x v="216"/>
    <b v="0"/>
    <b v="0"/>
    <s v="theater/plays"/>
    <x v="3"/>
    <x v="3"/>
  </r>
  <r>
    <n v="948"/>
    <s v="Smith-Hill"/>
    <s v="Integrated holistic paradigm"/>
    <x v="151"/>
    <n v="5918"/>
    <n v="0.62957446808510642"/>
    <x v="3"/>
    <n v="160"/>
    <n v="36.987499999999997"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x v="291"/>
    <n v="9520"/>
    <n v="1.6135593220338984"/>
    <x v="1"/>
    <n v="203"/>
    <n v="46.896551724137929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x v="0"/>
    <n v="5"/>
    <n v="0.05"/>
    <x v="0"/>
    <n v="1"/>
    <n v="5"/>
    <x v="1"/>
    <s v="USD"/>
    <x v="843"/>
    <x v="354"/>
    <b v="0"/>
    <b v="1"/>
    <s v="theater/plays"/>
    <x v="3"/>
    <x v="3"/>
  </r>
  <r>
    <n v="951"/>
    <s v="Peterson Ltd"/>
    <s v="Re-engineered 24hour matrix"/>
    <x v="435"/>
    <n v="159056"/>
    <n v="10.969379310344827"/>
    <x v="1"/>
    <n v="1559"/>
    <n v="102.02437459910199"/>
    <x v="1"/>
    <s v="USD"/>
    <x v="844"/>
    <x v="721"/>
    <b v="0"/>
    <b v="1"/>
    <s v="music/rock"/>
    <x v="1"/>
    <x v="1"/>
  </r>
  <r>
    <n v="952"/>
    <s v="Cummings-Hayes"/>
    <s v="Virtual multi-tasking core"/>
    <x v="436"/>
    <n v="101987"/>
    <n v="0.70094158075601376"/>
    <x v="3"/>
    <n v="2266"/>
    <n v="45.007502206531335"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x v="88"/>
    <n v="1980"/>
    <n v="0.6"/>
    <x v="0"/>
    <n v="21"/>
    <n v="94.285714285714292"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x v="142"/>
    <n v="156384"/>
    <n v="3.6709859154929578"/>
    <x v="1"/>
    <n v="1548"/>
    <n v="101.02325581395348"/>
    <x v="2"/>
    <s v="AUD"/>
    <x v="110"/>
    <x v="843"/>
    <b v="0"/>
    <b v="0"/>
    <s v="technology/web"/>
    <x v="2"/>
    <x v="2"/>
  </r>
  <r>
    <n v="955"/>
    <s v="Moss-Obrien"/>
    <s v="Function-based next generation emulation"/>
    <x v="31"/>
    <n v="7763"/>
    <n v="11.09"/>
    <x v="1"/>
    <n v="80"/>
    <n v="97.037499999999994"/>
    <x v="1"/>
    <s v="USD"/>
    <x v="847"/>
    <x v="844"/>
    <b v="0"/>
    <b v="0"/>
    <s v="theater/plays"/>
    <x v="3"/>
    <x v="3"/>
  </r>
  <r>
    <n v="956"/>
    <s v="Wood Inc"/>
    <s v="Re-engineered composite focus group"/>
    <x v="437"/>
    <n v="35698"/>
    <n v="0.19028784648187633"/>
    <x v="0"/>
    <n v="830"/>
    <n v="43.00963855421687"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x v="122"/>
    <n v="12434"/>
    <n v="1.2687755102040816"/>
    <x v="1"/>
    <n v="131"/>
    <n v="94.916030534351151"/>
    <x v="1"/>
    <s v="USD"/>
    <x v="849"/>
    <x v="846"/>
    <b v="0"/>
    <b v="0"/>
    <s v="theater/plays"/>
    <x v="3"/>
    <x v="3"/>
  </r>
  <r>
    <n v="958"/>
    <s v="Green, Robinson and Ho"/>
    <s v="De-engineered zero-defect open system"/>
    <x v="65"/>
    <n v="8081"/>
    <n v="7.3463636363636367"/>
    <x v="1"/>
    <n v="112"/>
    <n v="72.151785714285708"/>
    <x v="1"/>
    <s v="USD"/>
    <x v="780"/>
    <x v="847"/>
    <b v="0"/>
    <b v="0"/>
    <s v="film &amp; video/animation"/>
    <x v="4"/>
    <x v="10"/>
  </r>
  <r>
    <n v="959"/>
    <s v="Black-Graham"/>
    <s v="Operative hybrid utilization"/>
    <x v="438"/>
    <n v="6631"/>
    <n v="4.5731034482758622E-2"/>
    <x v="0"/>
    <n v="130"/>
    <n v="51.007692307692309"/>
    <x v="1"/>
    <s v="USD"/>
    <x v="140"/>
    <x v="688"/>
    <b v="0"/>
    <b v="0"/>
    <s v="publishing/translations"/>
    <x v="5"/>
    <x v="18"/>
  </r>
  <r>
    <n v="960"/>
    <s v="Robbins Group"/>
    <s v="Function-based interactive matrix"/>
    <x v="20"/>
    <n v="4678"/>
    <n v="0.85054545454545449"/>
    <x v="0"/>
    <n v="55"/>
    <n v="85.054545454545448"/>
    <x v="1"/>
    <s v="USD"/>
    <x v="850"/>
    <x v="848"/>
    <b v="0"/>
    <b v="0"/>
    <s v="technology/web"/>
    <x v="2"/>
    <x v="2"/>
  </r>
  <r>
    <n v="961"/>
    <s v="Mason, Case and May"/>
    <s v="Optimized content-based collaboration"/>
    <x v="57"/>
    <n v="6800"/>
    <n v="1.1929824561403508"/>
    <x v="1"/>
    <n v="155"/>
    <n v="43.87096774193548"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x v="136"/>
    <n v="10657"/>
    <n v="2.9602777777777778"/>
    <x v="1"/>
    <n v="266"/>
    <n v="40.063909774436091"/>
    <x v="1"/>
    <s v="USD"/>
    <x v="852"/>
    <x v="849"/>
    <b v="0"/>
    <b v="0"/>
    <s v="food/food trucks"/>
    <x v="0"/>
    <x v="0"/>
  </r>
  <r>
    <n v="963"/>
    <s v="Rodriguez-Robinson"/>
    <s v="Ergonomic methodical hub"/>
    <x v="291"/>
    <n v="4997"/>
    <n v="0.84694915254237291"/>
    <x v="0"/>
    <n v="114"/>
    <n v="43.833333333333336"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x v="41"/>
    <n v="13164"/>
    <n v="3.5578378378378379"/>
    <x v="1"/>
    <n v="155"/>
    <n v="84.92903225806451"/>
    <x v="1"/>
    <s v="USD"/>
    <x v="854"/>
    <x v="851"/>
    <b v="0"/>
    <b v="0"/>
    <s v="theater/plays"/>
    <x v="3"/>
    <x v="3"/>
  </r>
  <r>
    <n v="965"/>
    <s v="Nunez-King"/>
    <s v="Phased clear-thinking policy"/>
    <x v="196"/>
    <n v="8501"/>
    <n v="3.8640909090909092"/>
    <x v="1"/>
    <n v="207"/>
    <n v="41.067632850241544"/>
    <x v="4"/>
    <s v="GBP"/>
    <x v="67"/>
    <x v="852"/>
    <b v="0"/>
    <b v="0"/>
    <s v="music/rock"/>
    <x v="1"/>
    <x v="1"/>
  </r>
  <r>
    <n v="966"/>
    <s v="Davis and Sons"/>
    <s v="Seamless solution-oriented capacity"/>
    <x v="12"/>
    <n v="13468"/>
    <n v="7.9223529411764702"/>
    <x v="1"/>
    <n v="245"/>
    <n v="54.971428571428568"/>
    <x v="1"/>
    <s v="USD"/>
    <x v="855"/>
    <x v="853"/>
    <b v="0"/>
    <b v="0"/>
    <s v="theater/plays"/>
    <x v="3"/>
    <x v="3"/>
  </r>
  <r>
    <n v="967"/>
    <s v="Howard-Douglas"/>
    <s v="Organized human-resource attitude"/>
    <x v="439"/>
    <n v="121138"/>
    <n v="1.3703393665158372"/>
    <x v="1"/>
    <n v="1573"/>
    <n v="77.010807374443743"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x v="166"/>
    <n v="8117"/>
    <n v="3.3820833333333336"/>
    <x v="1"/>
    <n v="114"/>
    <n v="71.201754385964918"/>
    <x v="1"/>
    <s v="USD"/>
    <x v="344"/>
    <x v="854"/>
    <b v="0"/>
    <b v="0"/>
    <s v="food/food trucks"/>
    <x v="0"/>
    <x v="0"/>
  </r>
  <r>
    <n v="969"/>
    <s v="Lopez-King"/>
    <s v="Multi-lateral radical solution"/>
    <x v="58"/>
    <n v="8550"/>
    <n v="1.0822784810126582"/>
    <x v="1"/>
    <n v="93"/>
    <n v="91.935483870967744"/>
    <x v="1"/>
    <s v="USD"/>
    <x v="856"/>
    <x v="855"/>
    <b v="0"/>
    <b v="0"/>
    <s v="theater/plays"/>
    <x v="3"/>
    <x v="3"/>
  </r>
  <r>
    <n v="970"/>
    <s v="Glover-Nelson"/>
    <s v="Inverse context-sensitive info-mediaries"/>
    <x v="309"/>
    <n v="57659"/>
    <n v="0.60757639620653314"/>
    <x v="0"/>
    <n v="594"/>
    <n v="97.069023569023571"/>
    <x v="1"/>
    <s v="USD"/>
    <x v="857"/>
    <x v="856"/>
    <b v="0"/>
    <b v="0"/>
    <s v="theater/plays"/>
    <x v="3"/>
    <x v="3"/>
  </r>
  <r>
    <n v="971"/>
    <s v="Garner and Sons"/>
    <s v="Versatile neutral workforce"/>
    <x v="135"/>
    <n v="1414"/>
    <n v="0.27725490196078434"/>
    <x v="0"/>
    <n v="24"/>
    <n v="58.916666666666664"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x v="440"/>
    <n v="97524"/>
    <n v="2.283934426229508"/>
    <x v="1"/>
    <n v="1681"/>
    <n v="58.015466983938133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x v="441"/>
    <n v="26176"/>
    <n v="0.21615194054500414"/>
    <x v="0"/>
    <n v="252"/>
    <n v="103.87301587301587"/>
    <x v="1"/>
    <s v="USD"/>
    <x v="860"/>
    <x v="859"/>
    <b v="0"/>
    <b v="1"/>
    <s v="theater/plays"/>
    <x v="3"/>
    <x v="3"/>
  </r>
  <r>
    <n v="974"/>
    <s v="Thomas, Clay and Mendoza"/>
    <s v="Multi-channeled reciprocal interface"/>
    <x v="126"/>
    <n v="2991"/>
    <n v="3.73875"/>
    <x v="1"/>
    <n v="32"/>
    <n v="93.46875"/>
    <x v="1"/>
    <s v="USD"/>
    <x v="170"/>
    <x v="860"/>
    <b v="0"/>
    <b v="0"/>
    <s v="music/indie rock"/>
    <x v="1"/>
    <x v="7"/>
  </r>
  <r>
    <n v="975"/>
    <s v="Ayala Group"/>
    <s v="Right-sized maximized migration"/>
    <x v="91"/>
    <n v="8366"/>
    <n v="1.5492592592592593"/>
    <x v="1"/>
    <n v="135"/>
    <n v="61.970370370370368"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x v="220"/>
    <n v="12886"/>
    <n v="3.2214999999999998"/>
    <x v="1"/>
    <n v="140"/>
    <n v="92.042857142857144"/>
    <x v="1"/>
    <s v="USD"/>
    <x v="862"/>
    <x v="65"/>
    <b v="0"/>
    <b v="1"/>
    <s v="theater/plays"/>
    <x v="3"/>
    <x v="3"/>
  </r>
  <r>
    <n v="977"/>
    <s v="Johnson Group"/>
    <s v="Vision-oriented interactive solution"/>
    <x v="260"/>
    <n v="5177"/>
    <n v="0.73957142857142855"/>
    <x v="0"/>
    <n v="67"/>
    <n v="77.268656716417908"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x v="67"/>
    <n v="8641"/>
    <n v="8.641"/>
    <x v="1"/>
    <n v="92"/>
    <n v="93.923913043478265"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x v="138"/>
    <n v="86244"/>
    <n v="1.432624584717608"/>
    <x v="1"/>
    <n v="1015"/>
    <n v="84.969458128078813"/>
    <x v="4"/>
    <s v="GBP"/>
    <x v="527"/>
    <x v="454"/>
    <b v="0"/>
    <b v="0"/>
    <s v="theater/plays"/>
    <x v="3"/>
    <x v="3"/>
  </r>
  <r>
    <n v="980"/>
    <s v="Huff-Johnson"/>
    <s v="Universal fault-tolerant orchestration"/>
    <x v="442"/>
    <n v="78630"/>
    <n v="0.40281762295081969"/>
    <x v="0"/>
    <n v="742"/>
    <n v="105.97035040431267"/>
    <x v="1"/>
    <s v="USD"/>
    <x v="865"/>
    <x v="863"/>
    <b v="1"/>
    <b v="0"/>
    <s v="publishing/nonfiction"/>
    <x v="5"/>
    <x v="9"/>
  </r>
  <r>
    <n v="981"/>
    <s v="Diaz-Little"/>
    <s v="Grass-roots executive synergy"/>
    <x v="313"/>
    <n v="11941"/>
    <n v="1.7822388059701493"/>
    <x v="1"/>
    <n v="323"/>
    <n v="36.969040247678016"/>
    <x v="1"/>
    <s v="USD"/>
    <x v="866"/>
    <x v="864"/>
    <b v="0"/>
    <b v="0"/>
    <s v="technology/web"/>
    <x v="2"/>
    <x v="2"/>
  </r>
  <r>
    <n v="982"/>
    <s v="Freeman-French"/>
    <s v="Multi-layered optimal application"/>
    <x v="44"/>
    <n v="6115"/>
    <n v="0.84930555555555554"/>
    <x v="0"/>
    <n v="75"/>
    <n v="81.533333333333331"/>
    <x v="1"/>
    <s v="USD"/>
    <x v="867"/>
    <x v="865"/>
    <b v="0"/>
    <b v="1"/>
    <s v="film &amp; video/documentary"/>
    <x v="4"/>
    <x v="4"/>
  </r>
  <r>
    <n v="983"/>
    <s v="Beck-Weber"/>
    <s v="Business-focused full-range core"/>
    <x v="443"/>
    <n v="188404"/>
    <n v="1.4593648334624323"/>
    <x v="1"/>
    <n v="2326"/>
    <n v="80.999140154772135"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x v="191"/>
    <n v="9910"/>
    <n v="1.5246153846153847"/>
    <x v="1"/>
    <n v="381"/>
    <n v="26.010498687664043"/>
    <x v="1"/>
    <s v="USD"/>
    <x v="105"/>
    <x v="867"/>
    <b v="0"/>
    <b v="0"/>
    <s v="theater/plays"/>
    <x v="3"/>
    <x v="3"/>
  </r>
  <r>
    <n v="985"/>
    <s v="Logan-Curtis"/>
    <s v="Enhanced optimal ability"/>
    <x v="305"/>
    <n v="114523"/>
    <n v="0.67129542790152408"/>
    <x v="0"/>
    <n v="4405"/>
    <n v="25.998410896708286"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x v="75"/>
    <n v="3144"/>
    <n v="0.40307692307692305"/>
    <x v="0"/>
    <n v="92"/>
    <n v="34.173913043478258"/>
    <x v="1"/>
    <s v="USD"/>
    <x v="253"/>
    <x v="296"/>
    <b v="0"/>
    <b v="0"/>
    <s v="music/rock"/>
    <x v="1"/>
    <x v="1"/>
  </r>
  <r>
    <n v="987"/>
    <s v="Wilson Group"/>
    <s v="Ameliorated foreground focus group"/>
    <x v="8"/>
    <n v="13441"/>
    <n v="2.1679032258064517"/>
    <x v="1"/>
    <n v="480"/>
    <n v="28.002083333333335"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x v="151"/>
    <n v="4899"/>
    <n v="0.52117021276595743"/>
    <x v="0"/>
    <n v="64"/>
    <n v="76.546875"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x v="166"/>
    <n v="11990"/>
    <n v="4.9958333333333336"/>
    <x v="1"/>
    <n v="226"/>
    <n v="53.053097345132741"/>
    <x v="1"/>
    <s v="USD"/>
    <x v="843"/>
    <x v="354"/>
    <b v="0"/>
    <b v="0"/>
    <s v="publishing/translations"/>
    <x v="5"/>
    <x v="18"/>
  </r>
  <r>
    <n v="990"/>
    <s v="Ortiz-Roberts"/>
    <s v="Devolved foreground customer loyalty"/>
    <x v="75"/>
    <n v="6839"/>
    <n v="0.87679487179487181"/>
    <x v="0"/>
    <n v="64"/>
    <n v="106.859375"/>
    <x v="1"/>
    <s v="USD"/>
    <x v="289"/>
    <x v="870"/>
    <b v="0"/>
    <b v="1"/>
    <s v="film &amp; video/drama"/>
    <x v="4"/>
    <x v="6"/>
  </r>
  <r>
    <n v="991"/>
    <s v="Ramirez LLC"/>
    <s v="Reduced reciprocal focus group"/>
    <x v="122"/>
    <n v="11091"/>
    <n v="1.131734693877551"/>
    <x v="1"/>
    <n v="241"/>
    <n v="46.020746887966808"/>
    <x v="1"/>
    <s v="USD"/>
    <x v="870"/>
    <x v="871"/>
    <b v="0"/>
    <b v="1"/>
    <s v="music/rock"/>
    <x v="1"/>
    <x v="1"/>
  </r>
  <r>
    <n v="992"/>
    <s v="Morrow Inc"/>
    <s v="Networked global migration"/>
    <x v="33"/>
    <n v="13223"/>
    <n v="4.2654838709677421"/>
    <x v="1"/>
    <n v="132"/>
    <n v="100.17424242424242"/>
    <x v="1"/>
    <s v="USD"/>
    <x v="871"/>
    <x v="98"/>
    <b v="0"/>
    <b v="1"/>
    <s v="film &amp; video/drama"/>
    <x v="4"/>
    <x v="6"/>
  </r>
  <r>
    <n v="993"/>
    <s v="Erickson-Rogers"/>
    <s v="De-engineered even-keeled definition"/>
    <x v="122"/>
    <n v="7608"/>
    <n v="0.77632653061224488"/>
    <x v="3"/>
    <n v="75"/>
    <n v="101.44"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x v="444"/>
    <n v="74073"/>
    <n v="0.52496810772501767"/>
    <x v="0"/>
    <n v="842"/>
    <n v="87.972684085510693"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x v="238"/>
    <n v="153216"/>
    <n v="1.5746762589928058"/>
    <x v="1"/>
    <n v="2043"/>
    <n v="74.995594713656388"/>
    <x v="1"/>
    <s v="USD"/>
    <x v="874"/>
    <x v="526"/>
    <b v="0"/>
    <b v="1"/>
    <s v="food/food trucks"/>
    <x v="0"/>
    <x v="0"/>
  </r>
  <r>
    <n v="996"/>
    <s v="Butler LLC"/>
    <s v="Future-proofed upward-trending migration"/>
    <x v="47"/>
    <n v="4814"/>
    <n v="0.72939393939393937"/>
    <x v="0"/>
    <n v="112"/>
    <n v="42.982142857142854"/>
    <x v="1"/>
    <s v="USD"/>
    <x v="875"/>
    <x v="874"/>
    <b v="0"/>
    <b v="0"/>
    <s v="theater/plays"/>
    <x v="3"/>
    <x v="3"/>
  </r>
  <r>
    <n v="997"/>
    <s v="Ball LLC"/>
    <s v="Right-sized full-range throughput"/>
    <x v="4"/>
    <n v="4603"/>
    <n v="0.60565789473684206"/>
    <x v="3"/>
    <n v="139"/>
    <n v="33.115107913669064"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x v="445"/>
    <n v="37823"/>
    <n v="0.5679129129129129"/>
    <x v="0"/>
    <n v="374"/>
    <n v="101.13101604278074"/>
    <x v="1"/>
    <s v="USD"/>
    <x v="877"/>
    <x v="876"/>
    <b v="0"/>
    <b v="1"/>
    <s v="music/indie rock"/>
    <x v="1"/>
    <x v="7"/>
  </r>
  <r>
    <n v="999"/>
    <s v="Hernandez, Norton and Kelley"/>
    <s v="Expanded eco-centric policy"/>
    <x v="446"/>
    <n v="62819"/>
    <n v="0.56542754275427543"/>
    <x v="3"/>
    <n v="1122"/>
    <n v="55.98841354723708"/>
    <x v="1"/>
    <s v="USD"/>
    <x v="878"/>
    <x v="877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5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1"/>
    <x v="0"/>
  </r>
  <r>
    <x v="58"/>
    <x v="0"/>
  </r>
  <r>
    <x v="59"/>
    <x v="0"/>
  </r>
  <r>
    <x v="55"/>
    <x v="0"/>
  </r>
  <r>
    <x v="33"/>
    <x v="0"/>
  </r>
  <r>
    <x v="33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32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51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21"/>
    <x v="0"/>
  </r>
  <r>
    <x v="87"/>
    <x v="0"/>
  </r>
  <r>
    <x v="88"/>
    <x v="0"/>
  </r>
  <r>
    <x v="89"/>
    <x v="0"/>
  </r>
  <r>
    <x v="90"/>
    <x v="0"/>
  </r>
  <r>
    <x v="33"/>
    <x v="0"/>
  </r>
  <r>
    <x v="91"/>
    <x v="0"/>
  </r>
  <r>
    <x v="41"/>
    <x v="0"/>
  </r>
  <r>
    <x v="8"/>
    <x v="0"/>
  </r>
  <r>
    <x v="92"/>
    <x v="0"/>
  </r>
  <r>
    <x v="93"/>
    <x v="0"/>
  </r>
  <r>
    <x v="94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68"/>
    <x v="0"/>
  </r>
  <r>
    <x v="104"/>
    <x v="0"/>
  </r>
  <r>
    <x v="105"/>
    <x v="0"/>
  </r>
  <r>
    <x v="91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8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27"/>
    <x v="0"/>
  </r>
  <r>
    <x v="123"/>
    <x v="0"/>
  </r>
  <r>
    <x v="28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25"/>
    <x v="0"/>
  </r>
  <r>
    <x v="132"/>
    <x v="0"/>
  </r>
  <r>
    <x v="133"/>
    <x v="0"/>
  </r>
  <r>
    <x v="134"/>
    <x v="0"/>
  </r>
  <r>
    <x v="135"/>
    <x v="0"/>
  </r>
  <r>
    <x v="45"/>
    <x v="0"/>
  </r>
  <r>
    <x v="136"/>
    <x v="0"/>
  </r>
  <r>
    <x v="27"/>
    <x v="0"/>
  </r>
  <r>
    <x v="80"/>
    <x v="0"/>
  </r>
  <r>
    <x v="115"/>
    <x v="0"/>
  </r>
  <r>
    <x v="137"/>
    <x v="0"/>
  </r>
  <r>
    <x v="21"/>
    <x v="0"/>
  </r>
  <r>
    <x v="86"/>
    <x v="0"/>
  </r>
  <r>
    <x v="138"/>
    <x v="0"/>
  </r>
  <r>
    <x v="64"/>
    <x v="0"/>
  </r>
  <r>
    <x v="139"/>
    <x v="0"/>
  </r>
  <r>
    <x v="97"/>
    <x v="0"/>
  </r>
  <r>
    <x v="140"/>
    <x v="0"/>
  </r>
  <r>
    <x v="141"/>
    <x v="0"/>
  </r>
  <r>
    <x v="142"/>
    <x v="0"/>
  </r>
  <r>
    <x v="143"/>
    <x v="0"/>
  </r>
  <r>
    <x v="65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21"/>
    <x v="0"/>
  </r>
  <r>
    <x v="151"/>
    <x v="0"/>
  </r>
  <r>
    <x v="152"/>
    <x v="0"/>
  </r>
  <r>
    <x v="153"/>
    <x v="0"/>
  </r>
  <r>
    <x v="10"/>
    <x v="0"/>
  </r>
  <r>
    <x v="46"/>
    <x v="0"/>
  </r>
  <r>
    <x v="154"/>
    <x v="0"/>
  </r>
  <r>
    <x v="155"/>
    <x v="0"/>
  </r>
  <r>
    <x v="156"/>
    <x v="0"/>
  </r>
  <r>
    <x v="157"/>
    <x v="0"/>
  </r>
  <r>
    <x v="147"/>
    <x v="0"/>
  </r>
  <r>
    <x v="158"/>
    <x v="0"/>
  </r>
  <r>
    <x v="159"/>
    <x v="0"/>
  </r>
  <r>
    <x v="160"/>
    <x v="0"/>
  </r>
  <r>
    <x v="161"/>
    <x v="0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07"/>
    <x v="0"/>
  </r>
  <r>
    <x v="89"/>
    <x v="0"/>
  </r>
  <r>
    <x v="172"/>
    <x v="0"/>
  </r>
  <r>
    <x v="173"/>
    <x v="0"/>
  </r>
  <r>
    <x v="45"/>
    <x v="0"/>
  </r>
  <r>
    <x v="169"/>
    <x v="0"/>
  </r>
  <r>
    <x v="174"/>
    <x v="0"/>
  </r>
  <r>
    <x v="80"/>
    <x v="0"/>
  </r>
  <r>
    <x v="118"/>
    <x v="0"/>
  </r>
  <r>
    <x v="122"/>
    <x v="0"/>
  </r>
  <r>
    <x v="175"/>
    <x v="0"/>
  </r>
  <r>
    <x v="71"/>
    <x v="0"/>
  </r>
  <r>
    <x v="176"/>
    <x v="0"/>
  </r>
  <r>
    <x v="177"/>
    <x v="0"/>
  </r>
  <r>
    <x v="178"/>
    <x v="0"/>
  </r>
  <r>
    <x v="32"/>
    <x v="0"/>
  </r>
  <r>
    <x v="179"/>
    <x v="0"/>
  </r>
  <r>
    <x v="180"/>
    <x v="0"/>
  </r>
  <r>
    <x v="181"/>
    <x v="0"/>
  </r>
  <r>
    <x v="182"/>
    <x v="0"/>
  </r>
  <r>
    <x v="183"/>
    <x v="0"/>
  </r>
  <r>
    <x v="184"/>
    <x v="0"/>
  </r>
  <r>
    <x v="79"/>
    <x v="0"/>
  </r>
  <r>
    <x v="185"/>
    <x v="0"/>
  </r>
  <r>
    <x v="186"/>
    <x v="0"/>
  </r>
  <r>
    <x v="4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0"/>
  </r>
  <r>
    <x v="193"/>
    <x v="0"/>
  </r>
  <r>
    <x v="71"/>
    <x v="0"/>
  </r>
  <r>
    <x v="194"/>
    <x v="0"/>
  </r>
  <r>
    <x v="22"/>
    <x v="0"/>
  </r>
  <r>
    <x v="195"/>
    <x v="0"/>
  </r>
  <r>
    <x v="74"/>
    <x v="0"/>
  </r>
  <r>
    <x v="196"/>
    <x v="0"/>
  </r>
  <r>
    <x v="27"/>
    <x v="0"/>
  </r>
  <r>
    <x v="197"/>
    <x v="0"/>
  </r>
  <r>
    <x v="198"/>
    <x v="0"/>
  </r>
  <r>
    <x v="74"/>
    <x v="0"/>
  </r>
  <r>
    <x v="199"/>
    <x v="0"/>
  </r>
  <r>
    <x v="38"/>
    <x v="0"/>
  </r>
  <r>
    <x v="200"/>
    <x v="0"/>
  </r>
  <r>
    <x v="201"/>
    <x v="0"/>
  </r>
  <r>
    <x v="202"/>
    <x v="0"/>
  </r>
  <r>
    <x v="203"/>
    <x v="0"/>
  </r>
  <r>
    <x v="204"/>
    <x v="0"/>
  </r>
  <r>
    <x v="205"/>
    <x v="0"/>
  </r>
  <r>
    <x v="47"/>
    <x v="0"/>
  </r>
  <r>
    <x v="64"/>
    <x v="0"/>
  </r>
  <r>
    <x v="206"/>
    <x v="0"/>
  </r>
  <r>
    <x v="207"/>
    <x v="0"/>
  </r>
  <r>
    <x v="208"/>
    <x v="0"/>
  </r>
  <r>
    <x v="209"/>
    <x v="0"/>
  </r>
  <r>
    <x v="79"/>
    <x v="0"/>
  </r>
  <r>
    <x v="210"/>
    <x v="0"/>
  </r>
  <r>
    <x v="211"/>
    <x v="0"/>
  </r>
  <r>
    <x v="212"/>
    <x v="0"/>
  </r>
  <r>
    <x v="107"/>
    <x v="0"/>
  </r>
  <r>
    <x v="213"/>
    <x v="0"/>
  </r>
  <r>
    <x v="174"/>
    <x v="0"/>
  </r>
  <r>
    <x v="78"/>
    <x v="0"/>
  </r>
  <r>
    <x v="214"/>
    <x v="0"/>
  </r>
  <r>
    <x v="215"/>
    <x v="0"/>
  </r>
  <r>
    <x v="216"/>
    <x v="0"/>
  </r>
  <r>
    <x v="10"/>
    <x v="0"/>
  </r>
  <r>
    <x v="35"/>
    <x v="0"/>
  </r>
  <r>
    <x v="217"/>
    <x v="0"/>
  </r>
  <r>
    <x v="218"/>
    <x v="0"/>
  </r>
  <r>
    <x v="140"/>
    <x v="0"/>
  </r>
  <r>
    <x v="219"/>
    <x v="0"/>
  </r>
  <r>
    <x v="220"/>
    <x v="0"/>
  </r>
  <r>
    <x v="221"/>
    <x v="0"/>
  </r>
  <r>
    <x v="46"/>
    <x v="0"/>
  </r>
  <r>
    <x v="222"/>
    <x v="0"/>
  </r>
  <r>
    <x v="76"/>
    <x v="0"/>
  </r>
  <r>
    <x v="223"/>
    <x v="0"/>
  </r>
  <r>
    <x v="224"/>
    <x v="0"/>
  </r>
  <r>
    <x v="87"/>
    <x v="0"/>
  </r>
  <r>
    <x v="80"/>
    <x v="0"/>
  </r>
  <r>
    <x v="225"/>
    <x v="0"/>
  </r>
  <r>
    <x v="226"/>
    <x v="0"/>
  </r>
  <r>
    <x v="227"/>
    <x v="0"/>
  </r>
  <r>
    <x v="32"/>
    <x v="0"/>
  </r>
  <r>
    <x v="228"/>
    <x v="0"/>
  </r>
  <r>
    <x v="229"/>
    <x v="0"/>
  </r>
  <r>
    <x v="230"/>
    <x v="0"/>
  </r>
  <r>
    <x v="231"/>
    <x v="0"/>
  </r>
  <r>
    <x v="232"/>
    <x v="0"/>
  </r>
  <r>
    <x v="77"/>
    <x v="0"/>
  </r>
  <r>
    <x v="63"/>
    <x v="0"/>
  </r>
  <r>
    <x v="68"/>
    <x v="0"/>
  </r>
  <r>
    <x v="233"/>
    <x v="0"/>
  </r>
  <r>
    <x v="234"/>
    <x v="0"/>
  </r>
  <r>
    <x v="235"/>
    <x v="0"/>
  </r>
  <r>
    <x v="236"/>
    <x v="0"/>
  </r>
  <r>
    <x v="201"/>
    <x v="0"/>
  </r>
  <r>
    <x v="179"/>
    <x v="0"/>
  </r>
  <r>
    <x v="45"/>
    <x v="0"/>
  </r>
  <r>
    <x v="237"/>
    <x v="0"/>
  </r>
  <r>
    <x v="238"/>
    <x v="0"/>
  </r>
  <r>
    <x v="239"/>
    <x v="0"/>
  </r>
  <r>
    <x v="240"/>
    <x v="0"/>
  </r>
  <r>
    <x v="84"/>
    <x v="0"/>
  </r>
  <r>
    <x v="241"/>
    <x v="0"/>
  </r>
  <r>
    <x v="242"/>
    <x v="0"/>
  </r>
  <r>
    <x v="68"/>
    <x v="0"/>
  </r>
  <r>
    <x v="243"/>
    <x v="0"/>
  </r>
  <r>
    <x v="244"/>
    <x v="0"/>
  </r>
  <r>
    <x v="23"/>
    <x v="0"/>
  </r>
  <r>
    <x v="46"/>
    <x v="0"/>
  </r>
  <r>
    <x v="245"/>
    <x v="0"/>
  </r>
  <r>
    <x v="93"/>
    <x v="0"/>
  </r>
  <r>
    <x v="246"/>
    <x v="0"/>
  </r>
  <r>
    <x v="247"/>
    <x v="0"/>
  </r>
  <r>
    <x v="248"/>
    <x v="0"/>
  </r>
  <r>
    <x v="249"/>
    <x v="0"/>
  </r>
  <r>
    <x v="222"/>
    <x v="0"/>
  </r>
  <r>
    <x v="140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15"/>
    <x v="0"/>
  </r>
  <r>
    <x v="260"/>
    <x v="0"/>
  </r>
  <r>
    <x v="255"/>
    <x v="0"/>
  </r>
  <r>
    <x v="261"/>
    <x v="0"/>
  </r>
  <r>
    <x v="21"/>
    <x v="0"/>
  </r>
  <r>
    <x v="262"/>
    <x v="0"/>
  </r>
  <r>
    <x v="263"/>
    <x v="0"/>
  </r>
  <r>
    <x v="264"/>
    <x v="0"/>
  </r>
  <r>
    <x v="82"/>
    <x v="0"/>
  </r>
  <r>
    <x v="265"/>
    <x v="0"/>
  </r>
  <r>
    <x v="200"/>
    <x v="0"/>
  </r>
  <r>
    <x v="266"/>
    <x v="0"/>
  </r>
  <r>
    <x v="267"/>
    <x v="0"/>
  </r>
  <r>
    <x v="47"/>
    <x v="0"/>
  </r>
  <r>
    <x v="129"/>
    <x v="0"/>
  </r>
  <r>
    <x v="268"/>
    <x v="0"/>
  </r>
  <r>
    <x v="36"/>
    <x v="0"/>
  </r>
  <r>
    <x v="269"/>
    <x v="0"/>
  </r>
  <r>
    <x v="270"/>
    <x v="0"/>
  </r>
  <r>
    <x v="271"/>
    <x v="0"/>
  </r>
  <r>
    <x v="181"/>
    <x v="0"/>
  </r>
  <r>
    <x v="71"/>
    <x v="0"/>
  </r>
  <r>
    <x v="56"/>
    <x v="0"/>
  </r>
  <r>
    <x v="272"/>
    <x v="0"/>
  </r>
  <r>
    <x v="273"/>
    <x v="0"/>
  </r>
  <r>
    <x v="215"/>
    <x v="0"/>
  </r>
  <r>
    <x v="15"/>
    <x v="0"/>
  </r>
  <r>
    <x v="274"/>
    <x v="0"/>
  </r>
  <r>
    <x v="275"/>
    <x v="0"/>
  </r>
  <r>
    <x v="276"/>
    <x v="0"/>
  </r>
  <r>
    <x v="277"/>
    <x v="0"/>
  </r>
  <r>
    <x v="278"/>
    <x v="0"/>
  </r>
  <r>
    <x v="279"/>
    <x v="0"/>
  </r>
  <r>
    <x v="280"/>
    <x v="0"/>
  </r>
  <r>
    <x v="281"/>
    <x v="0"/>
  </r>
  <r>
    <x v="282"/>
    <x v="0"/>
  </r>
  <r>
    <x v="283"/>
    <x v="0"/>
  </r>
  <r>
    <x v="284"/>
    <x v="0"/>
  </r>
  <r>
    <x v="285"/>
    <x v="0"/>
  </r>
  <r>
    <x v="286"/>
    <x v="0"/>
  </r>
  <r>
    <x v="287"/>
    <x v="0"/>
  </r>
  <r>
    <x v="63"/>
    <x v="0"/>
  </r>
  <r>
    <x v="288"/>
    <x v="0"/>
  </r>
  <r>
    <x v="22"/>
    <x v="0"/>
  </r>
  <r>
    <x v="289"/>
    <x v="0"/>
  </r>
  <r>
    <x v="290"/>
    <x v="0"/>
  </r>
  <r>
    <x v="291"/>
    <x v="0"/>
  </r>
  <r>
    <x v="162"/>
    <x v="0"/>
  </r>
  <r>
    <x v="292"/>
    <x v="0"/>
  </r>
  <r>
    <x v="293"/>
    <x v="0"/>
  </r>
  <r>
    <x v="294"/>
    <x v="0"/>
  </r>
  <r>
    <x v="295"/>
    <x v="0"/>
  </r>
  <r>
    <x v="296"/>
    <x v="0"/>
  </r>
  <r>
    <x v="297"/>
    <x v="0"/>
  </r>
  <r>
    <x v="143"/>
    <x v="0"/>
  </r>
  <r>
    <x v="298"/>
    <x v="0"/>
  </r>
  <r>
    <x v="110"/>
    <x v="0"/>
  </r>
  <r>
    <x v="299"/>
    <x v="0"/>
  </r>
  <r>
    <x v="80"/>
    <x v="0"/>
  </r>
  <r>
    <x v="300"/>
    <x v="0"/>
  </r>
  <r>
    <x v="234"/>
    <x v="0"/>
  </r>
  <r>
    <x v="287"/>
    <x v="0"/>
  </r>
  <r>
    <x v="301"/>
    <x v="0"/>
  </r>
  <r>
    <x v="91"/>
    <x v="0"/>
  </r>
  <r>
    <x v="302"/>
    <x v="0"/>
  </r>
  <r>
    <x v="303"/>
    <x v="0"/>
  </r>
  <r>
    <x v="189"/>
    <x v="0"/>
  </r>
  <r>
    <x v="304"/>
    <x v="0"/>
  </r>
  <r>
    <x v="222"/>
    <x v="0"/>
  </r>
  <r>
    <x v="155"/>
    <x v="0"/>
  </r>
  <r>
    <x v="305"/>
    <x v="0"/>
  </r>
  <r>
    <x v="241"/>
    <x v="0"/>
  </r>
  <r>
    <x v="81"/>
    <x v="0"/>
  </r>
  <r>
    <x v="306"/>
    <x v="0"/>
  </r>
  <r>
    <x v="307"/>
    <x v="0"/>
  </r>
  <r>
    <x v="308"/>
    <x v="0"/>
  </r>
  <r>
    <x v="51"/>
    <x v="0"/>
  </r>
  <r>
    <x v="254"/>
    <x v="0"/>
  </r>
  <r>
    <x v="241"/>
    <x v="0"/>
  </r>
  <r>
    <x v="235"/>
    <x v="0"/>
  </r>
  <r>
    <x v="309"/>
    <x v="0"/>
  </r>
  <r>
    <x v="310"/>
    <x v="0"/>
  </r>
  <r>
    <x v="311"/>
    <x v="0"/>
  </r>
  <r>
    <x v="312"/>
    <x v="0"/>
  </r>
  <r>
    <x v="299"/>
    <x v="0"/>
  </r>
  <r>
    <x v="313"/>
    <x v="0"/>
  </r>
  <r>
    <x v="314"/>
    <x v="0"/>
  </r>
  <r>
    <x v="315"/>
    <x v="0"/>
  </r>
  <r>
    <x v="316"/>
    <x v="0"/>
  </r>
  <r>
    <x v="317"/>
    <x v="0"/>
  </r>
  <r>
    <x v="318"/>
    <x v="0"/>
  </r>
  <r>
    <x v="6"/>
    <x v="0"/>
  </r>
  <r>
    <x v="319"/>
    <x v="0"/>
  </r>
  <r>
    <x v="315"/>
    <x v="0"/>
  </r>
  <r>
    <x v="23"/>
    <x v="0"/>
  </r>
  <r>
    <x v="320"/>
    <x v="0"/>
  </r>
  <r>
    <x v="321"/>
    <x v="0"/>
  </r>
  <r>
    <x v="322"/>
    <x v="0"/>
  </r>
  <r>
    <x v="323"/>
    <x v="0"/>
  </r>
  <r>
    <x v="229"/>
    <x v="0"/>
  </r>
  <r>
    <x v="2"/>
    <x v="0"/>
  </r>
  <r>
    <x v="33"/>
    <x v="0"/>
  </r>
  <r>
    <x v="324"/>
    <x v="0"/>
  </r>
  <r>
    <x v="115"/>
    <x v="0"/>
  </r>
  <r>
    <x v="325"/>
    <x v="0"/>
  </r>
  <r>
    <x v="49"/>
    <x v="0"/>
  </r>
  <r>
    <x v="326"/>
    <x v="0"/>
  </r>
  <r>
    <x v="305"/>
    <x v="0"/>
  </r>
  <r>
    <x v="288"/>
    <x v="0"/>
  </r>
  <r>
    <x v="327"/>
    <x v="0"/>
  </r>
  <r>
    <x v="155"/>
    <x v="0"/>
  </r>
  <r>
    <x v="216"/>
    <x v="0"/>
  </r>
  <r>
    <x v="10"/>
    <x v="0"/>
  </r>
  <r>
    <x v="328"/>
    <x v="0"/>
  </r>
  <r>
    <x v="133"/>
    <x v="0"/>
  </r>
  <r>
    <x v="43"/>
    <x v="0"/>
  </r>
  <r>
    <x v="108"/>
    <x v="0"/>
  </r>
  <r>
    <x v="242"/>
    <x v="0"/>
  </r>
  <r>
    <x v="329"/>
    <x v="0"/>
  </r>
  <r>
    <x v="330"/>
    <x v="0"/>
  </r>
  <r>
    <x v="151"/>
    <x v="0"/>
  </r>
  <r>
    <x v="147"/>
    <x v="0"/>
  </r>
  <r>
    <x v="331"/>
    <x v="0"/>
  </r>
  <r>
    <x v="291"/>
    <x v="0"/>
  </r>
  <r>
    <x v="332"/>
    <x v="0"/>
  </r>
  <r>
    <x v="333"/>
    <x v="0"/>
  </r>
  <r>
    <x v="334"/>
    <x v="0"/>
  </r>
  <r>
    <x v="335"/>
    <x v="0"/>
  </r>
  <r>
    <x v="336"/>
    <x v="0"/>
  </r>
  <r>
    <x v="91"/>
    <x v="0"/>
  </r>
  <r>
    <x v="215"/>
    <x v="0"/>
  </r>
  <r>
    <x v="194"/>
    <x v="0"/>
  </r>
  <r>
    <x v="337"/>
    <x v="0"/>
  </r>
  <r>
    <x v="338"/>
    <x v="0"/>
  </r>
  <r>
    <x v="18"/>
    <x v="0"/>
  </r>
  <r>
    <x v="339"/>
    <x v="0"/>
  </r>
  <r>
    <x v="340"/>
    <x v="0"/>
  </r>
  <r>
    <x v="137"/>
    <x v="0"/>
  </r>
  <r>
    <x v="91"/>
    <x v="0"/>
  </r>
  <r>
    <x v="341"/>
    <x v="0"/>
  </r>
  <r>
    <x v="180"/>
    <x v="0"/>
  </r>
  <r>
    <x v="342"/>
    <x v="0"/>
  </r>
  <r>
    <x v="343"/>
    <x v="0"/>
  </r>
  <r>
    <x v="97"/>
    <x v="0"/>
  </r>
  <r>
    <x v="288"/>
    <x v="0"/>
  </r>
  <r>
    <x v="344"/>
    <x v="0"/>
  </r>
  <r>
    <x v="159"/>
    <x v="0"/>
  </r>
  <r>
    <x v="262"/>
    <x v="0"/>
  </r>
  <r>
    <x v="345"/>
    <x v="0"/>
  </r>
  <r>
    <x v="346"/>
    <x v="0"/>
  </r>
  <r>
    <x v="347"/>
    <x v="0"/>
  </r>
  <r>
    <x v="0"/>
    <x v="0"/>
  </r>
  <r>
    <x v="348"/>
    <x v="0"/>
  </r>
  <r>
    <x v="349"/>
    <x v="0"/>
  </r>
  <r>
    <x v="12"/>
    <x v="0"/>
  </r>
  <r>
    <x v="46"/>
    <x v="0"/>
  </r>
  <r>
    <x v="350"/>
    <x v="0"/>
  </r>
  <r>
    <x v="320"/>
    <x v="0"/>
  </r>
  <r>
    <x v="351"/>
    <x v="0"/>
  </r>
  <r>
    <x v="249"/>
    <x v="0"/>
  </r>
  <r>
    <x v="68"/>
    <x v="0"/>
  </r>
  <r>
    <x v="352"/>
    <x v="0"/>
  </r>
  <r>
    <x v="353"/>
    <x v="0"/>
  </r>
  <r>
    <x v="354"/>
    <x v="0"/>
  </r>
  <r>
    <x v="355"/>
    <x v="0"/>
  </r>
  <r>
    <x v="130"/>
    <x v="0"/>
  </r>
  <r>
    <x v="356"/>
    <x v="0"/>
  </r>
  <r>
    <x v="107"/>
    <x v="0"/>
  </r>
  <r>
    <x v="357"/>
    <x v="0"/>
  </r>
  <r>
    <x v="358"/>
    <x v="0"/>
  </r>
  <r>
    <x v="359"/>
    <x v="0"/>
  </r>
  <r>
    <x v="241"/>
    <x v="0"/>
  </r>
  <r>
    <x v="360"/>
    <x v="0"/>
  </r>
  <r>
    <x v="18"/>
    <x v="0"/>
  </r>
  <r>
    <x v="361"/>
    <x v="0"/>
  </r>
  <r>
    <x v="86"/>
    <x v="0"/>
  </r>
  <r>
    <x v="362"/>
    <x v="0"/>
  </r>
  <r>
    <x v="363"/>
    <x v="0"/>
  </r>
  <r>
    <x v="189"/>
    <x v="0"/>
  </r>
  <r>
    <x v="78"/>
    <x v="0"/>
  </r>
  <r>
    <x v="288"/>
    <x v="0"/>
  </r>
  <r>
    <x v="39"/>
    <x v="0"/>
  </r>
  <r>
    <x v="169"/>
    <x v="0"/>
  </r>
  <r>
    <x v="364"/>
    <x v="0"/>
  </r>
  <r>
    <x v="107"/>
    <x v="0"/>
  </r>
  <r>
    <x v="365"/>
    <x v="0"/>
  </r>
  <r>
    <x v="366"/>
    <x v="0"/>
  </r>
  <r>
    <x v="367"/>
    <x v="0"/>
  </r>
  <r>
    <x v="237"/>
    <x v="0"/>
  </r>
  <r>
    <x v="368"/>
    <x v="0"/>
  </r>
  <r>
    <x v="369"/>
    <x v="0"/>
  </r>
  <r>
    <x v="370"/>
    <x v="0"/>
  </r>
  <r>
    <x v="371"/>
    <x v="0"/>
  </r>
  <r>
    <x v="349"/>
    <x v="0"/>
  </r>
  <r>
    <x v="372"/>
    <x v="0"/>
  </r>
  <r>
    <x v="373"/>
    <x v="0"/>
  </r>
  <r>
    <x v="46"/>
    <x v="0"/>
  </r>
  <r>
    <x v="222"/>
    <x v="0"/>
  </r>
  <r>
    <x v="374"/>
    <x v="0"/>
  </r>
  <r>
    <x v="375"/>
    <x v="0"/>
  </r>
  <r>
    <x v="342"/>
    <x v="0"/>
  </r>
  <r>
    <x v="56"/>
    <x v="0"/>
  </r>
  <r>
    <x v="316"/>
    <x v="0"/>
  </r>
  <r>
    <x v="54"/>
    <x v="0"/>
  </r>
  <r>
    <x v="376"/>
    <x v="0"/>
  </r>
  <r>
    <x v="377"/>
    <x v="0"/>
  </r>
  <r>
    <x v="107"/>
    <x v="0"/>
  </r>
  <r>
    <x v="32"/>
    <x v="0"/>
  </r>
  <r>
    <x v="118"/>
    <x v="0"/>
  </r>
  <r>
    <x v="180"/>
    <x v="0"/>
  </r>
  <r>
    <x v="378"/>
    <x v="0"/>
  </r>
  <r>
    <x v="180"/>
    <x v="0"/>
  </r>
  <r>
    <x v="326"/>
    <x v="0"/>
  </r>
  <r>
    <x v="379"/>
    <x v="0"/>
  </r>
  <r>
    <x v="380"/>
    <x v="0"/>
  </r>
  <r>
    <x v="316"/>
    <x v="0"/>
  </r>
  <r>
    <x v="381"/>
    <x v="0"/>
  </r>
  <r>
    <x v="382"/>
    <x v="0"/>
  </r>
  <r>
    <x v="231"/>
    <x v="0"/>
  </r>
  <r>
    <x v="84"/>
    <x v="0"/>
  </r>
  <r>
    <x v="235"/>
    <x v="0"/>
  </r>
  <r>
    <x v="27"/>
    <x v="0"/>
  </r>
  <r>
    <x v="383"/>
    <x v="0"/>
  </r>
  <r>
    <x v="384"/>
    <x v="0"/>
  </r>
  <r>
    <x v="385"/>
    <x v="0"/>
  </r>
  <r>
    <x v="214"/>
    <x v="0"/>
  </r>
  <r>
    <x v="386"/>
    <x v="0"/>
  </r>
  <r>
    <x v="16"/>
    <x v="0"/>
  </r>
  <r>
    <x v="387"/>
    <x v="0"/>
  </r>
  <r>
    <x v="342"/>
    <x v="0"/>
  </r>
  <r>
    <x v="38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15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15"/>
    <x v="0"/>
  </r>
  <r>
    <x v="16"/>
    <x v="0"/>
  </r>
  <r>
    <x v="44"/>
    <x v="0"/>
  </r>
  <r>
    <x v="45"/>
    <x v="0"/>
  </r>
  <r>
    <x v="46"/>
    <x v="0"/>
  </r>
  <r>
    <x v="47"/>
    <x v="0"/>
  </r>
  <r>
    <x v="17"/>
    <x v="0"/>
  </r>
  <r>
    <x v="48"/>
    <x v="0"/>
  </r>
  <r>
    <x v="49"/>
    <x v="0"/>
  </r>
  <r>
    <x v="20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1"/>
    <x v="0"/>
  </r>
  <r>
    <x v="55"/>
    <x v="0"/>
  </r>
  <r>
    <x v="59"/>
    <x v="0"/>
  </r>
  <r>
    <x v="60"/>
    <x v="0"/>
  </r>
  <r>
    <x v="61"/>
    <x v="0"/>
  </r>
  <r>
    <x v="62"/>
    <x v="0"/>
  </r>
  <r>
    <x v="63"/>
    <x v="0"/>
  </r>
  <r>
    <x v="15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15"/>
    <x v="0"/>
  </r>
  <r>
    <x v="75"/>
    <x v="0"/>
  </r>
  <r>
    <x v="76"/>
    <x v="0"/>
  </r>
  <r>
    <x v="11"/>
    <x v="0"/>
  </r>
  <r>
    <x v="77"/>
    <x v="0"/>
  </r>
  <r>
    <x v="78"/>
    <x v="0"/>
  </r>
  <r>
    <x v="11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21"/>
    <x v="0"/>
  </r>
  <r>
    <x v="87"/>
    <x v="0"/>
  </r>
  <r>
    <x v="88"/>
    <x v="0"/>
  </r>
  <r>
    <x v="15"/>
    <x v="0"/>
  </r>
  <r>
    <x v="89"/>
    <x v="0"/>
  </r>
  <r>
    <x v="90"/>
    <x v="0"/>
  </r>
  <r>
    <x v="91"/>
    <x v="0"/>
  </r>
  <r>
    <x v="92"/>
    <x v="0"/>
  </r>
  <r>
    <x v="93"/>
    <x v="0"/>
  </r>
  <r>
    <x v="94"/>
    <x v="0"/>
  </r>
  <r>
    <x v="95"/>
    <x v="0"/>
  </r>
  <r>
    <x v="47"/>
    <x v="0"/>
  </r>
  <r>
    <x v="69"/>
    <x v="0"/>
  </r>
  <r>
    <x v="96"/>
    <x v="0"/>
  </r>
  <r>
    <x v="97"/>
    <x v="0"/>
  </r>
  <r>
    <x v="50"/>
    <x v="0"/>
  </r>
  <r>
    <x v="35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104"/>
    <x v="0"/>
  </r>
  <r>
    <x v="105"/>
    <x v="0"/>
  </r>
  <r>
    <x v="106"/>
    <x v="0"/>
  </r>
  <r>
    <x v="107"/>
    <x v="0"/>
  </r>
  <r>
    <x v="108"/>
    <x v="0"/>
  </r>
  <r>
    <x v="109"/>
    <x v="0"/>
  </r>
  <r>
    <x v="15"/>
    <x v="0"/>
  </r>
  <r>
    <x v="99"/>
    <x v="0"/>
  </r>
  <r>
    <x v="64"/>
    <x v="0"/>
  </r>
  <r>
    <x v="110"/>
    <x v="0"/>
  </r>
  <r>
    <x v="17"/>
    <x v="0"/>
  </r>
  <r>
    <x v="111"/>
    <x v="0"/>
  </r>
  <r>
    <x v="112"/>
    <x v="0"/>
  </r>
  <r>
    <x v="107"/>
    <x v="0"/>
  </r>
  <r>
    <x v="113"/>
    <x v="0"/>
  </r>
  <r>
    <x v="114"/>
    <x v="0"/>
  </r>
  <r>
    <x v="4"/>
    <x v="0"/>
  </r>
  <r>
    <x v="49"/>
    <x v="0"/>
  </r>
  <r>
    <x v="115"/>
    <x v="0"/>
  </r>
  <r>
    <x v="116"/>
    <x v="0"/>
  </r>
  <r>
    <x v="117"/>
    <x v="0"/>
  </r>
  <r>
    <x v="118"/>
    <x v="0"/>
  </r>
  <r>
    <x v="119"/>
    <x v="0"/>
  </r>
  <r>
    <x v="15"/>
    <x v="0"/>
  </r>
  <r>
    <x v="64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0"/>
  </r>
  <r>
    <x v="11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90"/>
    <x v="0"/>
  </r>
  <r>
    <x v="134"/>
    <x v="0"/>
  </r>
  <r>
    <x v="135"/>
    <x v="0"/>
  </r>
  <r>
    <x v="15"/>
    <x v="0"/>
  </r>
  <r>
    <x v="94"/>
    <x v="0"/>
  </r>
  <r>
    <x v="136"/>
    <x v="0"/>
  </r>
  <r>
    <x v="137"/>
    <x v="0"/>
  </r>
  <r>
    <x v="138"/>
    <x v="0"/>
  </r>
  <r>
    <x v="139"/>
    <x v="0"/>
  </r>
  <r>
    <x v="140"/>
    <x v="0"/>
  </r>
  <r>
    <x v="93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8"/>
    <x v="0"/>
  </r>
  <r>
    <x v="150"/>
    <x v="0"/>
  </r>
  <r>
    <x v="151"/>
    <x v="0"/>
  </r>
  <r>
    <x v="0"/>
    <x v="0"/>
  </r>
  <r>
    <x v="152"/>
    <x v="0"/>
  </r>
  <r>
    <x v="153"/>
    <x v="0"/>
  </r>
  <r>
    <x v="154"/>
    <x v="0"/>
  </r>
  <r>
    <x v="56"/>
    <x v="0"/>
  </r>
  <r>
    <x v="155"/>
    <x v="0"/>
  </r>
  <r>
    <x v="156"/>
    <x v="0"/>
  </r>
  <r>
    <x v="79"/>
    <x v="0"/>
  </r>
  <r>
    <x v="157"/>
    <x v="0"/>
  </r>
  <r>
    <x v="85"/>
    <x v="0"/>
  </r>
  <r>
    <x v="158"/>
    <x v="0"/>
  </r>
  <r>
    <x v="159"/>
    <x v="0"/>
  </r>
  <r>
    <x v="160"/>
    <x v="0"/>
  </r>
  <r>
    <x v="161"/>
    <x v="0"/>
  </r>
  <r>
    <x v="96"/>
    <x v="0"/>
  </r>
  <r>
    <x v="145"/>
    <x v="0"/>
  </r>
  <r>
    <x v="162"/>
    <x v="0"/>
  </r>
  <r>
    <x v="59"/>
    <x v="0"/>
  </r>
  <r>
    <x v="163"/>
    <x v="0"/>
  </r>
  <r>
    <x v="164"/>
    <x v="0"/>
  </r>
  <r>
    <x v="165"/>
    <x v="0"/>
  </r>
  <r>
    <x v="88"/>
    <x v="0"/>
  </r>
  <r>
    <x v="166"/>
    <x v="0"/>
  </r>
  <r>
    <x v="167"/>
    <x v="0"/>
  </r>
  <r>
    <x v="168"/>
    <x v="0"/>
  </r>
  <r>
    <x v="72"/>
    <x v="0"/>
  </r>
  <r>
    <x v="169"/>
    <x v="0"/>
  </r>
  <r>
    <x v="50"/>
    <x v="0"/>
  </r>
  <r>
    <x v="170"/>
    <x v="0"/>
  </r>
  <r>
    <x v="31"/>
    <x v="0"/>
  </r>
  <r>
    <x v="58"/>
    <x v="0"/>
  </r>
  <r>
    <x v="10"/>
    <x v="0"/>
  </r>
  <r>
    <x v="171"/>
    <x v="0"/>
  </r>
  <r>
    <x v="89"/>
    <x v="0"/>
  </r>
  <r>
    <x v="172"/>
    <x v="0"/>
  </r>
  <r>
    <x v="173"/>
    <x v="0"/>
  </r>
  <r>
    <x v="174"/>
    <x v="0"/>
  </r>
  <r>
    <x v="175"/>
    <x v="0"/>
  </r>
  <r>
    <x v="176"/>
    <x v="0"/>
  </r>
  <r>
    <x v="55"/>
    <x v="0"/>
  </r>
  <r>
    <x v="177"/>
    <x v="0"/>
  </r>
  <r>
    <x v="178"/>
    <x v="0"/>
  </r>
  <r>
    <x v="179"/>
    <x v="0"/>
  </r>
  <r>
    <x v="180"/>
    <x v="0"/>
  </r>
  <r>
    <x v="15"/>
    <x v="0"/>
  </r>
  <r>
    <x v="181"/>
    <x v="0"/>
  </r>
  <r>
    <x v="147"/>
    <x v="0"/>
  </r>
  <r>
    <x v="171"/>
    <x v="0"/>
  </r>
  <r>
    <x v="153"/>
    <x v="0"/>
  </r>
  <r>
    <x v="182"/>
    <x v="0"/>
  </r>
  <r>
    <x v="139"/>
    <x v="0"/>
  </r>
  <r>
    <x v="183"/>
    <x v="0"/>
  </r>
  <r>
    <x v="60"/>
    <x v="0"/>
  </r>
  <r>
    <x v="184"/>
    <x v="0"/>
  </r>
  <r>
    <x v="185"/>
    <x v="0"/>
  </r>
  <r>
    <x v="186"/>
    <x v="0"/>
  </r>
  <r>
    <x v="187"/>
    <x v="0"/>
  </r>
  <r>
    <x v="188"/>
    <x v="0"/>
  </r>
  <r>
    <x v="3"/>
    <x v="0"/>
  </r>
  <r>
    <x v="189"/>
    <x v="0"/>
  </r>
  <r>
    <x v="15"/>
    <x v="0"/>
  </r>
  <r>
    <x v="190"/>
    <x v="0"/>
  </r>
  <r>
    <x v="191"/>
    <x v="0"/>
  </r>
  <r>
    <x v="192"/>
    <x v="0"/>
  </r>
  <r>
    <x v="182"/>
    <x v="0"/>
  </r>
  <r>
    <x v="164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164"/>
    <x v="0"/>
  </r>
  <r>
    <x v="204"/>
    <x v="0"/>
  </r>
  <r>
    <x v="205"/>
    <x v="0"/>
  </r>
  <r>
    <x v="206"/>
    <x v="0"/>
  </r>
  <r>
    <x v="24"/>
    <x v="0"/>
  </r>
  <r>
    <x v="15"/>
    <x v="0"/>
  </r>
  <r>
    <x v="129"/>
    <x v="0"/>
  </r>
  <r>
    <x v="207"/>
    <x v="0"/>
  </r>
  <r>
    <x v="192"/>
    <x v="0"/>
  </r>
  <r>
    <x v="208"/>
    <x v="0"/>
  </r>
  <r>
    <x v="209"/>
    <x v="0"/>
  </r>
  <r>
    <x v="85"/>
    <x v="0"/>
  </r>
  <r>
    <x v="210"/>
    <x v="0"/>
  </r>
  <r>
    <x v="11"/>
    <x v="0"/>
  </r>
  <r>
    <x v="158"/>
    <x v="0"/>
  </r>
  <r>
    <x v="93"/>
    <x v="0"/>
  </r>
  <r>
    <x v="69"/>
    <x v="0"/>
  </r>
  <r>
    <x v="211"/>
    <x v="0"/>
  </r>
  <r>
    <x v="15"/>
    <x v="0"/>
  </r>
  <r>
    <x v="212"/>
    <x v="0"/>
  </r>
  <r>
    <x v="53"/>
    <x v="0"/>
  </r>
  <r>
    <x v="213"/>
    <x v="0"/>
  </r>
  <r>
    <x v="214"/>
    <x v="0"/>
  </r>
  <r>
    <x v="215"/>
    <x v="0"/>
  </r>
  <r>
    <x v="8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91"/>
    <x v="0"/>
  </r>
  <r>
    <x v="94"/>
    <x v="0"/>
  </r>
  <r>
    <x v="222"/>
    <x v="0"/>
  </r>
  <r>
    <x v="223"/>
    <x v="0"/>
  </r>
  <r>
    <x v="15"/>
    <x v="0"/>
  </r>
  <r>
    <x v="49"/>
    <x v="0"/>
  </r>
  <r>
    <x v="56"/>
    <x v="0"/>
  </r>
  <r>
    <x v="224"/>
    <x v="0"/>
  </r>
  <r>
    <x v="29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184"/>
    <x v="0"/>
  </r>
  <r>
    <x v="99"/>
    <x v="0"/>
  </r>
  <r>
    <x v="15"/>
    <x v="0"/>
  </r>
  <r>
    <x v="94"/>
    <x v="0"/>
  </r>
  <r>
    <x v="58"/>
    <x v="0"/>
  </r>
  <r>
    <x v="160"/>
    <x v="0"/>
  </r>
  <r>
    <x v="231"/>
    <x v="0"/>
  </r>
  <r>
    <x v="232"/>
    <x v="0"/>
  </r>
  <r>
    <x v="49"/>
    <x v="0"/>
  </r>
  <r>
    <x v="73"/>
    <x v="0"/>
  </r>
  <r>
    <x v="233"/>
    <x v="0"/>
  </r>
  <r>
    <x v="22"/>
    <x v="0"/>
  </r>
  <r>
    <x v="8"/>
    <x v="0"/>
  </r>
  <r>
    <x v="234"/>
    <x v="0"/>
  </r>
  <r>
    <x v="235"/>
    <x v="0"/>
  </r>
  <r>
    <x v="94"/>
    <x v="0"/>
  </r>
  <r>
    <x v="236"/>
    <x v="0"/>
  </r>
  <r>
    <x v="5"/>
    <x v="0"/>
  </r>
  <r>
    <x v="237"/>
    <x v="0"/>
  </r>
  <r>
    <x v="15"/>
    <x v="0"/>
  </r>
  <r>
    <x v="93"/>
    <x v="0"/>
  </r>
  <r>
    <x v="74"/>
    <x v="0"/>
  </r>
  <r>
    <x v="238"/>
    <x v="0"/>
  </r>
  <r>
    <x v="239"/>
    <x v="0"/>
  </r>
  <r>
    <x v="240"/>
    <x v="0"/>
  </r>
  <r>
    <x v="241"/>
    <x v="0"/>
  </r>
  <r>
    <x v="21"/>
    <x v="0"/>
  </r>
  <r>
    <x v="11"/>
    <x v="0"/>
  </r>
  <r>
    <x v="31"/>
    <x v="0"/>
  </r>
  <r>
    <x v="242"/>
    <x v="0"/>
  </r>
  <r>
    <x v="148"/>
    <x v="0"/>
  </r>
  <r>
    <x v="49"/>
    <x v="0"/>
  </r>
  <r>
    <x v="222"/>
    <x v="0"/>
  </r>
  <r>
    <x v="49"/>
    <x v="0"/>
  </r>
  <r>
    <x v="243"/>
    <x v="0"/>
  </r>
  <r>
    <x v="244"/>
    <x v="0"/>
  </r>
  <r>
    <x v="245"/>
    <x v="0"/>
  </r>
  <r>
    <x v="63"/>
    <x v="0"/>
  </r>
  <r>
    <x v="15"/>
    <x v="0"/>
  </r>
  <r>
    <x v="148"/>
    <x v="0"/>
  </r>
  <r>
    <x v="105"/>
    <x v="0"/>
  </r>
  <r>
    <x v="246"/>
    <x v="0"/>
  </r>
  <r>
    <x v="6"/>
    <x v="0"/>
  </r>
  <r>
    <x v="247"/>
    <x v="0"/>
  </r>
  <r>
    <x v="248"/>
    <x v="0"/>
  </r>
  <r>
    <x v="1"/>
    <x v="0"/>
  </r>
  <r>
    <x v="249"/>
    <x v="0"/>
  </r>
  <r>
    <x v="49"/>
    <x v="0"/>
  </r>
  <r>
    <x v="250"/>
    <x v="0"/>
  </r>
  <r>
    <x v="17"/>
    <x v="0"/>
  </r>
  <r>
    <x v="251"/>
    <x v="0"/>
  </r>
  <r>
    <x v="72"/>
    <x v="0"/>
  </r>
  <r>
    <x v="171"/>
    <x v="0"/>
  </r>
  <r>
    <x v="171"/>
    <x v="0"/>
  </r>
  <r>
    <x v="252"/>
    <x v="0"/>
  </r>
  <r>
    <x v="242"/>
    <x v="0"/>
  </r>
  <r>
    <x v="25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411A57-513D-4286-9B27-5BF9F00F0DA3}" name="PivotTable14" cacheId="1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32199C-E662-4BF1-872C-97067ADFFAEE}" name="PivotTable15" cacheId="1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723F7-9BE3-4E02-9DCB-A91BEC7D4C5D}" name="PivotTable20" cacheId="1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0">
  <location ref="A4:F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4" hier="23" name="[Range].[date created conversion (Year)].[All]" cap="All"/>
    <pageField fld="2" hier="18" name="[Range].[parent category].[All]" cap="All"/>
  </pageFields>
  <dataFields count="1">
    <dataField name="Count of outcome" fld="1" subtotal="count" baseField="0" baseItem="0"/>
  </dataFields>
  <chartFormats count="4"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15D8A8-5671-4FE0-815B-B0324EE689FC}" name="PivotTable26" cacheId="1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B394" firstHeaderRow="1" firstDataRow="1" firstDataCol="1"/>
  <pivotFields count="2">
    <pivotField axis="axisRow" dataField="1" showAll="0">
      <items count="390">
        <item x="20"/>
        <item x="266"/>
        <item x="58"/>
        <item x="231"/>
        <item x="186"/>
        <item x="370"/>
        <item x="89"/>
        <item x="213"/>
        <item x="108"/>
        <item x="97"/>
        <item x="79"/>
        <item x="358"/>
        <item x="130"/>
        <item x="44"/>
        <item x="268"/>
        <item x="362"/>
        <item x="135"/>
        <item x="123"/>
        <item x="223"/>
        <item x="349"/>
        <item x="70"/>
        <item x="330"/>
        <item x="291"/>
        <item x="83"/>
        <item x="53"/>
        <item x="152"/>
        <item x="43"/>
        <item x="229"/>
        <item x="107"/>
        <item x="353"/>
        <item x="194"/>
        <item x="65"/>
        <item x="179"/>
        <item x="46"/>
        <item x="64"/>
        <item x="140"/>
        <item x="45"/>
        <item x="77"/>
        <item x="144"/>
        <item x="27"/>
        <item x="381"/>
        <item x="74"/>
        <item x="62"/>
        <item x="56"/>
        <item x="125"/>
        <item x="5"/>
        <item x="6"/>
        <item x="122"/>
        <item x="255"/>
        <item x="287"/>
        <item x="375"/>
        <item x="216"/>
        <item x="21"/>
        <item x="288"/>
        <item x="24"/>
        <item x="118"/>
        <item x="55"/>
        <item x="316"/>
        <item x="221"/>
        <item x="143"/>
        <item x="82"/>
        <item x="339"/>
        <item x="155"/>
        <item x="241"/>
        <item x="189"/>
        <item x="300"/>
        <item x="68"/>
        <item x="49"/>
        <item x="36"/>
        <item x="15"/>
        <item x="254"/>
        <item x="32"/>
        <item x="342"/>
        <item x="147"/>
        <item x="22"/>
        <item x="84"/>
        <item x="253"/>
        <item x="299"/>
        <item x="115"/>
        <item x="174"/>
        <item x="235"/>
        <item x="10"/>
        <item x="204"/>
        <item x="222"/>
        <item x="94"/>
        <item x="63"/>
        <item x="315"/>
        <item x="28"/>
        <item x="320"/>
        <item x="71"/>
        <item x="180"/>
        <item x="237"/>
        <item x="91"/>
        <item x="0"/>
        <item x="78"/>
        <item x="262"/>
        <item x="324"/>
        <item x="12"/>
        <item x="33"/>
        <item x="18"/>
        <item x="318"/>
        <item x="110"/>
        <item x="177"/>
        <item x="47"/>
        <item x="344"/>
        <item x="218"/>
        <item x="2"/>
        <item x="290"/>
        <item x="149"/>
        <item x="366"/>
        <item x="51"/>
        <item x="305"/>
        <item x="361"/>
        <item x="151"/>
        <item x="373"/>
        <item x="327"/>
        <item x="80"/>
        <item x="172"/>
        <item x="181"/>
        <item x="162"/>
        <item x="169"/>
        <item x="200"/>
        <item x="357"/>
        <item x="215"/>
        <item x="87"/>
        <item x="293"/>
        <item x="23"/>
        <item x="86"/>
        <item x="34"/>
        <item x="234"/>
        <item x="54"/>
        <item x="196"/>
        <item x="175"/>
        <item x="326"/>
        <item x="31"/>
        <item x="333"/>
        <item x="35"/>
        <item x="131"/>
        <item x="321"/>
        <item x="350"/>
        <item x="133"/>
        <item x="197"/>
        <item x="4"/>
        <item x="242"/>
        <item x="25"/>
        <item x="157"/>
        <item x="348"/>
        <item x="16"/>
        <item x="3"/>
        <item x="328"/>
        <item x="276"/>
        <item x="319"/>
        <item x="39"/>
        <item x="292"/>
        <item x="129"/>
        <item x="228"/>
        <item x="387"/>
        <item x="93"/>
        <item x="379"/>
        <item x="41"/>
        <item x="201"/>
        <item x="38"/>
        <item x="128"/>
        <item x="335"/>
        <item x="164"/>
        <item x="148"/>
        <item x="368"/>
        <item x="137"/>
        <item x="278"/>
        <item x="378"/>
        <item x="224"/>
        <item x="289"/>
        <item x="312"/>
        <item x="279"/>
        <item x="69"/>
        <item x="332"/>
        <item x="310"/>
        <item x="142"/>
        <item x="314"/>
        <item x="359"/>
        <item x="153"/>
        <item x="205"/>
        <item x="303"/>
        <item x="190"/>
        <item x="249"/>
        <item x="30"/>
        <item x="159"/>
        <item x="264"/>
        <item x="384"/>
        <item x="124"/>
        <item x="48"/>
        <item x="284"/>
        <item x="60"/>
        <item x="150"/>
        <item x="102"/>
        <item x="67"/>
        <item x="286"/>
        <item x="311"/>
        <item x="232"/>
        <item x="52"/>
        <item x="274"/>
        <item x="214"/>
        <item x="146"/>
        <item x="113"/>
        <item x="275"/>
        <item x="50"/>
        <item x="280"/>
        <item x="271"/>
        <item x="347"/>
        <item x="188"/>
        <item x="225"/>
        <item x="365"/>
        <item x="163"/>
        <item x="386"/>
        <item x="193"/>
        <item x="57"/>
        <item x="104"/>
        <item x="75"/>
        <item x="307"/>
        <item x="145"/>
        <item x="240"/>
        <item x="302"/>
        <item x="247"/>
        <item x="192"/>
        <item x="154"/>
        <item x="66"/>
        <item x="267"/>
        <item x="239"/>
        <item x="85"/>
        <item x="296"/>
        <item x="9"/>
        <item x="73"/>
        <item x="251"/>
        <item x="119"/>
        <item x="306"/>
        <item x="383"/>
        <item x="243"/>
        <item x="236"/>
        <item x="81"/>
        <item x="283"/>
        <item x="167"/>
        <item x="282"/>
        <item x="165"/>
        <item x="183"/>
        <item x="260"/>
        <item x="184"/>
        <item x="285"/>
        <item x="7"/>
        <item x="95"/>
        <item x="336"/>
        <item x="338"/>
        <item x="298"/>
        <item x="343"/>
        <item x="161"/>
        <item x="8"/>
        <item x="1"/>
        <item x="103"/>
        <item x="363"/>
        <item x="345"/>
        <item x="360"/>
        <item x="317"/>
        <item x="114"/>
        <item x="377"/>
        <item x="376"/>
        <item x="96"/>
        <item x="219"/>
        <item x="380"/>
        <item x="37"/>
        <item x="187"/>
        <item x="208"/>
        <item x="14"/>
        <item x="252"/>
        <item x="281"/>
        <item x="257"/>
        <item x="382"/>
        <item x="127"/>
        <item x="168"/>
        <item x="136"/>
        <item x="171"/>
        <item x="199"/>
        <item x="230"/>
        <item x="72"/>
        <item x="126"/>
        <item x="301"/>
        <item x="340"/>
        <item x="112"/>
        <item x="90"/>
        <item x="367"/>
        <item x="132"/>
        <item x="354"/>
        <item x="141"/>
        <item x="374"/>
        <item x="61"/>
        <item x="19"/>
        <item x="105"/>
        <item x="308"/>
        <item x="170"/>
        <item x="297"/>
        <item x="388"/>
        <item x="109"/>
        <item x="210"/>
        <item x="334"/>
        <item x="211"/>
        <item x="178"/>
        <item x="100"/>
        <item x="209"/>
        <item x="269"/>
        <item x="258"/>
        <item x="233"/>
        <item x="13"/>
        <item x="263"/>
        <item x="191"/>
        <item x="369"/>
        <item x="273"/>
        <item x="166"/>
        <item x="371"/>
        <item x="202"/>
        <item x="352"/>
        <item x="385"/>
        <item x="59"/>
        <item x="220"/>
        <item x="323"/>
        <item x="259"/>
        <item x="356"/>
        <item x="29"/>
        <item x="212"/>
        <item x="160"/>
        <item x="76"/>
        <item x="120"/>
        <item x="42"/>
        <item x="331"/>
        <item x="92"/>
        <item x="198"/>
        <item x="226"/>
        <item x="121"/>
        <item x="346"/>
        <item x="11"/>
        <item x="270"/>
        <item x="248"/>
        <item x="98"/>
        <item x="217"/>
        <item x="139"/>
        <item x="329"/>
        <item x="261"/>
        <item x="173"/>
        <item x="295"/>
        <item x="238"/>
        <item x="277"/>
        <item x="304"/>
        <item x="185"/>
        <item x="272"/>
        <item x="250"/>
        <item x="203"/>
        <item x="244"/>
        <item x="313"/>
        <item x="351"/>
        <item x="325"/>
        <item x="101"/>
        <item x="88"/>
        <item x="309"/>
        <item x="341"/>
        <item x="99"/>
        <item x="116"/>
        <item x="245"/>
        <item x="227"/>
        <item x="207"/>
        <item x="156"/>
        <item x="372"/>
        <item x="364"/>
        <item x="256"/>
        <item x="40"/>
        <item x="337"/>
        <item x="111"/>
        <item x="355"/>
        <item x="106"/>
        <item x="182"/>
        <item x="322"/>
        <item x="158"/>
        <item x="246"/>
        <item x="195"/>
        <item x="17"/>
        <item x="138"/>
        <item x="117"/>
        <item x="176"/>
        <item x="26"/>
        <item x="206"/>
        <item x="265"/>
        <item x="134"/>
        <item x="294"/>
        <item t="default"/>
      </items>
    </pivotField>
    <pivotField axis="axisRow" showAll="0">
      <items count="2">
        <item x="0"/>
        <item t="default"/>
      </items>
    </pivotField>
  </pivotFields>
  <rowFields count="2">
    <field x="1"/>
    <field x="0"/>
  </rowFields>
  <rowItems count="39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t="grand">
      <x/>
    </i>
  </rowItems>
  <colItems count="1">
    <i/>
  </colItems>
  <dataFields count="1">
    <dataField name="Count of Backers" fld="0" subtotal="count" baseField="1" baseItem="0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2A513C-5EE9-4418-92FB-349B781968B0}" name="PivotTable27" cacheId="1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259" firstHeaderRow="1" firstDataRow="1" firstDataCol="1"/>
  <pivotFields count="2">
    <pivotField axis="axisRow" showAll="0">
      <items count="255">
        <item x="0"/>
        <item x="15"/>
        <item x="20"/>
        <item x="221"/>
        <item x="91"/>
        <item x="145"/>
        <item x="85"/>
        <item x="22"/>
        <item x="63"/>
        <item x="192"/>
        <item x="11"/>
        <item x="93"/>
        <item x="69"/>
        <item x="3"/>
        <item x="56"/>
        <item x="148"/>
        <item x="229"/>
        <item x="110"/>
        <item x="1"/>
        <item x="107"/>
        <item x="50"/>
        <item x="5"/>
        <item x="81"/>
        <item x="47"/>
        <item x="94"/>
        <item x="90"/>
        <item x="99"/>
        <item x="211"/>
        <item x="58"/>
        <item x="225"/>
        <item x="31"/>
        <item x="21"/>
        <item x="137"/>
        <item x="64"/>
        <item x="74"/>
        <item x="173"/>
        <item x="4"/>
        <item x="220"/>
        <item x="138"/>
        <item x="226"/>
        <item x="14"/>
        <item x="88"/>
        <item x="240"/>
        <item x="2"/>
        <item x="149"/>
        <item x="6"/>
        <item x="24"/>
        <item x="73"/>
        <item x="199"/>
        <item x="32"/>
        <item x="153"/>
        <item x="160"/>
        <item x="171"/>
        <item x="60"/>
        <item x="49"/>
        <item x="227"/>
        <item x="172"/>
        <item x="35"/>
        <item x="17"/>
        <item x="197"/>
        <item x="164"/>
        <item x="222"/>
        <item x="205"/>
        <item x="96"/>
        <item x="180"/>
        <item x="129"/>
        <item x="131"/>
        <item x="55"/>
        <item x="195"/>
        <item x="13"/>
        <item x="132"/>
        <item x="72"/>
        <item x="184"/>
        <item x="61"/>
        <item x="75"/>
        <item x="176"/>
        <item x="87"/>
        <item x="139"/>
        <item x="28"/>
        <item x="236"/>
        <item x="95"/>
        <item x="200"/>
        <item x="242"/>
        <item x="143"/>
        <item x="247"/>
        <item x="42"/>
        <item x="41"/>
        <item x="127"/>
        <item x="18"/>
        <item x="232"/>
        <item x="113"/>
        <item x="98"/>
        <item x="246"/>
        <item x="194"/>
        <item x="82"/>
        <item x="79"/>
        <item x="54"/>
        <item x="83"/>
        <item x="239"/>
        <item x="67"/>
        <item x="104"/>
        <item x="117"/>
        <item x="228"/>
        <item x="174"/>
        <item x="178"/>
        <item x="128"/>
        <item x="62"/>
        <item x="166"/>
        <item x="245"/>
        <item x="179"/>
        <item x="134"/>
        <item x="158"/>
        <item x="7"/>
        <item x="53"/>
        <item x="241"/>
        <item x="65"/>
        <item x="59"/>
        <item x="89"/>
        <item x="213"/>
        <item x="249"/>
        <item x="177"/>
        <item x="185"/>
        <item x="243"/>
        <item x="33"/>
        <item x="43"/>
        <item x="103"/>
        <item x="106"/>
        <item x="154"/>
        <item x="114"/>
        <item x="156"/>
        <item x="253"/>
        <item x="101"/>
        <item x="165"/>
        <item x="124"/>
        <item x="116"/>
        <item x="121"/>
        <item x="112"/>
        <item x="8"/>
        <item x="77"/>
        <item x="191"/>
        <item x="214"/>
        <item x="238"/>
        <item x="231"/>
        <item x="140"/>
        <item x="146"/>
        <item x="10"/>
        <item x="141"/>
        <item x="150"/>
        <item x="248"/>
        <item x="189"/>
        <item x="135"/>
        <item x="147"/>
        <item x="208"/>
        <item x="37"/>
        <item x="39"/>
        <item x="9"/>
        <item x="217"/>
        <item x="29"/>
        <item x="122"/>
        <item x="250"/>
        <item x="130"/>
        <item x="182"/>
        <item x="193"/>
        <item x="38"/>
        <item x="52"/>
        <item x="133"/>
        <item x="92"/>
        <item x="105"/>
        <item x="218"/>
        <item x="25"/>
        <item x="252"/>
        <item x="157"/>
        <item x="219"/>
        <item x="57"/>
        <item x="206"/>
        <item x="84"/>
        <item x="109"/>
        <item x="203"/>
        <item x="71"/>
        <item x="68"/>
        <item x="40"/>
        <item x="119"/>
        <item x="48"/>
        <item x="26"/>
        <item x="169"/>
        <item x="45"/>
        <item x="196"/>
        <item x="115"/>
        <item x="100"/>
        <item x="142"/>
        <item x="210"/>
        <item x="51"/>
        <item x="136"/>
        <item x="46"/>
        <item x="181"/>
        <item x="30"/>
        <item x="237"/>
        <item x="223"/>
        <item x="233"/>
        <item x="102"/>
        <item x="155"/>
        <item x="212"/>
        <item x="163"/>
        <item x="76"/>
        <item x="175"/>
        <item x="125"/>
        <item x="16"/>
        <item x="27"/>
        <item x="144"/>
        <item x="209"/>
        <item x="118"/>
        <item x="66"/>
        <item x="202"/>
        <item x="23"/>
        <item x="244"/>
        <item x="204"/>
        <item x="230"/>
        <item x="162"/>
        <item x="170"/>
        <item x="152"/>
        <item x="235"/>
        <item x="234"/>
        <item x="86"/>
        <item x="159"/>
        <item x="126"/>
        <item x="207"/>
        <item x="80"/>
        <item x="151"/>
        <item x="224"/>
        <item x="111"/>
        <item x="70"/>
        <item x="216"/>
        <item x="19"/>
        <item x="12"/>
        <item x="97"/>
        <item x="183"/>
        <item x="167"/>
        <item x="168"/>
        <item x="188"/>
        <item x="186"/>
        <item x="201"/>
        <item x="120"/>
        <item x="78"/>
        <item x="34"/>
        <item x="36"/>
        <item x="215"/>
        <item x="108"/>
        <item x="190"/>
        <item x="251"/>
        <item x="198"/>
        <item x="187"/>
        <item x="123"/>
        <item x="44"/>
        <item x="161"/>
        <item t="default"/>
      </items>
    </pivotField>
    <pivotField axis="axisRow" dataField="1" showAll="0">
      <items count="2">
        <item x="0"/>
        <item t="default"/>
      </items>
    </pivotField>
  </pivotFields>
  <rowFields count="2">
    <field x="1"/>
    <field x="0"/>
  </rowFields>
  <rowItems count="25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t="grand">
      <x/>
    </i>
  </rowItems>
  <colItems count="1">
    <i/>
  </colItems>
  <dataFields count="1">
    <dataField name="Count of Failed" fld="1" subtotal="count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05B1-BB5C-41F0-AF96-F361214871DF}">
  <dimension ref="A1:F14"/>
  <sheetViews>
    <sheetView workbookViewId="0">
      <selection activeCell="A8" sqref="A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2046</v>
      </c>
    </row>
    <row r="3" spans="1:6" x14ac:dyDescent="0.25">
      <c r="A3" s="6" t="s">
        <v>2044</v>
      </c>
      <c r="B3" s="6" t="s">
        <v>2045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2037</v>
      </c>
      <c r="E8">
        <v>4</v>
      </c>
      <c r="F8">
        <v>4</v>
      </c>
    </row>
    <row r="9" spans="1:6" x14ac:dyDescent="0.25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00D8-2A95-4CAF-AA20-D5153D8F0897}">
  <dimension ref="A1:F30"/>
  <sheetViews>
    <sheetView workbookViewId="0">
      <selection activeCell="V31" sqref="V3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2046</v>
      </c>
    </row>
    <row r="2" spans="1:6" x14ac:dyDescent="0.25">
      <c r="A2" s="6" t="s">
        <v>2031</v>
      </c>
      <c r="B2" t="s">
        <v>2046</v>
      </c>
    </row>
    <row r="4" spans="1:6" x14ac:dyDescent="0.25">
      <c r="A4" s="6" t="s">
        <v>2044</v>
      </c>
      <c r="B4" s="6" t="s">
        <v>2045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C397-99B0-4002-925A-7B1ACDBF43F9}">
  <dimension ref="A1:F18"/>
  <sheetViews>
    <sheetView workbookViewId="0">
      <selection activeCell="S25" sqref="S25"/>
    </sheetView>
  </sheetViews>
  <sheetFormatPr defaultRowHeight="15.75" x14ac:dyDescent="0.25"/>
  <cols>
    <col min="1" max="1" width="26.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2086</v>
      </c>
      <c r="B1" t="s" vm="2">
        <v>2085</v>
      </c>
    </row>
    <row r="2" spans="1:6" x14ac:dyDescent="0.25">
      <c r="A2" s="6" t="s">
        <v>2031</v>
      </c>
      <c r="B2" t="s" vm="1">
        <v>2085</v>
      </c>
    </row>
    <row r="4" spans="1:6" x14ac:dyDescent="0.25">
      <c r="A4" s="6" t="s">
        <v>2044</v>
      </c>
      <c r="B4" s="6" t="s">
        <v>2045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7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7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7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7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7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7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7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7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7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7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7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7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AD72-B6A7-4304-9E80-5600492A2AD6}">
  <dimension ref="A1:H12"/>
  <sheetViews>
    <sheetView workbookViewId="0">
      <selection sqref="A1:H1"/>
    </sheetView>
  </sheetViews>
  <sheetFormatPr defaultRowHeight="15.75" x14ac:dyDescent="0.25"/>
  <cols>
    <col min="1" max="1" width="13.62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COUNTIFS(Crowdfunding!D2:D1001, "&lt;1000", Crowdfunding!G2:G1001, "successful")</f>
        <v>30</v>
      </c>
      <c r="C2">
        <f>COUNTIFS(Crowdfunding!D2:D1001, "&lt;1000", Crowdfunding!G2:G1001, "failed")</f>
        <v>20</v>
      </c>
      <c r="D2">
        <f>COUNTIFS(Crowdfunding!D2:D1001, "&lt;1000", Crowdfunding!G2:G1001, 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2096</v>
      </c>
      <c r="B3">
        <f>COUNTIFS(Crowdfunding!D2:D1001, "&gt;999", Crowdfunding!D2:D1001, "&lt;5000", Crowdfunding!G2:G1001, "successful")</f>
        <v>191</v>
      </c>
      <c r="C3">
        <f>COUNTIFS(Crowdfunding!D2:D1001, "&gt;999", Crowdfunding!D2:D1001, "&lt;5000", Crowdfunding!G2:G1001, "failed")</f>
        <v>38</v>
      </c>
      <c r="D3">
        <f>COUNTIFS(Crowdfunding!D2:D1001, "&gt;999", Crowdfunding!D2:D1001, "&lt;5000", Crowdfunding!G2:G1001, "canceled")</f>
        <v>2</v>
      </c>
      <c r="E3">
        <f>SUM(B3:D3)</f>
        <v>231</v>
      </c>
      <c r="F3" s="4">
        <f>B3/E3</f>
        <v>0.82683982683982682</v>
      </c>
      <c r="G3" s="4">
        <f>C3/E3</f>
        <v>0.16450216450216451</v>
      </c>
      <c r="H3" s="4">
        <f>D3/E3</f>
        <v>8.658008658008658E-3</v>
      </c>
    </row>
    <row r="4" spans="1:8" x14ac:dyDescent="0.25">
      <c r="A4" t="s">
        <v>2097</v>
      </c>
      <c r="B4">
        <f>COUNTIFS(Crowdfunding!D2:D1001, "&gt;4999", Crowdfunding!D2:D1001, "&lt;10000", Crowdfunding!G2:G1001, "successful")</f>
        <v>164</v>
      </c>
      <c r="C4">
        <f>COUNTIFS(Crowdfunding!D2:D1001, "&gt;4999", Crowdfunding!D2:D1001, "&lt;10000", Crowdfunding!G2:G1001, "failed")</f>
        <v>126</v>
      </c>
      <c r="D4">
        <f>COUNTIFS(Crowdfunding!D2:D1001, "&gt;4999", Crowdfunding!D2:D1001, "&lt;10000", Crowdfunding!G2:G1001, "canceled")</f>
        <v>25</v>
      </c>
      <c r="E4">
        <f t="shared" ref="E4:E12" si="0">SUM(B4:D4)</f>
        <v>315</v>
      </c>
      <c r="F4" s="4">
        <f t="shared" ref="F4:F12" si="1">B4/E4</f>
        <v>0.52063492063492067</v>
      </c>
      <c r="G4" s="4">
        <f t="shared" ref="G4:G12" si="2">C4/E4</f>
        <v>0.4</v>
      </c>
      <c r="H4" s="4">
        <f t="shared" ref="H4:H12" si="3">D4/E4</f>
        <v>7.9365079365079361E-2</v>
      </c>
    </row>
    <row r="5" spans="1:8" x14ac:dyDescent="0.25">
      <c r="A5" t="s">
        <v>2105</v>
      </c>
      <c r="B5">
        <f>COUNTIFS(Crowdfunding!D2:D1001, "&gt;9999", Crowdfunding!D2:D1001, "&lt;15000", Crowdfunding!G2:G1001, "successful")</f>
        <v>4</v>
      </c>
      <c r="C5">
        <f>COUNTIFS(Crowdfunding!D2:D1001, "&gt;9999", Crowdfunding!D2:D1001, "&lt;15000", Crowdfunding!G2:G1001, "failed")</f>
        <v>5</v>
      </c>
      <c r="D5">
        <f>COUNTIFS(Crowdfunding!D2:D1001, "&gt;9999", Crowdfunding!D2:D1001, "&lt;15000", Crowdfunding!G2:G1001, 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2098</v>
      </c>
      <c r="B6">
        <f>COUNTIFS(Crowdfunding!D2:D1001, "&gt;19999", Crowdfunding!D2:D1001, "&lt;25000", Crowdfunding!G2:G1001, "successful")</f>
        <v>7</v>
      </c>
      <c r="C6">
        <f>COUNTIFS(Crowdfunding!D2:D1001, "&gt;19999", Crowdfunding!D2:D1001, "&lt;25000", Crowdfunding!G2:G1001, "failed")</f>
        <v>0</v>
      </c>
      <c r="D6">
        <f>COUNTIFS(Crowdfunding!D2:D1001, "&gt;19999", Crowdfunding!D2:D1001, "&lt;25000", Crowdfunding!G2:G1001, "canceled")</f>
        <v>0</v>
      </c>
      <c r="E6">
        <f t="shared" si="0"/>
        <v>7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2099</v>
      </c>
      <c r="B7">
        <f>COUNTIFS(Crowdfunding!D2:D1001, "&gt;24999", Crowdfunding!D2:D1001, "&lt;30000", Crowdfunding!G2:G1001, "successful")</f>
        <v>11</v>
      </c>
      <c r="C7">
        <f>COUNTIFS(Crowdfunding!D2:D1001, "&gt;24999", Crowdfunding!D2:D1001, "&lt;30000", Crowdfunding!G2:G1001, "failed")</f>
        <v>3</v>
      </c>
      <c r="D7">
        <f>COUNTIFS(Crowdfunding!D2:D1001, "&gt;24999", Crowdfunding!D2:D1001, "&lt;30000", Crowdfunding!G2:G1001, "canceled")</f>
        <v>0</v>
      </c>
      <c r="E7">
        <f t="shared" si="0"/>
        <v>14</v>
      </c>
      <c r="F7" s="4">
        <f t="shared" si="1"/>
        <v>0.7857142857142857</v>
      </c>
      <c r="G7" s="4">
        <f t="shared" si="2"/>
        <v>0.21428571428571427</v>
      </c>
      <c r="H7" s="4">
        <f t="shared" si="3"/>
        <v>0</v>
      </c>
    </row>
    <row r="8" spans="1:8" x14ac:dyDescent="0.25">
      <c r="A8" t="s">
        <v>2100</v>
      </c>
      <c r="B8">
        <f>COUNTIFS(Crowdfunding!D2:D1001, "&gt;29999", Crowdfunding!D2:D1001, "&lt;35000", Crowdfunding!G2:G1001, "successful")</f>
        <v>7</v>
      </c>
      <c r="C8">
        <f>COUNTIFS(Crowdfunding!D2:D1001,"&gt;29999",Crowdfunding!D2:D1001,"&lt;35000",Crowdfunding!G2:G1001,"failed")</f>
        <v>0</v>
      </c>
      <c r="D8">
        <f>COUNTIFS(Crowdfunding!D2:D1001, "&gt;29999", Crowdfunding!D2:D1001, "&lt;35000", Crowdfunding!G2:G1001, "canceled")</f>
        <v>0</v>
      </c>
      <c r="E8">
        <f t="shared" si="0"/>
        <v>7</v>
      </c>
      <c r="F8" s="4">
        <f t="shared" si="1"/>
        <v>1</v>
      </c>
      <c r="G8" s="4">
        <f t="shared" si="2"/>
        <v>0</v>
      </c>
      <c r="H8" s="4">
        <f t="shared" si="3"/>
        <v>0</v>
      </c>
    </row>
    <row r="9" spans="1:8" x14ac:dyDescent="0.25">
      <c r="A9" t="s">
        <v>2101</v>
      </c>
      <c r="B9">
        <f>COUNTIFS(Crowdfunding!D2:D1001, "&gt;34999", Crowdfunding!D2:D1001, "&lt;40000", Crowdfunding!G2:G1001, "successful")</f>
        <v>8</v>
      </c>
      <c r="C9">
        <f>COUNTIFS(Crowdfunding!D2:D1001, "&gt;34999", Crowdfunding!D2:D1001, "&lt;40000", Crowdfunding!G2:G1001, "failed")</f>
        <v>3</v>
      </c>
      <c r="D9">
        <f>COUNTIFS(Crowdfunding!D2:D1001, "&gt;34999", Crowdfunding!D2:D1001, "&lt;40000", Crowdfunding!G2:G1001, "canceled")</f>
        <v>1</v>
      </c>
      <c r="E9">
        <f t="shared" si="0"/>
        <v>12</v>
      </c>
      <c r="F9" s="4">
        <f t="shared" si="1"/>
        <v>0.66666666666666663</v>
      </c>
      <c r="G9" s="4">
        <f t="shared" si="2"/>
        <v>0.25</v>
      </c>
      <c r="H9" s="4">
        <f t="shared" si="3"/>
        <v>8.3333333333333329E-2</v>
      </c>
    </row>
    <row r="10" spans="1:8" x14ac:dyDescent="0.25">
      <c r="A10" t="s">
        <v>2102</v>
      </c>
      <c r="B10">
        <f>COUNTIFS(Crowdfunding!D2:D1001, "&gt;39999", Crowdfunding!D2:D1001, "&lt;45000", Crowdfunding!G2:G1001, "successful")</f>
        <v>11</v>
      </c>
      <c r="C10">
        <f>COUNTIFS(Crowdfunding!D2:D1001, "&gt;39999", Crowdfunding!D2:D1001, "&lt;45000", Crowdfunding!G2:G1001, "failed")</f>
        <v>3</v>
      </c>
      <c r="D10">
        <f>COUNTIFS(Crowdfunding!D2:D1001, "&gt;39999", Crowdfunding!D2:D1001, "&lt;45000", Crowdfunding!G2:G1001, "canceled")</f>
        <v>0</v>
      </c>
      <c r="E10">
        <f t="shared" si="0"/>
        <v>14</v>
      </c>
      <c r="F10" s="4">
        <f t="shared" si="1"/>
        <v>0.7857142857142857</v>
      </c>
      <c r="G10" s="4">
        <f t="shared" si="2"/>
        <v>0.21428571428571427</v>
      </c>
      <c r="H10" s="4">
        <f t="shared" si="3"/>
        <v>0</v>
      </c>
    </row>
    <row r="11" spans="1:8" x14ac:dyDescent="0.25">
      <c r="A11" t="s">
        <v>2103</v>
      </c>
      <c r="B11">
        <f>COUNTIFS(Crowdfunding!D2:D1001, "&gt;44999", Crowdfunding!D2:D1001, "&lt;50000", Crowdfunding!G2:G1001, "successful")</f>
        <v>8</v>
      </c>
      <c r="C11">
        <f>COUNTIFS(Crowdfunding!D2:D1001, "&gt;44999", Crowdfunding!D2:D1001, "&lt;50000", Crowdfunding!G2:G1001, "failed")</f>
        <v>3</v>
      </c>
      <c r="D11">
        <f>COUNTIFS(Crowdfunding!D2:D1001, "&gt;44999", Crowdfunding!D2:D1001, "&lt;50000", Crowdfunding!G2:G1001, "canceled")</f>
        <v>0</v>
      </c>
      <c r="E11">
        <f t="shared" si="0"/>
        <v>11</v>
      </c>
      <c r="F11" s="4">
        <f t="shared" si="1"/>
        <v>0.72727272727272729</v>
      </c>
      <c r="G11" s="4">
        <f t="shared" si="2"/>
        <v>0.27272727272727271</v>
      </c>
      <c r="H11" s="4">
        <f t="shared" si="3"/>
        <v>0</v>
      </c>
    </row>
    <row r="12" spans="1:8" x14ac:dyDescent="0.25">
      <c r="A12" t="s">
        <v>2104</v>
      </c>
      <c r="B12">
        <f>COUNTIFS(Crowdfunding!D2:D1001, "&gt;=50000", Crowdfunding!G2:G1001, "successful")</f>
        <v>114</v>
      </c>
      <c r="C12">
        <f>COUNTIFS(Crowdfunding!D2:D1001, "&gt;=50000", Crowdfunding!G2:G1001, "failed")</f>
        <v>163</v>
      </c>
      <c r="D12">
        <f>COUNTIFS(Crowdfunding!D2:D1001, "&gt;=50000", Crowdfunding!G2:G1001, "canceled")</f>
        <v>28</v>
      </c>
      <c r="E12">
        <f t="shared" si="0"/>
        <v>305</v>
      </c>
      <c r="F12" s="4">
        <f t="shared" si="1"/>
        <v>0.3737704918032787</v>
      </c>
      <c r="G12" s="4">
        <f t="shared" si="2"/>
        <v>0.53442622950819674</v>
      </c>
      <c r="H12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70FF-DB53-4B25-AC07-E3E5833AC887}">
  <dimension ref="A3:B394"/>
  <sheetViews>
    <sheetView workbookViewId="0">
      <selection activeCell="A7" sqref="A7"/>
    </sheetView>
  </sheetViews>
  <sheetFormatPr defaultRowHeight="15.75" x14ac:dyDescent="0.25"/>
  <cols>
    <col min="1" max="1" width="12.375" bestFit="1" customWidth="1"/>
    <col min="2" max="2" width="15.375" bestFit="1" customWidth="1"/>
  </cols>
  <sheetData>
    <row r="3" spans="1:2" x14ac:dyDescent="0.25">
      <c r="A3" s="6" t="s">
        <v>2033</v>
      </c>
      <c r="B3" t="s">
        <v>2116</v>
      </c>
    </row>
    <row r="4" spans="1:2" x14ac:dyDescent="0.25">
      <c r="A4" s="7" t="s">
        <v>20</v>
      </c>
      <c r="B4">
        <v>565</v>
      </c>
    </row>
    <row r="5" spans="1:2" x14ac:dyDescent="0.25">
      <c r="A5" s="14">
        <v>16</v>
      </c>
      <c r="B5">
        <v>1</v>
      </c>
    </row>
    <row r="6" spans="1:2" x14ac:dyDescent="0.25">
      <c r="A6" s="14">
        <v>26</v>
      </c>
      <c r="B6">
        <v>1</v>
      </c>
    </row>
    <row r="7" spans="1:2" x14ac:dyDescent="0.25">
      <c r="A7" s="14">
        <v>27</v>
      </c>
      <c r="B7">
        <v>1</v>
      </c>
    </row>
    <row r="8" spans="1:2" x14ac:dyDescent="0.25">
      <c r="A8" s="14">
        <v>32</v>
      </c>
      <c r="B8">
        <v>2</v>
      </c>
    </row>
    <row r="9" spans="1:2" x14ac:dyDescent="0.25">
      <c r="A9" s="14">
        <v>34</v>
      </c>
      <c r="B9">
        <v>1</v>
      </c>
    </row>
    <row r="10" spans="1:2" x14ac:dyDescent="0.25">
      <c r="A10" s="14">
        <v>40</v>
      </c>
      <c r="B10">
        <v>1</v>
      </c>
    </row>
    <row r="11" spans="1:2" x14ac:dyDescent="0.25">
      <c r="A11" s="14">
        <v>41</v>
      </c>
      <c r="B11">
        <v>2</v>
      </c>
    </row>
    <row r="12" spans="1:2" x14ac:dyDescent="0.25">
      <c r="A12" s="14">
        <v>42</v>
      </c>
      <c r="B12">
        <v>1</v>
      </c>
    </row>
    <row r="13" spans="1:2" x14ac:dyDescent="0.25">
      <c r="A13" s="14">
        <v>43</v>
      </c>
      <c r="B13">
        <v>2</v>
      </c>
    </row>
    <row r="14" spans="1:2" x14ac:dyDescent="0.25">
      <c r="A14" s="14">
        <v>48</v>
      </c>
      <c r="B14">
        <v>3</v>
      </c>
    </row>
    <row r="15" spans="1:2" x14ac:dyDescent="0.25">
      <c r="A15" s="14">
        <v>50</v>
      </c>
      <c r="B15">
        <v>3</v>
      </c>
    </row>
    <row r="16" spans="1:2" x14ac:dyDescent="0.25">
      <c r="A16" s="14">
        <v>52</v>
      </c>
      <c r="B16">
        <v>1</v>
      </c>
    </row>
    <row r="17" spans="1:2" x14ac:dyDescent="0.25">
      <c r="A17" s="14">
        <v>53</v>
      </c>
      <c r="B17">
        <v>2</v>
      </c>
    </row>
    <row r="18" spans="1:2" x14ac:dyDescent="0.25">
      <c r="A18" s="14">
        <v>54</v>
      </c>
      <c r="B18">
        <v>1</v>
      </c>
    </row>
    <row r="19" spans="1:2" x14ac:dyDescent="0.25">
      <c r="A19" s="14">
        <v>55</v>
      </c>
      <c r="B19">
        <v>1</v>
      </c>
    </row>
    <row r="20" spans="1:2" x14ac:dyDescent="0.25">
      <c r="A20" s="14">
        <v>56</v>
      </c>
      <c r="B20">
        <v>1</v>
      </c>
    </row>
    <row r="21" spans="1:2" x14ac:dyDescent="0.25">
      <c r="A21" s="14">
        <v>59</v>
      </c>
      <c r="B21">
        <v>1</v>
      </c>
    </row>
    <row r="22" spans="1:2" x14ac:dyDescent="0.25">
      <c r="A22" s="14">
        <v>62</v>
      </c>
      <c r="B22">
        <v>1</v>
      </c>
    </row>
    <row r="23" spans="1:2" x14ac:dyDescent="0.25">
      <c r="A23" s="14">
        <v>64</v>
      </c>
      <c r="B23">
        <v>1</v>
      </c>
    </row>
    <row r="24" spans="1:2" x14ac:dyDescent="0.25">
      <c r="A24" s="14">
        <v>65</v>
      </c>
      <c r="B24">
        <v>2</v>
      </c>
    </row>
    <row r="25" spans="1:2" x14ac:dyDescent="0.25">
      <c r="A25" s="14">
        <v>67</v>
      </c>
      <c r="B25">
        <v>1</v>
      </c>
    </row>
    <row r="26" spans="1:2" x14ac:dyDescent="0.25">
      <c r="A26" s="14">
        <v>68</v>
      </c>
      <c r="B26">
        <v>1</v>
      </c>
    </row>
    <row r="27" spans="1:2" x14ac:dyDescent="0.25">
      <c r="A27" s="14">
        <v>69</v>
      </c>
      <c r="B27">
        <v>2</v>
      </c>
    </row>
    <row r="28" spans="1:2" x14ac:dyDescent="0.25">
      <c r="A28" s="14">
        <v>70</v>
      </c>
      <c r="B28">
        <v>1</v>
      </c>
    </row>
    <row r="29" spans="1:2" x14ac:dyDescent="0.25">
      <c r="A29" s="14">
        <v>71</v>
      </c>
      <c r="B29">
        <v>1</v>
      </c>
    </row>
    <row r="30" spans="1:2" x14ac:dyDescent="0.25">
      <c r="A30" s="14">
        <v>72</v>
      </c>
      <c r="B30">
        <v>1</v>
      </c>
    </row>
    <row r="31" spans="1:2" x14ac:dyDescent="0.25">
      <c r="A31" s="14">
        <v>76</v>
      </c>
      <c r="B31">
        <v>2</v>
      </c>
    </row>
    <row r="32" spans="1:2" x14ac:dyDescent="0.25">
      <c r="A32" s="14">
        <v>78</v>
      </c>
      <c r="B32">
        <v>2</v>
      </c>
    </row>
    <row r="33" spans="1:2" x14ac:dyDescent="0.25">
      <c r="A33" s="14">
        <v>80</v>
      </c>
      <c r="B33">
        <v>6</v>
      </c>
    </row>
    <row r="34" spans="1:2" x14ac:dyDescent="0.25">
      <c r="A34" s="14">
        <v>81</v>
      </c>
      <c r="B34">
        <v>1</v>
      </c>
    </row>
    <row r="35" spans="1:2" x14ac:dyDescent="0.25">
      <c r="A35" s="14">
        <v>82</v>
      </c>
      <c r="B35">
        <v>2</v>
      </c>
    </row>
    <row r="36" spans="1:2" x14ac:dyDescent="0.25">
      <c r="A36" s="14">
        <v>83</v>
      </c>
      <c r="B36">
        <v>2</v>
      </c>
    </row>
    <row r="37" spans="1:2" x14ac:dyDescent="0.25">
      <c r="A37" s="14">
        <v>84</v>
      </c>
      <c r="B37">
        <v>2</v>
      </c>
    </row>
    <row r="38" spans="1:2" x14ac:dyDescent="0.25">
      <c r="A38" s="14">
        <v>85</v>
      </c>
      <c r="B38">
        <v>6</v>
      </c>
    </row>
    <row r="39" spans="1:2" x14ac:dyDescent="0.25">
      <c r="A39" s="14">
        <v>86</v>
      </c>
      <c r="B39">
        <v>3</v>
      </c>
    </row>
    <row r="40" spans="1:2" x14ac:dyDescent="0.25">
      <c r="A40" s="14">
        <v>87</v>
      </c>
      <c r="B40">
        <v>3</v>
      </c>
    </row>
    <row r="41" spans="1:2" x14ac:dyDescent="0.25">
      <c r="A41" s="14">
        <v>88</v>
      </c>
      <c r="B41">
        <v>4</v>
      </c>
    </row>
    <row r="42" spans="1:2" x14ac:dyDescent="0.25">
      <c r="A42" s="14">
        <v>89</v>
      </c>
      <c r="B42">
        <v>2</v>
      </c>
    </row>
    <row r="43" spans="1:2" x14ac:dyDescent="0.25">
      <c r="A43" s="14">
        <v>91</v>
      </c>
      <c r="B43">
        <v>1</v>
      </c>
    </row>
    <row r="44" spans="1:2" x14ac:dyDescent="0.25">
      <c r="A44" s="14">
        <v>92</v>
      </c>
      <c r="B44">
        <v>5</v>
      </c>
    </row>
    <row r="45" spans="1:2" x14ac:dyDescent="0.25">
      <c r="A45" s="14">
        <v>93</v>
      </c>
      <c r="B45">
        <v>1</v>
      </c>
    </row>
    <row r="46" spans="1:2" x14ac:dyDescent="0.25">
      <c r="A46" s="14">
        <v>94</v>
      </c>
      <c r="B46">
        <v>3</v>
      </c>
    </row>
    <row r="47" spans="1:2" x14ac:dyDescent="0.25">
      <c r="A47" s="14">
        <v>95</v>
      </c>
      <c r="B47">
        <v>1</v>
      </c>
    </row>
    <row r="48" spans="1:2" x14ac:dyDescent="0.25">
      <c r="A48" s="14">
        <v>96</v>
      </c>
      <c r="B48">
        <v>3</v>
      </c>
    </row>
    <row r="49" spans="1:2" x14ac:dyDescent="0.25">
      <c r="A49" s="14">
        <v>97</v>
      </c>
      <c r="B49">
        <v>1</v>
      </c>
    </row>
    <row r="50" spans="1:2" x14ac:dyDescent="0.25">
      <c r="A50" s="14">
        <v>98</v>
      </c>
      <c r="B50">
        <v>2</v>
      </c>
    </row>
    <row r="51" spans="1:2" x14ac:dyDescent="0.25">
      <c r="A51" s="14">
        <v>100</v>
      </c>
      <c r="B51">
        <v>2</v>
      </c>
    </row>
    <row r="52" spans="1:2" x14ac:dyDescent="0.25">
      <c r="A52" s="14">
        <v>101</v>
      </c>
      <c r="B52">
        <v>2</v>
      </c>
    </row>
    <row r="53" spans="1:2" x14ac:dyDescent="0.25">
      <c r="A53" s="14">
        <v>102</v>
      </c>
      <c r="B53">
        <v>2</v>
      </c>
    </row>
    <row r="54" spans="1:2" x14ac:dyDescent="0.25">
      <c r="A54" s="14">
        <v>103</v>
      </c>
      <c r="B54">
        <v>2</v>
      </c>
    </row>
    <row r="55" spans="1:2" x14ac:dyDescent="0.25">
      <c r="A55" s="14">
        <v>105</v>
      </c>
      <c r="B55">
        <v>1</v>
      </c>
    </row>
    <row r="56" spans="1:2" x14ac:dyDescent="0.25">
      <c r="A56" s="14">
        <v>106</v>
      </c>
      <c r="B56">
        <v>2</v>
      </c>
    </row>
    <row r="57" spans="1:2" x14ac:dyDescent="0.25">
      <c r="A57" s="14">
        <v>107</v>
      </c>
      <c r="B57">
        <v>5</v>
      </c>
    </row>
    <row r="58" spans="1:2" x14ac:dyDescent="0.25">
      <c r="A58" s="14">
        <v>110</v>
      </c>
      <c r="B58">
        <v>4</v>
      </c>
    </row>
    <row r="59" spans="1:2" x14ac:dyDescent="0.25">
      <c r="A59" s="14">
        <v>111</v>
      </c>
      <c r="B59">
        <v>1</v>
      </c>
    </row>
    <row r="60" spans="1:2" x14ac:dyDescent="0.25">
      <c r="A60" s="14">
        <v>112</v>
      </c>
      <c r="B60">
        <v>3</v>
      </c>
    </row>
    <row r="61" spans="1:2" x14ac:dyDescent="0.25">
      <c r="A61" s="14">
        <v>113</v>
      </c>
      <c r="B61">
        <v>2</v>
      </c>
    </row>
    <row r="62" spans="1:2" x14ac:dyDescent="0.25">
      <c r="A62" s="14">
        <v>114</v>
      </c>
      <c r="B62">
        <v>3</v>
      </c>
    </row>
    <row r="63" spans="1:2" x14ac:dyDescent="0.25">
      <c r="A63" s="14">
        <v>115</v>
      </c>
      <c r="B63">
        <v>1</v>
      </c>
    </row>
    <row r="64" spans="1:2" x14ac:dyDescent="0.25">
      <c r="A64" s="14">
        <v>116</v>
      </c>
      <c r="B64">
        <v>2</v>
      </c>
    </row>
    <row r="65" spans="1:2" x14ac:dyDescent="0.25">
      <c r="A65" s="14">
        <v>117</v>
      </c>
      <c r="B65">
        <v>2</v>
      </c>
    </row>
    <row r="66" spans="1:2" x14ac:dyDescent="0.25">
      <c r="A66" s="14">
        <v>119</v>
      </c>
      <c r="B66">
        <v>1</v>
      </c>
    </row>
    <row r="67" spans="1:2" x14ac:dyDescent="0.25">
      <c r="A67" s="14">
        <v>121</v>
      </c>
      <c r="B67">
        <v>3</v>
      </c>
    </row>
    <row r="68" spans="1:2" x14ac:dyDescent="0.25">
      <c r="A68" s="14">
        <v>122</v>
      </c>
      <c r="B68">
        <v>4</v>
      </c>
    </row>
    <row r="69" spans="1:2" x14ac:dyDescent="0.25">
      <c r="A69" s="14">
        <v>123</v>
      </c>
      <c r="B69">
        <v>3</v>
      </c>
    </row>
    <row r="70" spans="1:2" x14ac:dyDescent="0.25">
      <c r="A70" s="14">
        <v>125</v>
      </c>
      <c r="B70">
        <v>1</v>
      </c>
    </row>
    <row r="71" spans="1:2" x14ac:dyDescent="0.25">
      <c r="A71" s="14">
        <v>126</v>
      </c>
      <c r="B71">
        <v>5</v>
      </c>
    </row>
    <row r="72" spans="1:2" x14ac:dyDescent="0.25">
      <c r="A72" s="14">
        <v>127</v>
      </c>
      <c r="B72">
        <v>2</v>
      </c>
    </row>
    <row r="73" spans="1:2" x14ac:dyDescent="0.25">
      <c r="A73" s="14">
        <v>128</v>
      </c>
      <c r="B73">
        <v>2</v>
      </c>
    </row>
    <row r="74" spans="1:2" x14ac:dyDescent="0.25">
      <c r="A74" s="14">
        <v>129</v>
      </c>
      <c r="B74">
        <v>2</v>
      </c>
    </row>
    <row r="75" spans="1:2" x14ac:dyDescent="0.25">
      <c r="A75" s="14">
        <v>130</v>
      </c>
      <c r="B75">
        <v>2</v>
      </c>
    </row>
    <row r="76" spans="1:2" x14ac:dyDescent="0.25">
      <c r="A76" s="14">
        <v>131</v>
      </c>
      <c r="B76">
        <v>5</v>
      </c>
    </row>
    <row r="77" spans="1:2" x14ac:dyDescent="0.25">
      <c r="A77" s="14">
        <v>132</v>
      </c>
      <c r="B77">
        <v>3</v>
      </c>
    </row>
    <row r="78" spans="1:2" x14ac:dyDescent="0.25">
      <c r="A78" s="14">
        <v>133</v>
      </c>
      <c r="B78">
        <v>3</v>
      </c>
    </row>
    <row r="79" spans="1:2" x14ac:dyDescent="0.25">
      <c r="A79" s="14">
        <v>134</v>
      </c>
      <c r="B79">
        <v>3</v>
      </c>
    </row>
    <row r="80" spans="1:2" x14ac:dyDescent="0.25">
      <c r="A80" s="14">
        <v>135</v>
      </c>
      <c r="B80">
        <v>3</v>
      </c>
    </row>
    <row r="81" spans="1:2" x14ac:dyDescent="0.25">
      <c r="A81" s="14">
        <v>136</v>
      </c>
      <c r="B81">
        <v>1</v>
      </c>
    </row>
    <row r="82" spans="1:2" x14ac:dyDescent="0.25">
      <c r="A82" s="14">
        <v>137</v>
      </c>
      <c r="B82">
        <v>2</v>
      </c>
    </row>
    <row r="83" spans="1:2" x14ac:dyDescent="0.25">
      <c r="A83" s="14">
        <v>138</v>
      </c>
      <c r="B83">
        <v>3</v>
      </c>
    </row>
    <row r="84" spans="1:2" x14ac:dyDescent="0.25">
      <c r="A84" s="14">
        <v>139</v>
      </c>
      <c r="B84">
        <v>2</v>
      </c>
    </row>
    <row r="85" spans="1:2" x14ac:dyDescent="0.25">
      <c r="A85" s="14">
        <v>140</v>
      </c>
      <c r="B85">
        <v>3</v>
      </c>
    </row>
    <row r="86" spans="1:2" x14ac:dyDescent="0.25">
      <c r="A86" s="14">
        <v>142</v>
      </c>
      <c r="B86">
        <v>4</v>
      </c>
    </row>
    <row r="87" spans="1:2" x14ac:dyDescent="0.25">
      <c r="A87" s="14">
        <v>143</v>
      </c>
      <c r="B87">
        <v>1</v>
      </c>
    </row>
    <row r="88" spans="1:2" x14ac:dyDescent="0.25">
      <c r="A88" s="14">
        <v>144</v>
      </c>
      <c r="B88">
        <v>4</v>
      </c>
    </row>
    <row r="89" spans="1:2" x14ac:dyDescent="0.25">
      <c r="A89" s="14">
        <v>146</v>
      </c>
      <c r="B89">
        <v>1</v>
      </c>
    </row>
    <row r="90" spans="1:2" x14ac:dyDescent="0.25">
      <c r="A90" s="14">
        <v>147</v>
      </c>
      <c r="B90">
        <v>3</v>
      </c>
    </row>
    <row r="91" spans="1:2" x14ac:dyDescent="0.25">
      <c r="A91" s="14">
        <v>148</v>
      </c>
      <c r="B91">
        <v>2</v>
      </c>
    </row>
    <row r="92" spans="1:2" x14ac:dyDescent="0.25">
      <c r="A92" s="14">
        <v>149</v>
      </c>
      <c r="B92">
        <v>2</v>
      </c>
    </row>
    <row r="93" spans="1:2" x14ac:dyDescent="0.25">
      <c r="A93" s="14">
        <v>150</v>
      </c>
      <c r="B93">
        <v>2</v>
      </c>
    </row>
    <row r="94" spans="1:2" x14ac:dyDescent="0.25">
      <c r="A94" s="14">
        <v>154</v>
      </c>
      <c r="B94">
        <v>4</v>
      </c>
    </row>
    <row r="95" spans="1:2" x14ac:dyDescent="0.25">
      <c r="A95" s="14">
        <v>155</v>
      </c>
      <c r="B95">
        <v>4</v>
      </c>
    </row>
    <row r="96" spans="1:2" x14ac:dyDescent="0.25">
      <c r="A96" s="14">
        <v>156</v>
      </c>
      <c r="B96">
        <v>2</v>
      </c>
    </row>
    <row r="97" spans="1:2" x14ac:dyDescent="0.25">
      <c r="A97" s="14">
        <v>157</v>
      </c>
      <c r="B97">
        <v>5</v>
      </c>
    </row>
    <row r="98" spans="1:2" x14ac:dyDescent="0.25">
      <c r="A98" s="14">
        <v>158</v>
      </c>
      <c r="B98">
        <v>2</v>
      </c>
    </row>
    <row r="99" spans="1:2" x14ac:dyDescent="0.25">
      <c r="A99" s="14">
        <v>159</v>
      </c>
      <c r="B99">
        <v>3</v>
      </c>
    </row>
    <row r="100" spans="1:2" x14ac:dyDescent="0.25">
      <c r="A100" s="14">
        <v>160</v>
      </c>
      <c r="B100">
        <v>2</v>
      </c>
    </row>
    <row r="101" spans="1:2" x14ac:dyDescent="0.25">
      <c r="A101" s="14">
        <v>161</v>
      </c>
      <c r="B101">
        <v>1</v>
      </c>
    </row>
    <row r="102" spans="1:2" x14ac:dyDescent="0.25">
      <c r="A102" s="14">
        <v>163</v>
      </c>
      <c r="B102">
        <v>2</v>
      </c>
    </row>
    <row r="103" spans="1:2" x14ac:dyDescent="0.25">
      <c r="A103" s="14">
        <v>164</v>
      </c>
      <c r="B103">
        <v>5</v>
      </c>
    </row>
    <row r="104" spans="1:2" x14ac:dyDescent="0.25">
      <c r="A104" s="14">
        <v>165</v>
      </c>
      <c r="B104">
        <v>4</v>
      </c>
    </row>
    <row r="105" spans="1:2" x14ac:dyDescent="0.25">
      <c r="A105" s="14">
        <v>166</v>
      </c>
      <c r="B105">
        <v>1</v>
      </c>
    </row>
    <row r="106" spans="1:2" x14ac:dyDescent="0.25">
      <c r="A106" s="14">
        <v>168</v>
      </c>
      <c r="B106">
        <v>2</v>
      </c>
    </row>
    <row r="107" spans="1:2" x14ac:dyDescent="0.25">
      <c r="A107" s="14">
        <v>169</v>
      </c>
      <c r="B107">
        <v>1</v>
      </c>
    </row>
    <row r="108" spans="1:2" x14ac:dyDescent="0.25">
      <c r="A108" s="14">
        <v>170</v>
      </c>
      <c r="B108">
        <v>3</v>
      </c>
    </row>
    <row r="109" spans="1:2" x14ac:dyDescent="0.25">
      <c r="A109" s="14">
        <v>172</v>
      </c>
      <c r="B109">
        <v>1</v>
      </c>
    </row>
    <row r="110" spans="1:2" x14ac:dyDescent="0.25">
      <c r="A110" s="14">
        <v>173</v>
      </c>
      <c r="B110">
        <v>1</v>
      </c>
    </row>
    <row r="111" spans="1:2" x14ac:dyDescent="0.25">
      <c r="A111" s="14">
        <v>174</v>
      </c>
      <c r="B111">
        <v>2</v>
      </c>
    </row>
    <row r="112" spans="1:2" x14ac:dyDescent="0.25">
      <c r="A112" s="14">
        <v>175</v>
      </c>
      <c r="B112">
        <v>1</v>
      </c>
    </row>
    <row r="113" spans="1:2" x14ac:dyDescent="0.25">
      <c r="A113" s="14">
        <v>176</v>
      </c>
      <c r="B113">
        <v>1</v>
      </c>
    </row>
    <row r="114" spans="1:2" x14ac:dyDescent="0.25">
      <c r="A114" s="14">
        <v>179</v>
      </c>
      <c r="B114">
        <v>1</v>
      </c>
    </row>
    <row r="115" spans="1:2" x14ac:dyDescent="0.25">
      <c r="A115" s="14">
        <v>180</v>
      </c>
      <c r="B115">
        <v>4</v>
      </c>
    </row>
    <row r="116" spans="1:2" x14ac:dyDescent="0.25">
      <c r="A116" s="14">
        <v>181</v>
      </c>
      <c r="B116">
        <v>2</v>
      </c>
    </row>
    <row r="117" spans="1:2" x14ac:dyDescent="0.25">
      <c r="A117" s="14">
        <v>182</v>
      </c>
      <c r="B117">
        <v>1</v>
      </c>
    </row>
    <row r="118" spans="1:2" x14ac:dyDescent="0.25">
      <c r="A118" s="14">
        <v>183</v>
      </c>
      <c r="B118">
        <v>2</v>
      </c>
    </row>
    <row r="119" spans="1:2" x14ac:dyDescent="0.25">
      <c r="A119" s="14">
        <v>184</v>
      </c>
      <c r="B119">
        <v>1</v>
      </c>
    </row>
    <row r="120" spans="1:2" x14ac:dyDescent="0.25">
      <c r="A120" s="14">
        <v>185</v>
      </c>
      <c r="B120">
        <v>1</v>
      </c>
    </row>
    <row r="121" spans="1:2" x14ac:dyDescent="0.25">
      <c r="A121" s="14">
        <v>186</v>
      </c>
      <c r="B121">
        <v>5</v>
      </c>
    </row>
    <row r="122" spans="1:2" x14ac:dyDescent="0.25">
      <c r="A122" s="14">
        <v>187</v>
      </c>
      <c r="B122">
        <v>1</v>
      </c>
    </row>
    <row r="123" spans="1:2" x14ac:dyDescent="0.25">
      <c r="A123" s="14">
        <v>189</v>
      </c>
      <c r="B123">
        <v>2</v>
      </c>
    </row>
    <row r="124" spans="1:2" x14ac:dyDescent="0.25">
      <c r="A124" s="14">
        <v>190</v>
      </c>
      <c r="B124">
        <v>2</v>
      </c>
    </row>
    <row r="125" spans="1:2" x14ac:dyDescent="0.25">
      <c r="A125" s="14">
        <v>191</v>
      </c>
      <c r="B125">
        <v>3</v>
      </c>
    </row>
    <row r="126" spans="1:2" x14ac:dyDescent="0.25">
      <c r="A126" s="14">
        <v>192</v>
      </c>
      <c r="B126">
        <v>2</v>
      </c>
    </row>
    <row r="127" spans="1:2" x14ac:dyDescent="0.25">
      <c r="A127" s="14">
        <v>193</v>
      </c>
      <c r="B127">
        <v>1</v>
      </c>
    </row>
    <row r="128" spans="1:2" x14ac:dyDescent="0.25">
      <c r="A128" s="14">
        <v>194</v>
      </c>
      <c r="B128">
        <v>4</v>
      </c>
    </row>
    <row r="129" spans="1:2" x14ac:dyDescent="0.25">
      <c r="A129" s="14">
        <v>195</v>
      </c>
      <c r="B129">
        <v>2</v>
      </c>
    </row>
    <row r="130" spans="1:2" x14ac:dyDescent="0.25">
      <c r="A130" s="14">
        <v>196</v>
      </c>
      <c r="B130">
        <v>1</v>
      </c>
    </row>
    <row r="131" spans="1:2" x14ac:dyDescent="0.25">
      <c r="A131" s="14">
        <v>198</v>
      </c>
      <c r="B131">
        <v>3</v>
      </c>
    </row>
    <row r="132" spans="1:2" x14ac:dyDescent="0.25">
      <c r="A132" s="14">
        <v>199</v>
      </c>
      <c r="B132">
        <v>3</v>
      </c>
    </row>
    <row r="133" spans="1:2" x14ac:dyDescent="0.25">
      <c r="A133" s="14">
        <v>201</v>
      </c>
      <c r="B133">
        <v>1</v>
      </c>
    </row>
    <row r="134" spans="1:2" x14ac:dyDescent="0.25">
      <c r="A134" s="14">
        <v>202</v>
      </c>
      <c r="B134">
        <v>2</v>
      </c>
    </row>
    <row r="135" spans="1:2" x14ac:dyDescent="0.25">
      <c r="A135" s="14">
        <v>203</v>
      </c>
      <c r="B135">
        <v>2</v>
      </c>
    </row>
    <row r="136" spans="1:2" x14ac:dyDescent="0.25">
      <c r="A136" s="14">
        <v>205</v>
      </c>
      <c r="B136">
        <v>1</v>
      </c>
    </row>
    <row r="137" spans="1:2" x14ac:dyDescent="0.25">
      <c r="A137" s="14">
        <v>206</v>
      </c>
      <c r="B137">
        <v>1</v>
      </c>
    </row>
    <row r="138" spans="1:2" x14ac:dyDescent="0.25">
      <c r="A138" s="14">
        <v>207</v>
      </c>
      <c r="B138">
        <v>2</v>
      </c>
    </row>
    <row r="139" spans="1:2" x14ac:dyDescent="0.25">
      <c r="A139" s="14">
        <v>209</v>
      </c>
      <c r="B139">
        <v>1</v>
      </c>
    </row>
    <row r="140" spans="1:2" x14ac:dyDescent="0.25">
      <c r="A140" s="14">
        <v>210</v>
      </c>
      <c r="B140">
        <v>1</v>
      </c>
    </row>
    <row r="141" spans="1:2" x14ac:dyDescent="0.25">
      <c r="A141" s="14">
        <v>211</v>
      </c>
      <c r="B141">
        <v>2</v>
      </c>
    </row>
    <row r="142" spans="1:2" x14ac:dyDescent="0.25">
      <c r="A142" s="14">
        <v>214</v>
      </c>
      <c r="B142">
        <v>1</v>
      </c>
    </row>
    <row r="143" spans="1:2" x14ac:dyDescent="0.25">
      <c r="A143" s="14">
        <v>216</v>
      </c>
      <c r="B143">
        <v>1</v>
      </c>
    </row>
    <row r="144" spans="1:2" x14ac:dyDescent="0.25">
      <c r="A144" s="14">
        <v>217</v>
      </c>
      <c r="B144">
        <v>1</v>
      </c>
    </row>
    <row r="145" spans="1:2" x14ac:dyDescent="0.25">
      <c r="A145" s="14">
        <v>218</v>
      </c>
      <c r="B145">
        <v>2</v>
      </c>
    </row>
    <row r="146" spans="1:2" x14ac:dyDescent="0.25">
      <c r="A146" s="14">
        <v>219</v>
      </c>
      <c r="B146">
        <v>1</v>
      </c>
    </row>
    <row r="147" spans="1:2" x14ac:dyDescent="0.25">
      <c r="A147" s="14">
        <v>220</v>
      </c>
      <c r="B147">
        <v>2</v>
      </c>
    </row>
    <row r="148" spans="1:2" x14ac:dyDescent="0.25">
      <c r="A148" s="14">
        <v>221</v>
      </c>
      <c r="B148">
        <v>2</v>
      </c>
    </row>
    <row r="149" spans="1:2" x14ac:dyDescent="0.25">
      <c r="A149" s="14">
        <v>222</v>
      </c>
      <c r="B149">
        <v>2</v>
      </c>
    </row>
    <row r="150" spans="1:2" x14ac:dyDescent="0.25">
      <c r="A150" s="14">
        <v>223</v>
      </c>
      <c r="B150">
        <v>1</v>
      </c>
    </row>
    <row r="151" spans="1:2" x14ac:dyDescent="0.25">
      <c r="A151" s="14">
        <v>225</v>
      </c>
      <c r="B151">
        <v>1</v>
      </c>
    </row>
    <row r="152" spans="1:2" x14ac:dyDescent="0.25">
      <c r="A152" s="14">
        <v>226</v>
      </c>
      <c r="B152">
        <v>2</v>
      </c>
    </row>
    <row r="153" spans="1:2" x14ac:dyDescent="0.25">
      <c r="A153" s="14">
        <v>227</v>
      </c>
      <c r="B153">
        <v>1</v>
      </c>
    </row>
    <row r="154" spans="1:2" x14ac:dyDescent="0.25">
      <c r="A154" s="14">
        <v>233</v>
      </c>
      <c r="B154">
        <v>1</v>
      </c>
    </row>
    <row r="155" spans="1:2" x14ac:dyDescent="0.25">
      <c r="A155" s="14">
        <v>234</v>
      </c>
      <c r="B155">
        <v>1</v>
      </c>
    </row>
    <row r="156" spans="1:2" x14ac:dyDescent="0.25">
      <c r="A156" s="14">
        <v>235</v>
      </c>
      <c r="B156">
        <v>1</v>
      </c>
    </row>
    <row r="157" spans="1:2" x14ac:dyDescent="0.25">
      <c r="A157" s="14">
        <v>236</v>
      </c>
      <c r="B157">
        <v>2</v>
      </c>
    </row>
    <row r="158" spans="1:2" x14ac:dyDescent="0.25">
      <c r="A158" s="14">
        <v>237</v>
      </c>
      <c r="B158">
        <v>1</v>
      </c>
    </row>
    <row r="159" spans="1:2" x14ac:dyDescent="0.25">
      <c r="A159" s="14">
        <v>238</v>
      </c>
      <c r="B159">
        <v>2</v>
      </c>
    </row>
    <row r="160" spans="1:2" x14ac:dyDescent="0.25">
      <c r="A160" s="14">
        <v>239</v>
      </c>
      <c r="B160">
        <v>1</v>
      </c>
    </row>
    <row r="161" spans="1:2" x14ac:dyDescent="0.25">
      <c r="A161" s="14">
        <v>241</v>
      </c>
      <c r="B161">
        <v>1</v>
      </c>
    </row>
    <row r="162" spans="1:2" x14ac:dyDescent="0.25">
      <c r="A162" s="14">
        <v>244</v>
      </c>
      <c r="B162">
        <v>2</v>
      </c>
    </row>
    <row r="163" spans="1:2" x14ac:dyDescent="0.25">
      <c r="A163" s="14">
        <v>245</v>
      </c>
      <c r="B163">
        <v>1</v>
      </c>
    </row>
    <row r="164" spans="1:2" x14ac:dyDescent="0.25">
      <c r="A164" s="14">
        <v>246</v>
      </c>
      <c r="B164">
        <v>2</v>
      </c>
    </row>
    <row r="165" spans="1:2" x14ac:dyDescent="0.25">
      <c r="A165" s="14">
        <v>247</v>
      </c>
      <c r="B165">
        <v>2</v>
      </c>
    </row>
    <row r="166" spans="1:2" x14ac:dyDescent="0.25">
      <c r="A166" s="14">
        <v>249</v>
      </c>
      <c r="B166">
        <v>2</v>
      </c>
    </row>
    <row r="167" spans="1:2" x14ac:dyDescent="0.25">
      <c r="A167" s="14">
        <v>250</v>
      </c>
      <c r="B167">
        <v>1</v>
      </c>
    </row>
    <row r="168" spans="1:2" x14ac:dyDescent="0.25">
      <c r="A168" s="14">
        <v>252</v>
      </c>
      <c r="B168">
        <v>1</v>
      </c>
    </row>
    <row r="169" spans="1:2" x14ac:dyDescent="0.25">
      <c r="A169" s="14">
        <v>253</v>
      </c>
      <c r="B169">
        <v>1</v>
      </c>
    </row>
    <row r="170" spans="1:2" x14ac:dyDescent="0.25">
      <c r="A170" s="14">
        <v>254</v>
      </c>
      <c r="B170">
        <v>1</v>
      </c>
    </row>
    <row r="171" spans="1:2" x14ac:dyDescent="0.25">
      <c r="A171" s="14">
        <v>255</v>
      </c>
      <c r="B171">
        <v>1</v>
      </c>
    </row>
    <row r="172" spans="1:2" x14ac:dyDescent="0.25">
      <c r="A172" s="14">
        <v>261</v>
      </c>
      <c r="B172">
        <v>2</v>
      </c>
    </row>
    <row r="173" spans="1:2" x14ac:dyDescent="0.25">
      <c r="A173" s="14">
        <v>264</v>
      </c>
      <c r="B173">
        <v>1</v>
      </c>
    </row>
    <row r="174" spans="1:2" x14ac:dyDescent="0.25">
      <c r="A174" s="14">
        <v>266</v>
      </c>
      <c r="B174">
        <v>1</v>
      </c>
    </row>
    <row r="175" spans="1:2" x14ac:dyDescent="0.25">
      <c r="A175" s="14">
        <v>268</v>
      </c>
      <c r="B175">
        <v>1</v>
      </c>
    </row>
    <row r="176" spans="1:2" x14ac:dyDescent="0.25">
      <c r="A176" s="14">
        <v>269</v>
      </c>
      <c r="B176">
        <v>1</v>
      </c>
    </row>
    <row r="177" spans="1:2" x14ac:dyDescent="0.25">
      <c r="A177" s="14">
        <v>270</v>
      </c>
      <c r="B177">
        <v>1</v>
      </c>
    </row>
    <row r="178" spans="1:2" x14ac:dyDescent="0.25">
      <c r="A178" s="14">
        <v>272</v>
      </c>
      <c r="B178">
        <v>1</v>
      </c>
    </row>
    <row r="179" spans="1:2" x14ac:dyDescent="0.25">
      <c r="A179" s="14">
        <v>275</v>
      </c>
      <c r="B179">
        <v>1</v>
      </c>
    </row>
    <row r="180" spans="1:2" x14ac:dyDescent="0.25">
      <c r="A180" s="14">
        <v>279</v>
      </c>
      <c r="B180">
        <v>1</v>
      </c>
    </row>
    <row r="181" spans="1:2" x14ac:dyDescent="0.25">
      <c r="A181" s="14">
        <v>280</v>
      </c>
      <c r="B181">
        <v>1</v>
      </c>
    </row>
    <row r="182" spans="1:2" x14ac:dyDescent="0.25">
      <c r="A182" s="14">
        <v>282</v>
      </c>
      <c r="B182">
        <v>1</v>
      </c>
    </row>
    <row r="183" spans="1:2" x14ac:dyDescent="0.25">
      <c r="A183" s="14">
        <v>288</v>
      </c>
      <c r="B183">
        <v>1</v>
      </c>
    </row>
    <row r="184" spans="1:2" x14ac:dyDescent="0.25">
      <c r="A184" s="14">
        <v>290</v>
      </c>
      <c r="B184">
        <v>1</v>
      </c>
    </row>
    <row r="185" spans="1:2" x14ac:dyDescent="0.25">
      <c r="A185" s="14">
        <v>295</v>
      </c>
      <c r="B185">
        <v>1</v>
      </c>
    </row>
    <row r="186" spans="1:2" x14ac:dyDescent="0.25">
      <c r="A186" s="14">
        <v>296</v>
      </c>
      <c r="B186">
        <v>1</v>
      </c>
    </row>
    <row r="187" spans="1:2" x14ac:dyDescent="0.25">
      <c r="A187" s="14">
        <v>297</v>
      </c>
      <c r="B187">
        <v>1</v>
      </c>
    </row>
    <row r="188" spans="1:2" x14ac:dyDescent="0.25">
      <c r="A188" s="14">
        <v>299</v>
      </c>
      <c r="B188">
        <v>1</v>
      </c>
    </row>
    <row r="189" spans="1:2" x14ac:dyDescent="0.25">
      <c r="A189" s="14">
        <v>300</v>
      </c>
      <c r="B189">
        <v>2</v>
      </c>
    </row>
    <row r="190" spans="1:2" x14ac:dyDescent="0.25">
      <c r="A190" s="14">
        <v>303</v>
      </c>
      <c r="B190">
        <v>1</v>
      </c>
    </row>
    <row r="191" spans="1:2" x14ac:dyDescent="0.25">
      <c r="A191" s="14">
        <v>307</v>
      </c>
      <c r="B191">
        <v>2</v>
      </c>
    </row>
    <row r="192" spans="1:2" x14ac:dyDescent="0.25">
      <c r="A192" s="14">
        <v>316</v>
      </c>
      <c r="B192">
        <v>1</v>
      </c>
    </row>
    <row r="193" spans="1:2" x14ac:dyDescent="0.25">
      <c r="A193" s="14">
        <v>323</v>
      </c>
      <c r="B193">
        <v>1</v>
      </c>
    </row>
    <row r="194" spans="1:2" x14ac:dyDescent="0.25">
      <c r="A194" s="14">
        <v>329</v>
      </c>
      <c r="B194">
        <v>1</v>
      </c>
    </row>
    <row r="195" spans="1:2" x14ac:dyDescent="0.25">
      <c r="A195" s="14">
        <v>330</v>
      </c>
      <c r="B195">
        <v>1</v>
      </c>
    </row>
    <row r="196" spans="1:2" x14ac:dyDescent="0.25">
      <c r="A196" s="14">
        <v>331</v>
      </c>
      <c r="B196">
        <v>1</v>
      </c>
    </row>
    <row r="197" spans="1:2" x14ac:dyDescent="0.25">
      <c r="A197" s="14">
        <v>336</v>
      </c>
      <c r="B197">
        <v>1</v>
      </c>
    </row>
    <row r="198" spans="1:2" x14ac:dyDescent="0.25">
      <c r="A198" s="14">
        <v>337</v>
      </c>
      <c r="B198">
        <v>1</v>
      </c>
    </row>
    <row r="199" spans="1:2" x14ac:dyDescent="0.25">
      <c r="A199" s="14">
        <v>340</v>
      </c>
      <c r="B199">
        <v>1</v>
      </c>
    </row>
    <row r="200" spans="1:2" x14ac:dyDescent="0.25">
      <c r="A200" s="14">
        <v>361</v>
      </c>
      <c r="B200">
        <v>1</v>
      </c>
    </row>
    <row r="201" spans="1:2" x14ac:dyDescent="0.25">
      <c r="A201" s="14">
        <v>363</v>
      </c>
      <c r="B201">
        <v>1</v>
      </c>
    </row>
    <row r="202" spans="1:2" x14ac:dyDescent="0.25">
      <c r="A202" s="14">
        <v>366</v>
      </c>
      <c r="B202">
        <v>1</v>
      </c>
    </row>
    <row r="203" spans="1:2" x14ac:dyDescent="0.25">
      <c r="A203" s="14">
        <v>369</v>
      </c>
      <c r="B203">
        <v>1</v>
      </c>
    </row>
    <row r="204" spans="1:2" x14ac:dyDescent="0.25">
      <c r="A204" s="14">
        <v>374</v>
      </c>
      <c r="B204">
        <v>1</v>
      </c>
    </row>
    <row r="205" spans="1:2" x14ac:dyDescent="0.25">
      <c r="A205" s="14">
        <v>375</v>
      </c>
      <c r="B205">
        <v>1</v>
      </c>
    </row>
    <row r="206" spans="1:2" x14ac:dyDescent="0.25">
      <c r="A206" s="14">
        <v>381</v>
      </c>
      <c r="B206">
        <v>2</v>
      </c>
    </row>
    <row r="207" spans="1:2" x14ac:dyDescent="0.25">
      <c r="A207" s="14">
        <v>393</v>
      </c>
      <c r="B207">
        <v>1</v>
      </c>
    </row>
    <row r="208" spans="1:2" x14ac:dyDescent="0.25">
      <c r="A208" s="14">
        <v>397</v>
      </c>
      <c r="B208">
        <v>1</v>
      </c>
    </row>
    <row r="209" spans="1:2" x14ac:dyDescent="0.25">
      <c r="A209" s="14">
        <v>409</v>
      </c>
      <c r="B209">
        <v>1</v>
      </c>
    </row>
    <row r="210" spans="1:2" x14ac:dyDescent="0.25">
      <c r="A210" s="14">
        <v>411</v>
      </c>
      <c r="B210">
        <v>1</v>
      </c>
    </row>
    <row r="211" spans="1:2" x14ac:dyDescent="0.25">
      <c r="A211" s="14">
        <v>419</v>
      </c>
      <c r="B211">
        <v>1</v>
      </c>
    </row>
    <row r="212" spans="1:2" x14ac:dyDescent="0.25">
      <c r="A212" s="14">
        <v>432</v>
      </c>
      <c r="B212">
        <v>1</v>
      </c>
    </row>
    <row r="213" spans="1:2" x14ac:dyDescent="0.25">
      <c r="A213" s="14">
        <v>452</v>
      </c>
      <c r="B213">
        <v>1</v>
      </c>
    </row>
    <row r="214" spans="1:2" x14ac:dyDescent="0.25">
      <c r="A214" s="14">
        <v>454</v>
      </c>
      <c r="B214">
        <v>1</v>
      </c>
    </row>
    <row r="215" spans="1:2" x14ac:dyDescent="0.25">
      <c r="A215" s="14">
        <v>460</v>
      </c>
      <c r="B215">
        <v>1</v>
      </c>
    </row>
    <row r="216" spans="1:2" x14ac:dyDescent="0.25">
      <c r="A216" s="14">
        <v>462</v>
      </c>
      <c r="B216">
        <v>1</v>
      </c>
    </row>
    <row r="217" spans="1:2" x14ac:dyDescent="0.25">
      <c r="A217" s="14">
        <v>470</v>
      </c>
      <c r="B217">
        <v>1</v>
      </c>
    </row>
    <row r="218" spans="1:2" x14ac:dyDescent="0.25">
      <c r="A218" s="14">
        <v>480</v>
      </c>
      <c r="B218">
        <v>1</v>
      </c>
    </row>
    <row r="219" spans="1:2" x14ac:dyDescent="0.25">
      <c r="A219" s="14">
        <v>484</v>
      </c>
      <c r="B219">
        <v>1</v>
      </c>
    </row>
    <row r="220" spans="1:2" x14ac:dyDescent="0.25">
      <c r="A220" s="14">
        <v>498</v>
      </c>
      <c r="B220">
        <v>1</v>
      </c>
    </row>
    <row r="221" spans="1:2" x14ac:dyDescent="0.25">
      <c r="A221" s="14">
        <v>524</v>
      </c>
      <c r="B221">
        <v>1</v>
      </c>
    </row>
    <row r="222" spans="1:2" x14ac:dyDescent="0.25">
      <c r="A222" s="14">
        <v>533</v>
      </c>
      <c r="B222">
        <v>1</v>
      </c>
    </row>
    <row r="223" spans="1:2" x14ac:dyDescent="0.25">
      <c r="A223" s="14">
        <v>536</v>
      </c>
      <c r="B223">
        <v>1</v>
      </c>
    </row>
    <row r="224" spans="1:2" x14ac:dyDescent="0.25">
      <c r="A224" s="14">
        <v>546</v>
      </c>
      <c r="B224">
        <v>1</v>
      </c>
    </row>
    <row r="225" spans="1:2" x14ac:dyDescent="0.25">
      <c r="A225" s="14">
        <v>554</v>
      </c>
      <c r="B225">
        <v>1</v>
      </c>
    </row>
    <row r="226" spans="1:2" x14ac:dyDescent="0.25">
      <c r="A226" s="14">
        <v>555</v>
      </c>
      <c r="B226">
        <v>1</v>
      </c>
    </row>
    <row r="227" spans="1:2" x14ac:dyDescent="0.25">
      <c r="A227" s="14">
        <v>589</v>
      </c>
      <c r="B227">
        <v>1</v>
      </c>
    </row>
    <row r="228" spans="1:2" x14ac:dyDescent="0.25">
      <c r="A228" s="14">
        <v>645</v>
      </c>
      <c r="B228">
        <v>1</v>
      </c>
    </row>
    <row r="229" spans="1:2" x14ac:dyDescent="0.25">
      <c r="A229" s="14">
        <v>659</v>
      </c>
      <c r="B229">
        <v>1</v>
      </c>
    </row>
    <row r="230" spans="1:2" x14ac:dyDescent="0.25">
      <c r="A230" s="14">
        <v>676</v>
      </c>
      <c r="B230">
        <v>1</v>
      </c>
    </row>
    <row r="231" spans="1:2" x14ac:dyDescent="0.25">
      <c r="A231" s="14">
        <v>723</v>
      </c>
      <c r="B231">
        <v>1</v>
      </c>
    </row>
    <row r="232" spans="1:2" x14ac:dyDescent="0.25">
      <c r="A232" s="14">
        <v>762</v>
      </c>
      <c r="B232">
        <v>1</v>
      </c>
    </row>
    <row r="233" spans="1:2" x14ac:dyDescent="0.25">
      <c r="A233" s="14">
        <v>768</v>
      </c>
      <c r="B233">
        <v>1</v>
      </c>
    </row>
    <row r="234" spans="1:2" x14ac:dyDescent="0.25">
      <c r="A234" s="14">
        <v>820</v>
      </c>
      <c r="B234">
        <v>1</v>
      </c>
    </row>
    <row r="235" spans="1:2" x14ac:dyDescent="0.25">
      <c r="A235" s="14">
        <v>890</v>
      </c>
      <c r="B235">
        <v>1</v>
      </c>
    </row>
    <row r="236" spans="1:2" x14ac:dyDescent="0.25">
      <c r="A236" s="14">
        <v>903</v>
      </c>
      <c r="B236">
        <v>1</v>
      </c>
    </row>
    <row r="237" spans="1:2" x14ac:dyDescent="0.25">
      <c r="A237" s="14">
        <v>909</v>
      </c>
      <c r="B237">
        <v>1</v>
      </c>
    </row>
    <row r="238" spans="1:2" x14ac:dyDescent="0.25">
      <c r="A238" s="14">
        <v>943</v>
      </c>
      <c r="B238">
        <v>1</v>
      </c>
    </row>
    <row r="239" spans="1:2" x14ac:dyDescent="0.25">
      <c r="A239" s="14">
        <v>980</v>
      </c>
      <c r="B239">
        <v>1</v>
      </c>
    </row>
    <row r="240" spans="1:2" x14ac:dyDescent="0.25">
      <c r="A240" s="14">
        <v>1015</v>
      </c>
      <c r="B240">
        <v>1</v>
      </c>
    </row>
    <row r="241" spans="1:2" x14ac:dyDescent="0.25">
      <c r="A241" s="14">
        <v>1022</v>
      </c>
      <c r="B241">
        <v>1</v>
      </c>
    </row>
    <row r="242" spans="1:2" x14ac:dyDescent="0.25">
      <c r="A242" s="14">
        <v>1052</v>
      </c>
      <c r="B242">
        <v>1</v>
      </c>
    </row>
    <row r="243" spans="1:2" x14ac:dyDescent="0.25">
      <c r="A243" s="14">
        <v>1071</v>
      </c>
      <c r="B243">
        <v>2</v>
      </c>
    </row>
    <row r="244" spans="1:2" x14ac:dyDescent="0.25">
      <c r="A244" s="14">
        <v>1073</v>
      </c>
      <c r="B244">
        <v>1</v>
      </c>
    </row>
    <row r="245" spans="1:2" x14ac:dyDescent="0.25">
      <c r="A245" s="14">
        <v>1095</v>
      </c>
      <c r="B245">
        <v>1</v>
      </c>
    </row>
    <row r="246" spans="1:2" x14ac:dyDescent="0.25">
      <c r="A246" s="14">
        <v>1101</v>
      </c>
      <c r="B246">
        <v>1</v>
      </c>
    </row>
    <row r="247" spans="1:2" x14ac:dyDescent="0.25">
      <c r="A247" s="14">
        <v>1113</v>
      </c>
      <c r="B247">
        <v>1</v>
      </c>
    </row>
    <row r="248" spans="1:2" x14ac:dyDescent="0.25">
      <c r="A248" s="14">
        <v>1137</v>
      </c>
      <c r="B248">
        <v>1</v>
      </c>
    </row>
    <row r="249" spans="1:2" x14ac:dyDescent="0.25">
      <c r="A249" s="14">
        <v>1140</v>
      </c>
      <c r="B249">
        <v>1</v>
      </c>
    </row>
    <row r="250" spans="1:2" x14ac:dyDescent="0.25">
      <c r="A250" s="14">
        <v>1152</v>
      </c>
      <c r="B250">
        <v>1</v>
      </c>
    </row>
    <row r="251" spans="1:2" x14ac:dyDescent="0.25">
      <c r="A251" s="14">
        <v>1170</v>
      </c>
      <c r="B251">
        <v>1</v>
      </c>
    </row>
    <row r="252" spans="1:2" x14ac:dyDescent="0.25">
      <c r="A252" s="14">
        <v>1249</v>
      </c>
      <c r="B252">
        <v>1</v>
      </c>
    </row>
    <row r="253" spans="1:2" x14ac:dyDescent="0.25">
      <c r="A253" s="14">
        <v>1267</v>
      </c>
      <c r="B253">
        <v>1</v>
      </c>
    </row>
    <row r="254" spans="1:2" x14ac:dyDescent="0.25">
      <c r="A254" s="14">
        <v>1280</v>
      </c>
      <c r="B254">
        <v>1</v>
      </c>
    </row>
    <row r="255" spans="1:2" x14ac:dyDescent="0.25">
      <c r="A255" s="14">
        <v>1297</v>
      </c>
      <c r="B255">
        <v>1</v>
      </c>
    </row>
    <row r="256" spans="1:2" x14ac:dyDescent="0.25">
      <c r="A256" s="14">
        <v>1345</v>
      </c>
      <c r="B256">
        <v>1</v>
      </c>
    </row>
    <row r="257" spans="1:2" x14ac:dyDescent="0.25">
      <c r="A257" s="14">
        <v>1354</v>
      </c>
      <c r="B257">
        <v>1</v>
      </c>
    </row>
    <row r="258" spans="1:2" x14ac:dyDescent="0.25">
      <c r="A258" s="14">
        <v>1385</v>
      </c>
      <c r="B258">
        <v>1</v>
      </c>
    </row>
    <row r="259" spans="1:2" x14ac:dyDescent="0.25">
      <c r="A259" s="14">
        <v>1396</v>
      </c>
      <c r="B259">
        <v>2</v>
      </c>
    </row>
    <row r="260" spans="1:2" x14ac:dyDescent="0.25">
      <c r="A260" s="14">
        <v>1425</v>
      </c>
      <c r="B260">
        <v>1</v>
      </c>
    </row>
    <row r="261" spans="1:2" x14ac:dyDescent="0.25">
      <c r="A261" s="14">
        <v>1442</v>
      </c>
      <c r="B261">
        <v>1</v>
      </c>
    </row>
    <row r="262" spans="1:2" x14ac:dyDescent="0.25">
      <c r="A262" s="14">
        <v>1460</v>
      </c>
      <c r="B262">
        <v>1</v>
      </c>
    </row>
    <row r="263" spans="1:2" x14ac:dyDescent="0.25">
      <c r="A263" s="14">
        <v>1467</v>
      </c>
      <c r="B263">
        <v>1</v>
      </c>
    </row>
    <row r="264" spans="1:2" x14ac:dyDescent="0.25">
      <c r="A264" s="14">
        <v>1470</v>
      </c>
      <c r="B264">
        <v>1</v>
      </c>
    </row>
    <row r="265" spans="1:2" x14ac:dyDescent="0.25">
      <c r="A265" s="14">
        <v>1518</v>
      </c>
      <c r="B265">
        <v>1</v>
      </c>
    </row>
    <row r="266" spans="1:2" x14ac:dyDescent="0.25">
      <c r="A266" s="14">
        <v>1539</v>
      </c>
      <c r="B266">
        <v>1</v>
      </c>
    </row>
    <row r="267" spans="1:2" x14ac:dyDescent="0.25">
      <c r="A267" s="14">
        <v>1548</v>
      </c>
      <c r="B267">
        <v>1</v>
      </c>
    </row>
    <row r="268" spans="1:2" x14ac:dyDescent="0.25">
      <c r="A268" s="14">
        <v>1559</v>
      </c>
      <c r="B268">
        <v>1</v>
      </c>
    </row>
    <row r="269" spans="1:2" x14ac:dyDescent="0.25">
      <c r="A269" s="14">
        <v>1561</v>
      </c>
      <c r="B269">
        <v>1</v>
      </c>
    </row>
    <row r="270" spans="1:2" x14ac:dyDescent="0.25">
      <c r="A270" s="14">
        <v>1572</v>
      </c>
      <c r="B270">
        <v>1</v>
      </c>
    </row>
    <row r="271" spans="1:2" x14ac:dyDescent="0.25">
      <c r="A271" s="14">
        <v>1573</v>
      </c>
      <c r="B271">
        <v>1</v>
      </c>
    </row>
    <row r="272" spans="1:2" x14ac:dyDescent="0.25">
      <c r="A272" s="14">
        <v>1600</v>
      </c>
      <c r="B272">
        <v>1</v>
      </c>
    </row>
    <row r="273" spans="1:2" x14ac:dyDescent="0.25">
      <c r="A273" s="14">
        <v>1604</v>
      </c>
      <c r="B273">
        <v>1</v>
      </c>
    </row>
    <row r="274" spans="1:2" x14ac:dyDescent="0.25">
      <c r="A274" s="14">
        <v>1605</v>
      </c>
      <c r="B274">
        <v>1</v>
      </c>
    </row>
    <row r="275" spans="1:2" x14ac:dyDescent="0.25">
      <c r="A275" s="14">
        <v>1606</v>
      </c>
      <c r="B275">
        <v>1</v>
      </c>
    </row>
    <row r="276" spans="1:2" x14ac:dyDescent="0.25">
      <c r="A276" s="14">
        <v>1613</v>
      </c>
      <c r="B276">
        <v>1</v>
      </c>
    </row>
    <row r="277" spans="1:2" x14ac:dyDescent="0.25">
      <c r="A277" s="14">
        <v>1621</v>
      </c>
      <c r="B277">
        <v>1</v>
      </c>
    </row>
    <row r="278" spans="1:2" x14ac:dyDescent="0.25">
      <c r="A278" s="14">
        <v>1629</v>
      </c>
      <c r="B278">
        <v>1</v>
      </c>
    </row>
    <row r="279" spans="1:2" x14ac:dyDescent="0.25">
      <c r="A279" s="14">
        <v>1681</v>
      </c>
      <c r="B279">
        <v>1</v>
      </c>
    </row>
    <row r="280" spans="1:2" x14ac:dyDescent="0.25">
      <c r="A280" s="14">
        <v>1684</v>
      </c>
      <c r="B280">
        <v>1</v>
      </c>
    </row>
    <row r="281" spans="1:2" x14ac:dyDescent="0.25">
      <c r="A281" s="14">
        <v>1690</v>
      </c>
      <c r="B281">
        <v>1</v>
      </c>
    </row>
    <row r="282" spans="1:2" x14ac:dyDescent="0.25">
      <c r="A282" s="14">
        <v>1697</v>
      </c>
      <c r="B282">
        <v>1</v>
      </c>
    </row>
    <row r="283" spans="1:2" x14ac:dyDescent="0.25">
      <c r="A283" s="14">
        <v>1703</v>
      </c>
      <c r="B283">
        <v>1</v>
      </c>
    </row>
    <row r="284" spans="1:2" x14ac:dyDescent="0.25">
      <c r="A284" s="14">
        <v>1713</v>
      </c>
      <c r="B284">
        <v>1</v>
      </c>
    </row>
    <row r="285" spans="1:2" x14ac:dyDescent="0.25">
      <c r="A285" s="14">
        <v>1773</v>
      </c>
      <c r="B285">
        <v>1</v>
      </c>
    </row>
    <row r="286" spans="1:2" x14ac:dyDescent="0.25">
      <c r="A286" s="14">
        <v>1782</v>
      </c>
      <c r="B286">
        <v>1</v>
      </c>
    </row>
    <row r="287" spans="1:2" x14ac:dyDescent="0.25">
      <c r="A287" s="14">
        <v>1784</v>
      </c>
      <c r="B287">
        <v>1</v>
      </c>
    </row>
    <row r="288" spans="1:2" x14ac:dyDescent="0.25">
      <c r="A288" s="14">
        <v>1785</v>
      </c>
      <c r="B288">
        <v>1</v>
      </c>
    </row>
    <row r="289" spans="1:2" x14ac:dyDescent="0.25">
      <c r="A289" s="14">
        <v>1797</v>
      </c>
      <c r="B289">
        <v>1</v>
      </c>
    </row>
    <row r="290" spans="1:2" x14ac:dyDescent="0.25">
      <c r="A290" s="14">
        <v>1815</v>
      </c>
      <c r="B290">
        <v>1</v>
      </c>
    </row>
    <row r="291" spans="1:2" x14ac:dyDescent="0.25">
      <c r="A291" s="14">
        <v>1821</v>
      </c>
      <c r="B291">
        <v>1</v>
      </c>
    </row>
    <row r="292" spans="1:2" x14ac:dyDescent="0.25">
      <c r="A292" s="14">
        <v>1866</v>
      </c>
      <c r="B292">
        <v>1</v>
      </c>
    </row>
    <row r="293" spans="1:2" x14ac:dyDescent="0.25">
      <c r="A293" s="14">
        <v>1884</v>
      </c>
      <c r="B293">
        <v>1</v>
      </c>
    </row>
    <row r="294" spans="1:2" x14ac:dyDescent="0.25">
      <c r="A294" s="14">
        <v>1887</v>
      </c>
      <c r="B294">
        <v>1</v>
      </c>
    </row>
    <row r="295" spans="1:2" x14ac:dyDescent="0.25">
      <c r="A295" s="14">
        <v>1894</v>
      </c>
      <c r="B295">
        <v>1</v>
      </c>
    </row>
    <row r="296" spans="1:2" x14ac:dyDescent="0.25">
      <c r="A296" s="14">
        <v>1902</v>
      </c>
      <c r="B296">
        <v>1</v>
      </c>
    </row>
    <row r="297" spans="1:2" x14ac:dyDescent="0.25">
      <c r="A297" s="14">
        <v>1917</v>
      </c>
      <c r="B297">
        <v>1</v>
      </c>
    </row>
    <row r="298" spans="1:2" x14ac:dyDescent="0.25">
      <c r="A298" s="14">
        <v>1965</v>
      </c>
      <c r="B298">
        <v>1</v>
      </c>
    </row>
    <row r="299" spans="1:2" x14ac:dyDescent="0.25">
      <c r="A299" s="14">
        <v>1989</v>
      </c>
      <c r="B299">
        <v>1</v>
      </c>
    </row>
    <row r="300" spans="1:2" x14ac:dyDescent="0.25">
      <c r="A300" s="14">
        <v>1991</v>
      </c>
      <c r="B300">
        <v>1</v>
      </c>
    </row>
    <row r="301" spans="1:2" x14ac:dyDescent="0.25">
      <c r="A301" s="14">
        <v>2013</v>
      </c>
      <c r="B301">
        <v>1</v>
      </c>
    </row>
    <row r="302" spans="1:2" x14ac:dyDescent="0.25">
      <c r="A302" s="14">
        <v>2038</v>
      </c>
      <c r="B302">
        <v>1</v>
      </c>
    </row>
    <row r="303" spans="1:2" x14ac:dyDescent="0.25">
      <c r="A303" s="14">
        <v>2043</v>
      </c>
      <c r="B303">
        <v>1</v>
      </c>
    </row>
    <row r="304" spans="1:2" x14ac:dyDescent="0.25">
      <c r="A304" s="14">
        <v>2053</v>
      </c>
      <c r="B304">
        <v>1</v>
      </c>
    </row>
    <row r="305" spans="1:2" x14ac:dyDescent="0.25">
      <c r="A305" s="14">
        <v>2080</v>
      </c>
      <c r="B305">
        <v>1</v>
      </c>
    </row>
    <row r="306" spans="1:2" x14ac:dyDescent="0.25">
      <c r="A306" s="14">
        <v>2100</v>
      </c>
      <c r="B306">
        <v>1</v>
      </c>
    </row>
    <row r="307" spans="1:2" x14ac:dyDescent="0.25">
      <c r="A307" s="14">
        <v>2105</v>
      </c>
      <c r="B307">
        <v>1</v>
      </c>
    </row>
    <row r="308" spans="1:2" x14ac:dyDescent="0.25">
      <c r="A308" s="14">
        <v>2106</v>
      </c>
      <c r="B308">
        <v>1</v>
      </c>
    </row>
    <row r="309" spans="1:2" x14ac:dyDescent="0.25">
      <c r="A309" s="14">
        <v>2107</v>
      </c>
      <c r="B309">
        <v>1</v>
      </c>
    </row>
    <row r="310" spans="1:2" x14ac:dyDescent="0.25">
      <c r="A310" s="14">
        <v>2120</v>
      </c>
      <c r="B310">
        <v>1</v>
      </c>
    </row>
    <row r="311" spans="1:2" x14ac:dyDescent="0.25">
      <c r="A311" s="14">
        <v>2144</v>
      </c>
      <c r="B311">
        <v>1</v>
      </c>
    </row>
    <row r="312" spans="1:2" x14ac:dyDescent="0.25">
      <c r="A312" s="14">
        <v>2188</v>
      </c>
      <c r="B312">
        <v>1</v>
      </c>
    </row>
    <row r="313" spans="1:2" x14ac:dyDescent="0.25">
      <c r="A313" s="14">
        <v>2218</v>
      </c>
      <c r="B313">
        <v>1</v>
      </c>
    </row>
    <row r="314" spans="1:2" x14ac:dyDescent="0.25">
      <c r="A314" s="14">
        <v>2220</v>
      </c>
      <c r="B314">
        <v>1</v>
      </c>
    </row>
    <row r="315" spans="1:2" x14ac:dyDescent="0.25">
      <c r="A315" s="14">
        <v>2230</v>
      </c>
      <c r="B315">
        <v>1</v>
      </c>
    </row>
    <row r="316" spans="1:2" x14ac:dyDescent="0.25">
      <c r="A316" s="14">
        <v>2237</v>
      </c>
      <c r="B316">
        <v>1</v>
      </c>
    </row>
    <row r="317" spans="1:2" x14ac:dyDescent="0.25">
      <c r="A317" s="14">
        <v>2261</v>
      </c>
      <c r="B317">
        <v>1</v>
      </c>
    </row>
    <row r="318" spans="1:2" x14ac:dyDescent="0.25">
      <c r="A318" s="14">
        <v>2266</v>
      </c>
      <c r="B318">
        <v>1</v>
      </c>
    </row>
    <row r="319" spans="1:2" x14ac:dyDescent="0.25">
      <c r="A319" s="14">
        <v>2283</v>
      </c>
      <c r="B319">
        <v>1</v>
      </c>
    </row>
    <row r="320" spans="1:2" x14ac:dyDescent="0.25">
      <c r="A320" s="14">
        <v>2289</v>
      </c>
      <c r="B320">
        <v>1</v>
      </c>
    </row>
    <row r="321" spans="1:2" x14ac:dyDescent="0.25">
      <c r="A321" s="14">
        <v>2293</v>
      </c>
      <c r="B321">
        <v>1</v>
      </c>
    </row>
    <row r="322" spans="1:2" x14ac:dyDescent="0.25">
      <c r="A322" s="14">
        <v>2320</v>
      </c>
      <c r="B322">
        <v>1</v>
      </c>
    </row>
    <row r="323" spans="1:2" x14ac:dyDescent="0.25">
      <c r="A323" s="14">
        <v>2326</v>
      </c>
      <c r="B323">
        <v>1</v>
      </c>
    </row>
    <row r="324" spans="1:2" x14ac:dyDescent="0.25">
      <c r="A324" s="14">
        <v>2331</v>
      </c>
      <c r="B324">
        <v>1</v>
      </c>
    </row>
    <row r="325" spans="1:2" x14ac:dyDescent="0.25">
      <c r="A325" s="14">
        <v>2346</v>
      </c>
      <c r="B325">
        <v>1</v>
      </c>
    </row>
    <row r="326" spans="1:2" x14ac:dyDescent="0.25">
      <c r="A326" s="14">
        <v>2353</v>
      </c>
      <c r="B326">
        <v>1</v>
      </c>
    </row>
    <row r="327" spans="1:2" x14ac:dyDescent="0.25">
      <c r="A327" s="14">
        <v>2409</v>
      </c>
      <c r="B327">
        <v>1</v>
      </c>
    </row>
    <row r="328" spans="1:2" x14ac:dyDescent="0.25">
      <c r="A328" s="14">
        <v>2414</v>
      </c>
      <c r="B328">
        <v>1</v>
      </c>
    </row>
    <row r="329" spans="1:2" x14ac:dyDescent="0.25">
      <c r="A329" s="14">
        <v>2431</v>
      </c>
      <c r="B329">
        <v>1</v>
      </c>
    </row>
    <row r="330" spans="1:2" x14ac:dyDescent="0.25">
      <c r="A330" s="14">
        <v>2436</v>
      </c>
      <c r="B330">
        <v>1</v>
      </c>
    </row>
    <row r="331" spans="1:2" x14ac:dyDescent="0.25">
      <c r="A331" s="14">
        <v>2441</v>
      </c>
      <c r="B331">
        <v>1</v>
      </c>
    </row>
    <row r="332" spans="1:2" x14ac:dyDescent="0.25">
      <c r="A332" s="14">
        <v>2443</v>
      </c>
      <c r="B332">
        <v>2</v>
      </c>
    </row>
    <row r="333" spans="1:2" x14ac:dyDescent="0.25">
      <c r="A333" s="14">
        <v>2468</v>
      </c>
      <c r="B333">
        <v>1</v>
      </c>
    </row>
    <row r="334" spans="1:2" x14ac:dyDescent="0.25">
      <c r="A334" s="14">
        <v>2475</v>
      </c>
      <c r="B334">
        <v>1</v>
      </c>
    </row>
    <row r="335" spans="1:2" x14ac:dyDescent="0.25">
      <c r="A335" s="14">
        <v>2489</v>
      </c>
      <c r="B335">
        <v>1</v>
      </c>
    </row>
    <row r="336" spans="1:2" x14ac:dyDescent="0.25">
      <c r="A336" s="14">
        <v>2506</v>
      </c>
      <c r="B336">
        <v>1</v>
      </c>
    </row>
    <row r="337" spans="1:2" x14ac:dyDescent="0.25">
      <c r="A337" s="14">
        <v>2526</v>
      </c>
      <c r="B337">
        <v>1</v>
      </c>
    </row>
    <row r="338" spans="1:2" x14ac:dyDescent="0.25">
      <c r="A338" s="14">
        <v>2528</v>
      </c>
      <c r="B338">
        <v>1</v>
      </c>
    </row>
    <row r="339" spans="1:2" x14ac:dyDescent="0.25">
      <c r="A339" s="14">
        <v>2551</v>
      </c>
      <c r="B339">
        <v>1</v>
      </c>
    </row>
    <row r="340" spans="1:2" x14ac:dyDescent="0.25">
      <c r="A340" s="14">
        <v>2662</v>
      </c>
      <c r="B340">
        <v>1</v>
      </c>
    </row>
    <row r="341" spans="1:2" x14ac:dyDescent="0.25">
      <c r="A341" s="14">
        <v>2673</v>
      </c>
      <c r="B341">
        <v>1</v>
      </c>
    </row>
    <row r="342" spans="1:2" x14ac:dyDescent="0.25">
      <c r="A342" s="14">
        <v>2693</v>
      </c>
      <c r="B342">
        <v>1</v>
      </c>
    </row>
    <row r="343" spans="1:2" x14ac:dyDescent="0.25">
      <c r="A343" s="14">
        <v>2725</v>
      </c>
      <c r="B343">
        <v>1</v>
      </c>
    </row>
    <row r="344" spans="1:2" x14ac:dyDescent="0.25">
      <c r="A344" s="14">
        <v>2739</v>
      </c>
      <c r="B344">
        <v>1</v>
      </c>
    </row>
    <row r="345" spans="1:2" x14ac:dyDescent="0.25">
      <c r="A345" s="14">
        <v>2756</v>
      </c>
      <c r="B345">
        <v>1</v>
      </c>
    </row>
    <row r="346" spans="1:2" x14ac:dyDescent="0.25">
      <c r="A346" s="14">
        <v>2768</v>
      </c>
      <c r="B346">
        <v>1</v>
      </c>
    </row>
    <row r="347" spans="1:2" x14ac:dyDescent="0.25">
      <c r="A347" s="14">
        <v>2805</v>
      </c>
      <c r="B347">
        <v>1</v>
      </c>
    </row>
    <row r="348" spans="1:2" x14ac:dyDescent="0.25">
      <c r="A348" s="14">
        <v>2857</v>
      </c>
      <c r="B348">
        <v>1</v>
      </c>
    </row>
    <row r="349" spans="1:2" x14ac:dyDescent="0.25">
      <c r="A349" s="14">
        <v>2875</v>
      </c>
      <c r="B349">
        <v>1</v>
      </c>
    </row>
    <row r="350" spans="1:2" x14ac:dyDescent="0.25">
      <c r="A350" s="14">
        <v>2893</v>
      </c>
      <c r="B350">
        <v>1</v>
      </c>
    </row>
    <row r="351" spans="1:2" x14ac:dyDescent="0.25">
      <c r="A351" s="14">
        <v>2985</v>
      </c>
      <c r="B351">
        <v>1</v>
      </c>
    </row>
    <row r="352" spans="1:2" x14ac:dyDescent="0.25">
      <c r="A352" s="14">
        <v>3016</v>
      </c>
      <c r="B352">
        <v>1</v>
      </c>
    </row>
    <row r="353" spans="1:2" x14ac:dyDescent="0.25">
      <c r="A353" s="14">
        <v>3036</v>
      </c>
      <c r="B353">
        <v>1</v>
      </c>
    </row>
    <row r="354" spans="1:2" x14ac:dyDescent="0.25">
      <c r="A354" s="14">
        <v>3059</v>
      </c>
      <c r="B354">
        <v>1</v>
      </c>
    </row>
    <row r="355" spans="1:2" x14ac:dyDescent="0.25">
      <c r="A355" s="14">
        <v>3063</v>
      </c>
      <c r="B355">
        <v>1</v>
      </c>
    </row>
    <row r="356" spans="1:2" x14ac:dyDescent="0.25">
      <c r="A356" s="14">
        <v>3116</v>
      </c>
      <c r="B356">
        <v>1</v>
      </c>
    </row>
    <row r="357" spans="1:2" x14ac:dyDescent="0.25">
      <c r="A357" s="14">
        <v>3131</v>
      </c>
      <c r="B357">
        <v>1</v>
      </c>
    </row>
    <row r="358" spans="1:2" x14ac:dyDescent="0.25">
      <c r="A358" s="14">
        <v>3177</v>
      </c>
      <c r="B358">
        <v>1</v>
      </c>
    </row>
    <row r="359" spans="1:2" x14ac:dyDescent="0.25">
      <c r="A359" s="14">
        <v>3205</v>
      </c>
      <c r="B359">
        <v>1</v>
      </c>
    </row>
    <row r="360" spans="1:2" x14ac:dyDescent="0.25">
      <c r="A360" s="14">
        <v>3272</v>
      </c>
      <c r="B360">
        <v>1</v>
      </c>
    </row>
    <row r="361" spans="1:2" x14ac:dyDescent="0.25">
      <c r="A361" s="14">
        <v>3308</v>
      </c>
      <c r="B361">
        <v>1</v>
      </c>
    </row>
    <row r="362" spans="1:2" x14ac:dyDescent="0.25">
      <c r="A362" s="14">
        <v>3318</v>
      </c>
      <c r="B362">
        <v>1</v>
      </c>
    </row>
    <row r="363" spans="1:2" x14ac:dyDescent="0.25">
      <c r="A363" s="14">
        <v>3376</v>
      </c>
      <c r="B363">
        <v>1</v>
      </c>
    </row>
    <row r="364" spans="1:2" x14ac:dyDescent="0.25">
      <c r="A364" s="14">
        <v>3388</v>
      </c>
      <c r="B364">
        <v>1</v>
      </c>
    </row>
    <row r="365" spans="1:2" x14ac:dyDescent="0.25">
      <c r="A365" s="14">
        <v>3533</v>
      </c>
      <c r="B365">
        <v>1</v>
      </c>
    </row>
    <row r="366" spans="1:2" x14ac:dyDescent="0.25">
      <c r="A366" s="14">
        <v>3537</v>
      </c>
      <c r="B366">
        <v>1</v>
      </c>
    </row>
    <row r="367" spans="1:2" x14ac:dyDescent="0.25">
      <c r="A367" s="14">
        <v>3594</v>
      </c>
      <c r="B367">
        <v>1</v>
      </c>
    </row>
    <row r="368" spans="1:2" x14ac:dyDescent="0.25">
      <c r="A368" s="14">
        <v>3596</v>
      </c>
      <c r="B368">
        <v>1</v>
      </c>
    </row>
    <row r="369" spans="1:2" x14ac:dyDescent="0.25">
      <c r="A369" s="14">
        <v>3657</v>
      </c>
      <c r="B369">
        <v>1</v>
      </c>
    </row>
    <row r="370" spans="1:2" x14ac:dyDescent="0.25">
      <c r="A370" s="14">
        <v>3727</v>
      </c>
      <c r="B370">
        <v>1</v>
      </c>
    </row>
    <row r="371" spans="1:2" x14ac:dyDescent="0.25">
      <c r="A371" s="14">
        <v>3742</v>
      </c>
      <c r="B371">
        <v>1</v>
      </c>
    </row>
    <row r="372" spans="1:2" x14ac:dyDescent="0.25">
      <c r="A372" s="14">
        <v>3777</v>
      </c>
      <c r="B372">
        <v>1</v>
      </c>
    </row>
    <row r="373" spans="1:2" x14ac:dyDescent="0.25">
      <c r="A373" s="14">
        <v>3934</v>
      </c>
      <c r="B373">
        <v>1</v>
      </c>
    </row>
    <row r="374" spans="1:2" x14ac:dyDescent="0.25">
      <c r="A374" s="14">
        <v>4006</v>
      </c>
      <c r="B374">
        <v>1</v>
      </c>
    </row>
    <row r="375" spans="1:2" x14ac:dyDescent="0.25">
      <c r="A375" s="14">
        <v>4065</v>
      </c>
      <c r="B375">
        <v>1</v>
      </c>
    </row>
    <row r="376" spans="1:2" x14ac:dyDescent="0.25">
      <c r="A376" s="14">
        <v>4233</v>
      </c>
      <c r="B376">
        <v>1</v>
      </c>
    </row>
    <row r="377" spans="1:2" x14ac:dyDescent="0.25">
      <c r="A377" s="14">
        <v>4289</v>
      </c>
      <c r="B377">
        <v>1</v>
      </c>
    </row>
    <row r="378" spans="1:2" x14ac:dyDescent="0.25">
      <c r="A378" s="14">
        <v>4358</v>
      </c>
      <c r="B378">
        <v>1</v>
      </c>
    </row>
    <row r="379" spans="1:2" x14ac:dyDescent="0.25">
      <c r="A379" s="14">
        <v>4498</v>
      </c>
      <c r="B379">
        <v>1</v>
      </c>
    </row>
    <row r="380" spans="1:2" x14ac:dyDescent="0.25">
      <c r="A380" s="14">
        <v>4799</v>
      </c>
      <c r="B380">
        <v>1</v>
      </c>
    </row>
    <row r="381" spans="1:2" x14ac:dyDescent="0.25">
      <c r="A381" s="14">
        <v>5139</v>
      </c>
      <c r="B381">
        <v>1</v>
      </c>
    </row>
    <row r="382" spans="1:2" x14ac:dyDescent="0.25">
      <c r="A382" s="14">
        <v>5168</v>
      </c>
      <c r="B382">
        <v>1</v>
      </c>
    </row>
    <row r="383" spans="1:2" x14ac:dyDescent="0.25">
      <c r="A383" s="14">
        <v>5180</v>
      </c>
      <c r="B383">
        <v>1</v>
      </c>
    </row>
    <row r="384" spans="1:2" x14ac:dyDescent="0.25">
      <c r="A384" s="14">
        <v>5203</v>
      </c>
      <c r="B384">
        <v>1</v>
      </c>
    </row>
    <row r="385" spans="1:2" x14ac:dyDescent="0.25">
      <c r="A385" s="14">
        <v>5419</v>
      </c>
      <c r="B385">
        <v>1</v>
      </c>
    </row>
    <row r="386" spans="1:2" x14ac:dyDescent="0.25">
      <c r="A386" s="14">
        <v>5512</v>
      </c>
      <c r="B386">
        <v>1</v>
      </c>
    </row>
    <row r="387" spans="1:2" x14ac:dyDescent="0.25">
      <c r="A387" s="14">
        <v>5880</v>
      </c>
      <c r="B387">
        <v>1</v>
      </c>
    </row>
    <row r="388" spans="1:2" x14ac:dyDescent="0.25">
      <c r="A388" s="14">
        <v>5966</v>
      </c>
      <c r="B388">
        <v>1</v>
      </c>
    </row>
    <row r="389" spans="1:2" x14ac:dyDescent="0.25">
      <c r="A389" s="14">
        <v>6212</v>
      </c>
      <c r="B389">
        <v>1</v>
      </c>
    </row>
    <row r="390" spans="1:2" x14ac:dyDescent="0.25">
      <c r="A390" s="14">
        <v>6286</v>
      </c>
      <c r="B390">
        <v>1</v>
      </c>
    </row>
    <row r="391" spans="1:2" x14ac:dyDescent="0.25">
      <c r="A391" s="14">
        <v>6406</v>
      </c>
      <c r="B391">
        <v>1</v>
      </c>
    </row>
    <row r="392" spans="1:2" x14ac:dyDescent="0.25">
      <c r="A392" s="14">
        <v>6465</v>
      </c>
      <c r="B392">
        <v>1</v>
      </c>
    </row>
    <row r="393" spans="1:2" x14ac:dyDescent="0.25">
      <c r="A393" s="14">
        <v>7295</v>
      </c>
      <c r="B393">
        <v>1</v>
      </c>
    </row>
    <row r="394" spans="1:2" x14ac:dyDescent="0.25">
      <c r="A394" s="7" t="s">
        <v>2043</v>
      </c>
      <c r="B394">
        <v>565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5AEA-5F20-4DF0-B75B-2130CC354642}">
  <dimension ref="A3:B259"/>
  <sheetViews>
    <sheetView workbookViewId="0">
      <selection activeCell="B7" sqref="B7"/>
    </sheetView>
  </sheetViews>
  <sheetFormatPr defaultRowHeight="15.75" x14ac:dyDescent="0.25"/>
  <cols>
    <col min="1" max="1" width="12.375" bestFit="1" customWidth="1"/>
    <col min="2" max="2" width="13.875" bestFit="1" customWidth="1"/>
  </cols>
  <sheetData>
    <row r="3" spans="1:2" x14ac:dyDescent="0.25">
      <c r="A3" s="6" t="s">
        <v>2033</v>
      </c>
      <c r="B3" t="s">
        <v>2117</v>
      </c>
    </row>
    <row r="4" spans="1:2" x14ac:dyDescent="0.25">
      <c r="A4" s="7" t="s">
        <v>14</v>
      </c>
      <c r="B4">
        <v>364</v>
      </c>
    </row>
    <row r="5" spans="1:2" x14ac:dyDescent="0.25">
      <c r="A5" s="14">
        <v>0</v>
      </c>
      <c r="B5">
        <v>2</v>
      </c>
    </row>
    <row r="6" spans="1:2" x14ac:dyDescent="0.25">
      <c r="A6" s="14">
        <v>1</v>
      </c>
      <c r="B6">
        <v>17</v>
      </c>
    </row>
    <row r="7" spans="1:2" x14ac:dyDescent="0.25">
      <c r="A7" s="14">
        <v>5</v>
      </c>
      <c r="B7">
        <v>2</v>
      </c>
    </row>
    <row r="8" spans="1:2" x14ac:dyDescent="0.25">
      <c r="A8" s="14">
        <v>6</v>
      </c>
      <c r="B8">
        <v>1</v>
      </c>
    </row>
    <row r="9" spans="1:2" x14ac:dyDescent="0.25">
      <c r="A9" s="14">
        <v>7</v>
      </c>
      <c r="B9">
        <v>2</v>
      </c>
    </row>
    <row r="10" spans="1:2" x14ac:dyDescent="0.25">
      <c r="A10" s="14">
        <v>9</v>
      </c>
      <c r="B10">
        <v>2</v>
      </c>
    </row>
    <row r="11" spans="1:2" x14ac:dyDescent="0.25">
      <c r="A11" s="14">
        <v>10</v>
      </c>
      <c r="B11">
        <v>4</v>
      </c>
    </row>
    <row r="12" spans="1:2" x14ac:dyDescent="0.25">
      <c r="A12" s="14">
        <v>12</v>
      </c>
      <c r="B12">
        <v>2</v>
      </c>
    </row>
    <row r="13" spans="1:2" x14ac:dyDescent="0.25">
      <c r="A13" s="14">
        <v>13</v>
      </c>
      <c r="B13">
        <v>2</v>
      </c>
    </row>
    <row r="14" spans="1:2" x14ac:dyDescent="0.25">
      <c r="A14" s="14">
        <v>14</v>
      </c>
      <c r="B14">
        <v>2</v>
      </c>
    </row>
    <row r="15" spans="1:2" x14ac:dyDescent="0.25">
      <c r="A15" s="14">
        <v>15</v>
      </c>
      <c r="B15">
        <v>6</v>
      </c>
    </row>
    <row r="16" spans="1:2" x14ac:dyDescent="0.25">
      <c r="A16" s="14">
        <v>16</v>
      </c>
      <c r="B16">
        <v>4</v>
      </c>
    </row>
    <row r="17" spans="1:2" x14ac:dyDescent="0.25">
      <c r="A17" s="14">
        <v>17</v>
      </c>
      <c r="B17">
        <v>3</v>
      </c>
    </row>
    <row r="18" spans="1:2" x14ac:dyDescent="0.25">
      <c r="A18" s="14">
        <v>18</v>
      </c>
      <c r="B18">
        <v>2</v>
      </c>
    </row>
    <row r="19" spans="1:2" x14ac:dyDescent="0.25">
      <c r="A19" s="14">
        <v>19</v>
      </c>
      <c r="B19">
        <v>3</v>
      </c>
    </row>
    <row r="20" spans="1:2" x14ac:dyDescent="0.25">
      <c r="A20" s="14">
        <v>21</v>
      </c>
      <c r="B20">
        <v>3</v>
      </c>
    </row>
    <row r="21" spans="1:2" x14ac:dyDescent="0.25">
      <c r="A21" s="14">
        <v>22</v>
      </c>
      <c r="B21">
        <v>1</v>
      </c>
    </row>
    <row r="22" spans="1:2" x14ac:dyDescent="0.25">
      <c r="A22" s="14">
        <v>23</v>
      </c>
      <c r="B22">
        <v>1</v>
      </c>
    </row>
    <row r="23" spans="1:2" x14ac:dyDescent="0.25">
      <c r="A23" s="14">
        <v>24</v>
      </c>
      <c r="B23">
        <v>3</v>
      </c>
    </row>
    <row r="24" spans="1:2" x14ac:dyDescent="0.25">
      <c r="A24" s="14">
        <v>25</v>
      </c>
      <c r="B24">
        <v>2</v>
      </c>
    </row>
    <row r="25" spans="1:2" x14ac:dyDescent="0.25">
      <c r="A25" s="14">
        <v>26</v>
      </c>
      <c r="B25">
        <v>3</v>
      </c>
    </row>
    <row r="26" spans="1:2" x14ac:dyDescent="0.25">
      <c r="A26" s="14">
        <v>27</v>
      </c>
      <c r="B26">
        <v>2</v>
      </c>
    </row>
    <row r="27" spans="1:2" x14ac:dyDescent="0.25">
      <c r="A27" s="14">
        <v>29</v>
      </c>
      <c r="B27">
        <v>1</v>
      </c>
    </row>
    <row r="28" spans="1:2" x14ac:dyDescent="0.25">
      <c r="A28" s="14">
        <v>30</v>
      </c>
      <c r="B28">
        <v>2</v>
      </c>
    </row>
    <row r="29" spans="1:2" x14ac:dyDescent="0.25">
      <c r="A29" s="14">
        <v>31</v>
      </c>
      <c r="B29">
        <v>5</v>
      </c>
    </row>
    <row r="30" spans="1:2" x14ac:dyDescent="0.25">
      <c r="A30" s="14">
        <v>32</v>
      </c>
      <c r="B30">
        <v>2</v>
      </c>
    </row>
    <row r="31" spans="1:2" x14ac:dyDescent="0.25">
      <c r="A31" s="14">
        <v>33</v>
      </c>
      <c r="B31">
        <v>3</v>
      </c>
    </row>
    <row r="32" spans="1:2" x14ac:dyDescent="0.25">
      <c r="A32" s="14">
        <v>34</v>
      </c>
      <c r="B32">
        <v>1</v>
      </c>
    </row>
    <row r="33" spans="1:2" x14ac:dyDescent="0.25">
      <c r="A33" s="14">
        <v>35</v>
      </c>
      <c r="B33">
        <v>3</v>
      </c>
    </row>
    <row r="34" spans="1:2" x14ac:dyDescent="0.25">
      <c r="A34" s="14">
        <v>36</v>
      </c>
      <c r="B34">
        <v>1</v>
      </c>
    </row>
    <row r="35" spans="1:2" x14ac:dyDescent="0.25">
      <c r="A35" s="14">
        <v>37</v>
      </c>
      <c r="B35">
        <v>3</v>
      </c>
    </row>
    <row r="36" spans="1:2" x14ac:dyDescent="0.25">
      <c r="A36" s="14">
        <v>38</v>
      </c>
      <c r="B36">
        <v>3</v>
      </c>
    </row>
    <row r="37" spans="1:2" x14ac:dyDescent="0.25">
      <c r="A37" s="14">
        <v>39</v>
      </c>
      <c r="B37">
        <v>1</v>
      </c>
    </row>
    <row r="38" spans="1:2" x14ac:dyDescent="0.25">
      <c r="A38" s="14">
        <v>40</v>
      </c>
      <c r="B38">
        <v>3</v>
      </c>
    </row>
    <row r="39" spans="1:2" x14ac:dyDescent="0.25">
      <c r="A39" s="14">
        <v>41</v>
      </c>
      <c r="B39">
        <v>2</v>
      </c>
    </row>
    <row r="40" spans="1:2" x14ac:dyDescent="0.25">
      <c r="A40" s="14">
        <v>42</v>
      </c>
      <c r="B40">
        <v>1</v>
      </c>
    </row>
    <row r="41" spans="1:2" x14ac:dyDescent="0.25">
      <c r="A41" s="14">
        <v>44</v>
      </c>
      <c r="B41">
        <v>2</v>
      </c>
    </row>
    <row r="42" spans="1:2" x14ac:dyDescent="0.25">
      <c r="A42" s="14">
        <v>45</v>
      </c>
      <c r="B42">
        <v>1</v>
      </c>
    </row>
    <row r="43" spans="1:2" x14ac:dyDescent="0.25">
      <c r="A43" s="14">
        <v>46</v>
      </c>
      <c r="B43">
        <v>1</v>
      </c>
    </row>
    <row r="44" spans="1:2" x14ac:dyDescent="0.25">
      <c r="A44" s="14">
        <v>47</v>
      </c>
      <c r="B44">
        <v>1</v>
      </c>
    </row>
    <row r="45" spans="1:2" x14ac:dyDescent="0.25">
      <c r="A45" s="14">
        <v>48</v>
      </c>
      <c r="B45">
        <v>1</v>
      </c>
    </row>
    <row r="46" spans="1:2" x14ac:dyDescent="0.25">
      <c r="A46" s="14">
        <v>49</v>
      </c>
      <c r="B46">
        <v>2</v>
      </c>
    </row>
    <row r="47" spans="1:2" x14ac:dyDescent="0.25">
      <c r="A47" s="14">
        <v>52</v>
      </c>
      <c r="B47">
        <v>1</v>
      </c>
    </row>
    <row r="48" spans="1:2" x14ac:dyDescent="0.25">
      <c r="A48" s="14">
        <v>53</v>
      </c>
      <c r="B48">
        <v>1</v>
      </c>
    </row>
    <row r="49" spans="1:2" x14ac:dyDescent="0.25">
      <c r="A49" s="14">
        <v>54</v>
      </c>
      <c r="B49">
        <v>1</v>
      </c>
    </row>
    <row r="50" spans="1:2" x14ac:dyDescent="0.25">
      <c r="A50" s="14">
        <v>55</v>
      </c>
      <c r="B50">
        <v>2</v>
      </c>
    </row>
    <row r="51" spans="1:2" x14ac:dyDescent="0.25">
      <c r="A51" s="14">
        <v>56</v>
      </c>
      <c r="B51">
        <v>2</v>
      </c>
    </row>
    <row r="52" spans="1:2" x14ac:dyDescent="0.25">
      <c r="A52" s="14">
        <v>57</v>
      </c>
      <c r="B52">
        <v>2</v>
      </c>
    </row>
    <row r="53" spans="1:2" x14ac:dyDescent="0.25">
      <c r="A53" s="14">
        <v>58</v>
      </c>
      <c r="B53">
        <v>1</v>
      </c>
    </row>
    <row r="54" spans="1:2" x14ac:dyDescent="0.25">
      <c r="A54" s="14">
        <v>60</v>
      </c>
      <c r="B54">
        <v>1</v>
      </c>
    </row>
    <row r="55" spans="1:2" x14ac:dyDescent="0.25">
      <c r="A55" s="14">
        <v>62</v>
      </c>
      <c r="B55">
        <v>2</v>
      </c>
    </row>
    <row r="56" spans="1:2" x14ac:dyDescent="0.25">
      <c r="A56" s="14">
        <v>63</v>
      </c>
      <c r="B56">
        <v>2</v>
      </c>
    </row>
    <row r="57" spans="1:2" x14ac:dyDescent="0.25">
      <c r="A57" s="14">
        <v>64</v>
      </c>
      <c r="B57">
        <v>4</v>
      </c>
    </row>
    <row r="58" spans="1:2" x14ac:dyDescent="0.25">
      <c r="A58" s="14">
        <v>65</v>
      </c>
      <c r="B58">
        <v>2</v>
      </c>
    </row>
    <row r="59" spans="1:2" x14ac:dyDescent="0.25">
      <c r="A59" s="14">
        <v>67</v>
      </c>
      <c r="B59">
        <v>7</v>
      </c>
    </row>
    <row r="60" spans="1:2" x14ac:dyDescent="0.25">
      <c r="A60" s="14">
        <v>70</v>
      </c>
      <c r="B60">
        <v>1</v>
      </c>
    </row>
    <row r="61" spans="1:2" x14ac:dyDescent="0.25">
      <c r="A61" s="14">
        <v>71</v>
      </c>
      <c r="B61">
        <v>1</v>
      </c>
    </row>
    <row r="62" spans="1:2" x14ac:dyDescent="0.25">
      <c r="A62" s="14">
        <v>73</v>
      </c>
      <c r="B62">
        <v>2</v>
      </c>
    </row>
    <row r="63" spans="1:2" x14ac:dyDescent="0.25">
      <c r="A63" s="14">
        <v>75</v>
      </c>
      <c r="B63">
        <v>4</v>
      </c>
    </row>
    <row r="64" spans="1:2" x14ac:dyDescent="0.25">
      <c r="A64" s="14">
        <v>76</v>
      </c>
      <c r="B64">
        <v>1</v>
      </c>
    </row>
    <row r="65" spans="1:2" x14ac:dyDescent="0.25">
      <c r="A65" s="14">
        <v>77</v>
      </c>
      <c r="B65">
        <v>3</v>
      </c>
    </row>
    <row r="66" spans="1:2" x14ac:dyDescent="0.25">
      <c r="A66" s="14">
        <v>78</v>
      </c>
      <c r="B66">
        <v>2</v>
      </c>
    </row>
    <row r="67" spans="1:2" x14ac:dyDescent="0.25">
      <c r="A67" s="14">
        <v>79</v>
      </c>
      <c r="B67">
        <v>1</v>
      </c>
    </row>
    <row r="68" spans="1:2" x14ac:dyDescent="0.25">
      <c r="A68" s="14">
        <v>80</v>
      </c>
      <c r="B68">
        <v>2</v>
      </c>
    </row>
    <row r="69" spans="1:2" x14ac:dyDescent="0.25">
      <c r="A69" s="14">
        <v>82</v>
      </c>
      <c r="B69">
        <v>1</v>
      </c>
    </row>
    <row r="70" spans="1:2" x14ac:dyDescent="0.25">
      <c r="A70" s="14">
        <v>83</v>
      </c>
      <c r="B70">
        <v>2</v>
      </c>
    </row>
    <row r="71" spans="1:2" x14ac:dyDescent="0.25">
      <c r="A71" s="14">
        <v>84</v>
      </c>
      <c r="B71">
        <v>1</v>
      </c>
    </row>
    <row r="72" spans="1:2" x14ac:dyDescent="0.25">
      <c r="A72" s="14">
        <v>86</v>
      </c>
      <c r="B72">
        <v>3</v>
      </c>
    </row>
    <row r="73" spans="1:2" x14ac:dyDescent="0.25">
      <c r="A73" s="14">
        <v>87</v>
      </c>
      <c r="B73">
        <v>1</v>
      </c>
    </row>
    <row r="74" spans="1:2" x14ac:dyDescent="0.25">
      <c r="A74" s="14">
        <v>88</v>
      </c>
      <c r="B74">
        <v>1</v>
      </c>
    </row>
    <row r="75" spans="1:2" x14ac:dyDescent="0.25">
      <c r="A75" s="14">
        <v>91</v>
      </c>
      <c r="B75">
        <v>1</v>
      </c>
    </row>
    <row r="76" spans="1:2" x14ac:dyDescent="0.25">
      <c r="A76" s="14">
        <v>92</v>
      </c>
      <c r="B76">
        <v>3</v>
      </c>
    </row>
    <row r="77" spans="1:2" x14ac:dyDescent="0.25">
      <c r="A77" s="14">
        <v>94</v>
      </c>
      <c r="B77">
        <v>2</v>
      </c>
    </row>
    <row r="78" spans="1:2" x14ac:dyDescent="0.25">
      <c r="A78" s="14">
        <v>100</v>
      </c>
      <c r="B78">
        <v>1</v>
      </c>
    </row>
    <row r="79" spans="1:2" x14ac:dyDescent="0.25">
      <c r="A79" s="14">
        <v>101</v>
      </c>
      <c r="B79">
        <v>1</v>
      </c>
    </row>
    <row r="80" spans="1:2" x14ac:dyDescent="0.25">
      <c r="A80" s="14">
        <v>102</v>
      </c>
      <c r="B80">
        <v>1</v>
      </c>
    </row>
    <row r="81" spans="1:2" x14ac:dyDescent="0.25">
      <c r="A81" s="14">
        <v>104</v>
      </c>
      <c r="B81">
        <v>1</v>
      </c>
    </row>
    <row r="82" spans="1:2" x14ac:dyDescent="0.25">
      <c r="A82" s="14">
        <v>105</v>
      </c>
      <c r="B82">
        <v>2</v>
      </c>
    </row>
    <row r="83" spans="1:2" x14ac:dyDescent="0.25">
      <c r="A83" s="14">
        <v>106</v>
      </c>
      <c r="B83">
        <v>1</v>
      </c>
    </row>
    <row r="84" spans="1:2" x14ac:dyDescent="0.25">
      <c r="A84" s="14">
        <v>107</v>
      </c>
      <c r="B84">
        <v>1</v>
      </c>
    </row>
    <row r="85" spans="1:2" x14ac:dyDescent="0.25">
      <c r="A85" s="14">
        <v>108</v>
      </c>
      <c r="B85">
        <v>1</v>
      </c>
    </row>
    <row r="86" spans="1:2" x14ac:dyDescent="0.25">
      <c r="A86" s="14">
        <v>111</v>
      </c>
      <c r="B86">
        <v>1</v>
      </c>
    </row>
    <row r="87" spans="1:2" x14ac:dyDescent="0.25">
      <c r="A87" s="14">
        <v>112</v>
      </c>
      <c r="B87">
        <v>2</v>
      </c>
    </row>
    <row r="88" spans="1:2" x14ac:dyDescent="0.25">
      <c r="A88" s="14">
        <v>113</v>
      </c>
      <c r="B88">
        <v>1</v>
      </c>
    </row>
    <row r="89" spans="1:2" x14ac:dyDescent="0.25">
      <c r="A89" s="14">
        <v>114</v>
      </c>
      <c r="B89">
        <v>1</v>
      </c>
    </row>
    <row r="90" spans="1:2" x14ac:dyDescent="0.25">
      <c r="A90" s="14">
        <v>115</v>
      </c>
      <c r="B90">
        <v>1</v>
      </c>
    </row>
    <row r="91" spans="1:2" x14ac:dyDescent="0.25">
      <c r="A91" s="14">
        <v>117</v>
      </c>
      <c r="B91">
        <v>1</v>
      </c>
    </row>
    <row r="92" spans="1:2" x14ac:dyDescent="0.25">
      <c r="A92" s="14">
        <v>118</v>
      </c>
      <c r="B92">
        <v>1</v>
      </c>
    </row>
    <row r="93" spans="1:2" x14ac:dyDescent="0.25">
      <c r="A93" s="14">
        <v>120</v>
      </c>
      <c r="B93">
        <v>2</v>
      </c>
    </row>
    <row r="94" spans="1:2" x14ac:dyDescent="0.25">
      <c r="A94" s="14">
        <v>121</v>
      </c>
      <c r="B94">
        <v>1</v>
      </c>
    </row>
    <row r="95" spans="1:2" x14ac:dyDescent="0.25">
      <c r="A95" s="14">
        <v>127</v>
      </c>
      <c r="B95">
        <v>1</v>
      </c>
    </row>
    <row r="96" spans="1:2" x14ac:dyDescent="0.25">
      <c r="A96" s="14">
        <v>128</v>
      </c>
      <c r="B96">
        <v>1</v>
      </c>
    </row>
    <row r="97" spans="1:2" x14ac:dyDescent="0.25">
      <c r="A97" s="14">
        <v>130</v>
      </c>
      <c r="B97">
        <v>1</v>
      </c>
    </row>
    <row r="98" spans="1:2" x14ac:dyDescent="0.25">
      <c r="A98" s="14">
        <v>131</v>
      </c>
      <c r="B98">
        <v>1</v>
      </c>
    </row>
    <row r="99" spans="1:2" x14ac:dyDescent="0.25">
      <c r="A99" s="14">
        <v>132</v>
      </c>
      <c r="B99">
        <v>1</v>
      </c>
    </row>
    <row r="100" spans="1:2" x14ac:dyDescent="0.25">
      <c r="A100" s="14">
        <v>133</v>
      </c>
      <c r="B100">
        <v>2</v>
      </c>
    </row>
    <row r="101" spans="1:2" x14ac:dyDescent="0.25">
      <c r="A101" s="14">
        <v>136</v>
      </c>
      <c r="B101">
        <v>1</v>
      </c>
    </row>
    <row r="102" spans="1:2" x14ac:dyDescent="0.25">
      <c r="A102" s="14">
        <v>137</v>
      </c>
      <c r="B102">
        <v>1</v>
      </c>
    </row>
    <row r="103" spans="1:2" x14ac:dyDescent="0.25">
      <c r="A103" s="14">
        <v>141</v>
      </c>
      <c r="B103">
        <v>1</v>
      </c>
    </row>
    <row r="104" spans="1:2" x14ac:dyDescent="0.25">
      <c r="A104" s="14">
        <v>143</v>
      </c>
      <c r="B104">
        <v>1</v>
      </c>
    </row>
    <row r="105" spans="1:2" x14ac:dyDescent="0.25">
      <c r="A105" s="14">
        <v>147</v>
      </c>
      <c r="B105">
        <v>1</v>
      </c>
    </row>
    <row r="106" spans="1:2" x14ac:dyDescent="0.25">
      <c r="A106" s="14">
        <v>151</v>
      </c>
      <c r="B106">
        <v>1</v>
      </c>
    </row>
    <row r="107" spans="1:2" x14ac:dyDescent="0.25">
      <c r="A107" s="14">
        <v>154</v>
      </c>
      <c r="B107">
        <v>1</v>
      </c>
    </row>
    <row r="108" spans="1:2" x14ac:dyDescent="0.25">
      <c r="A108" s="14">
        <v>156</v>
      </c>
      <c r="B108">
        <v>1</v>
      </c>
    </row>
    <row r="109" spans="1:2" x14ac:dyDescent="0.25">
      <c r="A109" s="14">
        <v>157</v>
      </c>
      <c r="B109">
        <v>1</v>
      </c>
    </row>
    <row r="110" spans="1:2" x14ac:dyDescent="0.25">
      <c r="A110" s="14">
        <v>162</v>
      </c>
      <c r="B110">
        <v>1</v>
      </c>
    </row>
    <row r="111" spans="1:2" x14ac:dyDescent="0.25">
      <c r="A111" s="14">
        <v>168</v>
      </c>
      <c r="B111">
        <v>1</v>
      </c>
    </row>
    <row r="112" spans="1:2" x14ac:dyDescent="0.25">
      <c r="A112" s="14">
        <v>180</v>
      </c>
      <c r="B112">
        <v>1</v>
      </c>
    </row>
    <row r="113" spans="1:2" x14ac:dyDescent="0.25">
      <c r="A113" s="14">
        <v>181</v>
      </c>
      <c r="B113">
        <v>1</v>
      </c>
    </row>
    <row r="114" spans="1:2" x14ac:dyDescent="0.25">
      <c r="A114" s="14">
        <v>183</v>
      </c>
      <c r="B114">
        <v>1</v>
      </c>
    </row>
    <row r="115" spans="1:2" x14ac:dyDescent="0.25">
      <c r="A115" s="14">
        <v>186</v>
      </c>
      <c r="B115">
        <v>1</v>
      </c>
    </row>
    <row r="116" spans="1:2" x14ac:dyDescent="0.25">
      <c r="A116" s="14">
        <v>191</v>
      </c>
      <c r="B116">
        <v>2</v>
      </c>
    </row>
    <row r="117" spans="1:2" x14ac:dyDescent="0.25">
      <c r="A117" s="14">
        <v>200</v>
      </c>
      <c r="B117">
        <v>1</v>
      </c>
    </row>
    <row r="118" spans="1:2" x14ac:dyDescent="0.25">
      <c r="A118" s="14">
        <v>210</v>
      </c>
      <c r="B118">
        <v>2</v>
      </c>
    </row>
    <row r="119" spans="1:2" x14ac:dyDescent="0.25">
      <c r="A119" s="14">
        <v>225</v>
      </c>
      <c r="B119">
        <v>1</v>
      </c>
    </row>
    <row r="120" spans="1:2" x14ac:dyDescent="0.25">
      <c r="A120" s="14">
        <v>226</v>
      </c>
      <c r="B120">
        <v>1</v>
      </c>
    </row>
    <row r="121" spans="1:2" x14ac:dyDescent="0.25">
      <c r="A121" s="14">
        <v>243</v>
      </c>
      <c r="B121">
        <v>2</v>
      </c>
    </row>
    <row r="122" spans="1:2" x14ac:dyDescent="0.25">
      <c r="A122" s="14">
        <v>245</v>
      </c>
      <c r="B122">
        <v>2</v>
      </c>
    </row>
    <row r="123" spans="1:2" x14ac:dyDescent="0.25">
      <c r="A123" s="14">
        <v>248</v>
      </c>
      <c r="B123">
        <v>1</v>
      </c>
    </row>
    <row r="124" spans="1:2" x14ac:dyDescent="0.25">
      <c r="A124" s="14">
        <v>252</v>
      </c>
      <c r="B124">
        <v>1</v>
      </c>
    </row>
    <row r="125" spans="1:2" x14ac:dyDescent="0.25">
      <c r="A125" s="14">
        <v>253</v>
      </c>
      <c r="B125">
        <v>1</v>
      </c>
    </row>
    <row r="126" spans="1:2" x14ac:dyDescent="0.25">
      <c r="A126" s="14">
        <v>257</v>
      </c>
      <c r="B126">
        <v>1</v>
      </c>
    </row>
    <row r="127" spans="1:2" x14ac:dyDescent="0.25">
      <c r="A127" s="14">
        <v>263</v>
      </c>
      <c r="B127">
        <v>1</v>
      </c>
    </row>
    <row r="128" spans="1:2" x14ac:dyDescent="0.25">
      <c r="A128" s="14">
        <v>296</v>
      </c>
      <c r="B128">
        <v>1</v>
      </c>
    </row>
    <row r="129" spans="1:2" x14ac:dyDescent="0.25">
      <c r="A129" s="14">
        <v>326</v>
      </c>
      <c r="B129">
        <v>1</v>
      </c>
    </row>
    <row r="130" spans="1:2" x14ac:dyDescent="0.25">
      <c r="A130" s="14">
        <v>328</v>
      </c>
      <c r="B130">
        <v>1</v>
      </c>
    </row>
    <row r="131" spans="1:2" x14ac:dyDescent="0.25">
      <c r="A131" s="14">
        <v>331</v>
      </c>
      <c r="B131">
        <v>1</v>
      </c>
    </row>
    <row r="132" spans="1:2" x14ac:dyDescent="0.25">
      <c r="A132" s="14">
        <v>347</v>
      </c>
      <c r="B132">
        <v>1</v>
      </c>
    </row>
    <row r="133" spans="1:2" x14ac:dyDescent="0.25">
      <c r="A133" s="14">
        <v>355</v>
      </c>
      <c r="B133">
        <v>1</v>
      </c>
    </row>
    <row r="134" spans="1:2" x14ac:dyDescent="0.25">
      <c r="A134" s="14">
        <v>362</v>
      </c>
      <c r="B134">
        <v>1</v>
      </c>
    </row>
    <row r="135" spans="1:2" x14ac:dyDescent="0.25">
      <c r="A135" s="14">
        <v>374</v>
      </c>
      <c r="B135">
        <v>1</v>
      </c>
    </row>
    <row r="136" spans="1:2" x14ac:dyDescent="0.25">
      <c r="A136" s="14">
        <v>393</v>
      </c>
      <c r="B136">
        <v>1</v>
      </c>
    </row>
    <row r="137" spans="1:2" x14ac:dyDescent="0.25">
      <c r="A137" s="14">
        <v>395</v>
      </c>
      <c r="B137">
        <v>1</v>
      </c>
    </row>
    <row r="138" spans="1:2" x14ac:dyDescent="0.25">
      <c r="A138" s="14">
        <v>418</v>
      </c>
      <c r="B138">
        <v>1</v>
      </c>
    </row>
    <row r="139" spans="1:2" x14ac:dyDescent="0.25">
      <c r="A139" s="14">
        <v>424</v>
      </c>
      <c r="B139">
        <v>1</v>
      </c>
    </row>
    <row r="140" spans="1:2" x14ac:dyDescent="0.25">
      <c r="A140" s="14">
        <v>435</v>
      </c>
      <c r="B140">
        <v>1</v>
      </c>
    </row>
    <row r="141" spans="1:2" x14ac:dyDescent="0.25">
      <c r="A141" s="14">
        <v>441</v>
      </c>
      <c r="B141">
        <v>1</v>
      </c>
    </row>
    <row r="142" spans="1:2" x14ac:dyDescent="0.25">
      <c r="A142" s="14">
        <v>452</v>
      </c>
      <c r="B142">
        <v>2</v>
      </c>
    </row>
    <row r="143" spans="1:2" x14ac:dyDescent="0.25">
      <c r="A143" s="14">
        <v>454</v>
      </c>
      <c r="B143">
        <v>1</v>
      </c>
    </row>
    <row r="144" spans="1:2" x14ac:dyDescent="0.25">
      <c r="A144" s="14">
        <v>504</v>
      </c>
      <c r="B144">
        <v>1</v>
      </c>
    </row>
    <row r="145" spans="1:2" x14ac:dyDescent="0.25">
      <c r="A145" s="14">
        <v>513</v>
      </c>
      <c r="B145">
        <v>1</v>
      </c>
    </row>
    <row r="146" spans="1:2" x14ac:dyDescent="0.25">
      <c r="A146" s="14">
        <v>523</v>
      </c>
      <c r="B146">
        <v>1</v>
      </c>
    </row>
    <row r="147" spans="1:2" x14ac:dyDescent="0.25">
      <c r="A147" s="14">
        <v>526</v>
      </c>
      <c r="B147">
        <v>1</v>
      </c>
    </row>
    <row r="148" spans="1:2" x14ac:dyDescent="0.25">
      <c r="A148" s="14">
        <v>535</v>
      </c>
      <c r="B148">
        <v>1</v>
      </c>
    </row>
    <row r="149" spans="1:2" x14ac:dyDescent="0.25">
      <c r="A149" s="14">
        <v>554</v>
      </c>
      <c r="B149">
        <v>1</v>
      </c>
    </row>
    <row r="150" spans="1:2" x14ac:dyDescent="0.25">
      <c r="A150" s="14">
        <v>558</v>
      </c>
      <c r="B150">
        <v>2</v>
      </c>
    </row>
    <row r="151" spans="1:2" x14ac:dyDescent="0.25">
      <c r="A151" s="14">
        <v>575</v>
      </c>
      <c r="B151">
        <v>1</v>
      </c>
    </row>
    <row r="152" spans="1:2" x14ac:dyDescent="0.25">
      <c r="A152" s="14">
        <v>579</v>
      </c>
      <c r="B152">
        <v>1</v>
      </c>
    </row>
    <row r="153" spans="1:2" x14ac:dyDescent="0.25">
      <c r="A153" s="14">
        <v>594</v>
      </c>
      <c r="B153">
        <v>1</v>
      </c>
    </row>
    <row r="154" spans="1:2" x14ac:dyDescent="0.25">
      <c r="A154" s="14">
        <v>602</v>
      </c>
      <c r="B154">
        <v>1</v>
      </c>
    </row>
    <row r="155" spans="1:2" x14ac:dyDescent="0.25">
      <c r="A155" s="14">
        <v>605</v>
      </c>
      <c r="B155">
        <v>1</v>
      </c>
    </row>
    <row r="156" spans="1:2" x14ac:dyDescent="0.25">
      <c r="A156" s="14">
        <v>648</v>
      </c>
      <c r="B156">
        <v>2</v>
      </c>
    </row>
    <row r="157" spans="1:2" x14ac:dyDescent="0.25">
      <c r="A157" s="14">
        <v>656</v>
      </c>
      <c r="B157">
        <v>1</v>
      </c>
    </row>
    <row r="158" spans="1:2" x14ac:dyDescent="0.25">
      <c r="A158" s="14">
        <v>662</v>
      </c>
      <c r="B158">
        <v>1</v>
      </c>
    </row>
    <row r="159" spans="1:2" x14ac:dyDescent="0.25">
      <c r="A159" s="14">
        <v>672</v>
      </c>
      <c r="B159">
        <v>1</v>
      </c>
    </row>
    <row r="160" spans="1:2" x14ac:dyDescent="0.25">
      <c r="A160" s="14">
        <v>674</v>
      </c>
      <c r="B160">
        <v>1</v>
      </c>
    </row>
    <row r="161" spans="1:2" x14ac:dyDescent="0.25">
      <c r="A161" s="14">
        <v>676</v>
      </c>
      <c r="B161">
        <v>1</v>
      </c>
    </row>
    <row r="162" spans="1:2" x14ac:dyDescent="0.25">
      <c r="A162" s="14">
        <v>679</v>
      </c>
      <c r="B162">
        <v>2</v>
      </c>
    </row>
    <row r="163" spans="1:2" x14ac:dyDescent="0.25">
      <c r="A163" s="14">
        <v>714</v>
      </c>
      <c r="B163">
        <v>1</v>
      </c>
    </row>
    <row r="164" spans="1:2" x14ac:dyDescent="0.25">
      <c r="A164" s="14">
        <v>742</v>
      </c>
      <c r="B164">
        <v>1</v>
      </c>
    </row>
    <row r="165" spans="1:2" x14ac:dyDescent="0.25">
      <c r="A165" s="14">
        <v>747</v>
      </c>
      <c r="B165">
        <v>1</v>
      </c>
    </row>
    <row r="166" spans="1:2" x14ac:dyDescent="0.25">
      <c r="A166" s="14">
        <v>750</v>
      </c>
      <c r="B166">
        <v>2</v>
      </c>
    </row>
    <row r="167" spans="1:2" x14ac:dyDescent="0.25">
      <c r="A167" s="14">
        <v>752</v>
      </c>
      <c r="B167">
        <v>1</v>
      </c>
    </row>
    <row r="168" spans="1:2" x14ac:dyDescent="0.25">
      <c r="A168" s="14">
        <v>774</v>
      </c>
      <c r="B168">
        <v>1</v>
      </c>
    </row>
    <row r="169" spans="1:2" x14ac:dyDescent="0.25">
      <c r="A169" s="14">
        <v>782</v>
      </c>
      <c r="B169">
        <v>1</v>
      </c>
    </row>
    <row r="170" spans="1:2" x14ac:dyDescent="0.25">
      <c r="A170" s="14">
        <v>792</v>
      </c>
      <c r="B170">
        <v>1</v>
      </c>
    </row>
    <row r="171" spans="1:2" x14ac:dyDescent="0.25">
      <c r="A171" s="14">
        <v>803</v>
      </c>
      <c r="B171">
        <v>1</v>
      </c>
    </row>
    <row r="172" spans="1:2" x14ac:dyDescent="0.25">
      <c r="A172" s="14">
        <v>830</v>
      </c>
      <c r="B172">
        <v>2</v>
      </c>
    </row>
    <row r="173" spans="1:2" x14ac:dyDescent="0.25">
      <c r="A173" s="14">
        <v>831</v>
      </c>
      <c r="B173">
        <v>1</v>
      </c>
    </row>
    <row r="174" spans="1:2" x14ac:dyDescent="0.25">
      <c r="A174" s="14">
        <v>838</v>
      </c>
      <c r="B174">
        <v>1</v>
      </c>
    </row>
    <row r="175" spans="1:2" x14ac:dyDescent="0.25">
      <c r="A175" s="14">
        <v>842</v>
      </c>
      <c r="B175">
        <v>1</v>
      </c>
    </row>
    <row r="176" spans="1:2" x14ac:dyDescent="0.25">
      <c r="A176" s="14">
        <v>846</v>
      </c>
      <c r="B176">
        <v>1</v>
      </c>
    </row>
    <row r="177" spans="1:2" x14ac:dyDescent="0.25">
      <c r="A177" s="14">
        <v>859</v>
      </c>
      <c r="B177">
        <v>1</v>
      </c>
    </row>
    <row r="178" spans="1:2" x14ac:dyDescent="0.25">
      <c r="A178" s="14">
        <v>886</v>
      </c>
      <c r="B178">
        <v>1</v>
      </c>
    </row>
    <row r="179" spans="1:2" x14ac:dyDescent="0.25">
      <c r="A179" s="14">
        <v>889</v>
      </c>
      <c r="B179">
        <v>1</v>
      </c>
    </row>
    <row r="180" spans="1:2" x14ac:dyDescent="0.25">
      <c r="A180" s="14">
        <v>908</v>
      </c>
      <c r="B180">
        <v>1</v>
      </c>
    </row>
    <row r="181" spans="1:2" x14ac:dyDescent="0.25">
      <c r="A181" s="14">
        <v>923</v>
      </c>
      <c r="B181">
        <v>1</v>
      </c>
    </row>
    <row r="182" spans="1:2" x14ac:dyDescent="0.25">
      <c r="A182" s="14">
        <v>926</v>
      </c>
      <c r="B182">
        <v>1</v>
      </c>
    </row>
    <row r="183" spans="1:2" x14ac:dyDescent="0.25">
      <c r="A183" s="14">
        <v>931</v>
      </c>
      <c r="B183">
        <v>1</v>
      </c>
    </row>
    <row r="184" spans="1:2" x14ac:dyDescent="0.25">
      <c r="A184" s="14">
        <v>934</v>
      </c>
      <c r="B184">
        <v>1</v>
      </c>
    </row>
    <row r="185" spans="1:2" x14ac:dyDescent="0.25">
      <c r="A185" s="14">
        <v>940</v>
      </c>
      <c r="B185">
        <v>1</v>
      </c>
    </row>
    <row r="186" spans="1:2" x14ac:dyDescent="0.25">
      <c r="A186" s="14">
        <v>941</v>
      </c>
      <c r="B186">
        <v>1</v>
      </c>
    </row>
    <row r="187" spans="1:2" x14ac:dyDescent="0.25">
      <c r="A187" s="14">
        <v>955</v>
      </c>
      <c r="B187">
        <v>1</v>
      </c>
    </row>
    <row r="188" spans="1:2" x14ac:dyDescent="0.25">
      <c r="A188" s="14">
        <v>1000</v>
      </c>
      <c r="B188">
        <v>1</v>
      </c>
    </row>
    <row r="189" spans="1:2" x14ac:dyDescent="0.25">
      <c r="A189" s="14">
        <v>1028</v>
      </c>
      <c r="B189">
        <v>1</v>
      </c>
    </row>
    <row r="190" spans="1:2" x14ac:dyDescent="0.25">
      <c r="A190" s="14">
        <v>1059</v>
      </c>
      <c r="B190">
        <v>1</v>
      </c>
    </row>
    <row r="191" spans="1:2" x14ac:dyDescent="0.25">
      <c r="A191" s="14">
        <v>1063</v>
      </c>
      <c r="B191">
        <v>1</v>
      </c>
    </row>
    <row r="192" spans="1:2" x14ac:dyDescent="0.25">
      <c r="A192" s="14">
        <v>1068</v>
      </c>
      <c r="B192">
        <v>1</v>
      </c>
    </row>
    <row r="193" spans="1:2" x14ac:dyDescent="0.25">
      <c r="A193" s="14">
        <v>1072</v>
      </c>
      <c r="B193">
        <v>1</v>
      </c>
    </row>
    <row r="194" spans="1:2" x14ac:dyDescent="0.25">
      <c r="A194" s="14">
        <v>1120</v>
      </c>
      <c r="B194">
        <v>1</v>
      </c>
    </row>
    <row r="195" spans="1:2" x14ac:dyDescent="0.25">
      <c r="A195" s="14">
        <v>1121</v>
      </c>
      <c r="B195">
        <v>1</v>
      </c>
    </row>
    <row r="196" spans="1:2" x14ac:dyDescent="0.25">
      <c r="A196" s="14">
        <v>1130</v>
      </c>
      <c r="B196">
        <v>1</v>
      </c>
    </row>
    <row r="197" spans="1:2" x14ac:dyDescent="0.25">
      <c r="A197" s="14">
        <v>1181</v>
      </c>
      <c r="B197">
        <v>1</v>
      </c>
    </row>
    <row r="198" spans="1:2" x14ac:dyDescent="0.25">
      <c r="A198" s="14">
        <v>1194</v>
      </c>
      <c r="B198">
        <v>1</v>
      </c>
    </row>
    <row r="199" spans="1:2" x14ac:dyDescent="0.25">
      <c r="A199" s="14">
        <v>1198</v>
      </c>
      <c r="B199">
        <v>1</v>
      </c>
    </row>
    <row r="200" spans="1:2" x14ac:dyDescent="0.25">
      <c r="A200" s="14">
        <v>1220</v>
      </c>
      <c r="B200">
        <v>1</v>
      </c>
    </row>
    <row r="201" spans="1:2" x14ac:dyDescent="0.25">
      <c r="A201" s="14">
        <v>1221</v>
      </c>
      <c r="B201">
        <v>1</v>
      </c>
    </row>
    <row r="202" spans="1:2" x14ac:dyDescent="0.25">
      <c r="A202" s="14">
        <v>1225</v>
      </c>
      <c r="B202">
        <v>1</v>
      </c>
    </row>
    <row r="203" spans="1:2" x14ac:dyDescent="0.25">
      <c r="A203" s="14">
        <v>1229</v>
      </c>
      <c r="B203">
        <v>1</v>
      </c>
    </row>
    <row r="204" spans="1:2" x14ac:dyDescent="0.25">
      <c r="A204" s="14">
        <v>1257</v>
      </c>
      <c r="B204">
        <v>1</v>
      </c>
    </row>
    <row r="205" spans="1:2" x14ac:dyDescent="0.25">
      <c r="A205" s="14">
        <v>1258</v>
      </c>
      <c r="B205">
        <v>1</v>
      </c>
    </row>
    <row r="206" spans="1:2" x14ac:dyDescent="0.25">
      <c r="A206" s="14">
        <v>1274</v>
      </c>
      <c r="B206">
        <v>1</v>
      </c>
    </row>
    <row r="207" spans="1:2" x14ac:dyDescent="0.25">
      <c r="A207" s="14">
        <v>1296</v>
      </c>
      <c r="B207">
        <v>1</v>
      </c>
    </row>
    <row r="208" spans="1:2" x14ac:dyDescent="0.25">
      <c r="A208" s="14">
        <v>1335</v>
      </c>
      <c r="B208">
        <v>1</v>
      </c>
    </row>
    <row r="209" spans="1:2" x14ac:dyDescent="0.25">
      <c r="A209" s="14">
        <v>1368</v>
      </c>
      <c r="B209">
        <v>1</v>
      </c>
    </row>
    <row r="210" spans="1:2" x14ac:dyDescent="0.25">
      <c r="A210" s="14">
        <v>1439</v>
      </c>
      <c r="B210">
        <v>1</v>
      </c>
    </row>
    <row r="211" spans="1:2" x14ac:dyDescent="0.25">
      <c r="A211" s="14">
        <v>1467</v>
      </c>
      <c r="B211">
        <v>2</v>
      </c>
    </row>
    <row r="212" spans="1:2" x14ac:dyDescent="0.25">
      <c r="A212" s="14">
        <v>1482</v>
      </c>
      <c r="B212">
        <v>1</v>
      </c>
    </row>
    <row r="213" spans="1:2" x14ac:dyDescent="0.25">
      <c r="A213" s="14">
        <v>1538</v>
      </c>
      <c r="B213">
        <v>1</v>
      </c>
    </row>
    <row r="214" spans="1:2" x14ac:dyDescent="0.25">
      <c r="A214" s="14">
        <v>1596</v>
      </c>
      <c r="B214">
        <v>1</v>
      </c>
    </row>
    <row r="215" spans="1:2" x14ac:dyDescent="0.25">
      <c r="A215" s="14">
        <v>1608</v>
      </c>
      <c r="B215">
        <v>1</v>
      </c>
    </row>
    <row r="216" spans="1:2" x14ac:dyDescent="0.25">
      <c r="A216" s="14">
        <v>1625</v>
      </c>
      <c r="B216">
        <v>1</v>
      </c>
    </row>
    <row r="217" spans="1:2" x14ac:dyDescent="0.25">
      <c r="A217" s="14">
        <v>1657</v>
      </c>
      <c r="B217">
        <v>1</v>
      </c>
    </row>
    <row r="218" spans="1:2" x14ac:dyDescent="0.25">
      <c r="A218" s="14">
        <v>1684</v>
      </c>
      <c r="B218">
        <v>1</v>
      </c>
    </row>
    <row r="219" spans="1:2" x14ac:dyDescent="0.25">
      <c r="A219" s="14">
        <v>1691</v>
      </c>
      <c r="B219">
        <v>1</v>
      </c>
    </row>
    <row r="220" spans="1:2" x14ac:dyDescent="0.25">
      <c r="A220" s="14">
        <v>1748</v>
      </c>
      <c r="B220">
        <v>1</v>
      </c>
    </row>
    <row r="221" spans="1:2" x14ac:dyDescent="0.25">
      <c r="A221" s="14">
        <v>1758</v>
      </c>
      <c r="B221">
        <v>1</v>
      </c>
    </row>
    <row r="222" spans="1:2" x14ac:dyDescent="0.25">
      <c r="A222" s="14">
        <v>1784</v>
      </c>
      <c r="B222">
        <v>1</v>
      </c>
    </row>
    <row r="223" spans="1:2" x14ac:dyDescent="0.25">
      <c r="A223" s="14">
        <v>1790</v>
      </c>
      <c r="B223">
        <v>1</v>
      </c>
    </row>
    <row r="224" spans="1:2" x14ac:dyDescent="0.25">
      <c r="A224" s="14">
        <v>1796</v>
      </c>
      <c r="B224">
        <v>1</v>
      </c>
    </row>
    <row r="225" spans="1:2" x14ac:dyDescent="0.25">
      <c r="A225" s="14">
        <v>1825</v>
      </c>
      <c r="B225">
        <v>1</v>
      </c>
    </row>
    <row r="226" spans="1:2" x14ac:dyDescent="0.25">
      <c r="A226" s="14">
        <v>1886</v>
      </c>
      <c r="B226">
        <v>1</v>
      </c>
    </row>
    <row r="227" spans="1:2" x14ac:dyDescent="0.25">
      <c r="A227" s="14">
        <v>1910</v>
      </c>
      <c r="B227">
        <v>1</v>
      </c>
    </row>
    <row r="228" spans="1:2" x14ac:dyDescent="0.25">
      <c r="A228" s="14">
        <v>1979</v>
      </c>
      <c r="B228">
        <v>1</v>
      </c>
    </row>
    <row r="229" spans="1:2" x14ac:dyDescent="0.25">
      <c r="A229" s="14">
        <v>1999</v>
      </c>
      <c r="B229">
        <v>1</v>
      </c>
    </row>
    <row r="230" spans="1:2" x14ac:dyDescent="0.25">
      <c r="A230" s="14">
        <v>2025</v>
      </c>
      <c r="B230">
        <v>1</v>
      </c>
    </row>
    <row r="231" spans="1:2" x14ac:dyDescent="0.25">
      <c r="A231" s="14">
        <v>2062</v>
      </c>
      <c r="B231">
        <v>1</v>
      </c>
    </row>
    <row r="232" spans="1:2" x14ac:dyDescent="0.25">
      <c r="A232" s="14">
        <v>2072</v>
      </c>
      <c r="B232">
        <v>1</v>
      </c>
    </row>
    <row r="233" spans="1:2" x14ac:dyDescent="0.25">
      <c r="A233" s="14">
        <v>2108</v>
      </c>
      <c r="B233">
        <v>1</v>
      </c>
    </row>
    <row r="234" spans="1:2" x14ac:dyDescent="0.25">
      <c r="A234" s="14">
        <v>2176</v>
      </c>
      <c r="B234">
        <v>1</v>
      </c>
    </row>
    <row r="235" spans="1:2" x14ac:dyDescent="0.25">
      <c r="A235" s="14">
        <v>2179</v>
      </c>
      <c r="B235">
        <v>1</v>
      </c>
    </row>
    <row r="236" spans="1:2" x14ac:dyDescent="0.25">
      <c r="A236" s="14">
        <v>2201</v>
      </c>
      <c r="B236">
        <v>1</v>
      </c>
    </row>
    <row r="237" spans="1:2" x14ac:dyDescent="0.25">
      <c r="A237" s="14">
        <v>2253</v>
      </c>
      <c r="B237">
        <v>1</v>
      </c>
    </row>
    <row r="238" spans="1:2" x14ac:dyDescent="0.25">
      <c r="A238" s="14">
        <v>2307</v>
      </c>
      <c r="B238">
        <v>1</v>
      </c>
    </row>
    <row r="239" spans="1:2" x14ac:dyDescent="0.25">
      <c r="A239" s="14">
        <v>2468</v>
      </c>
      <c r="B239">
        <v>1</v>
      </c>
    </row>
    <row r="240" spans="1:2" x14ac:dyDescent="0.25">
      <c r="A240" s="14">
        <v>2604</v>
      </c>
      <c r="B240">
        <v>1</v>
      </c>
    </row>
    <row r="241" spans="1:2" x14ac:dyDescent="0.25">
      <c r="A241" s="14">
        <v>2690</v>
      </c>
      <c r="B241">
        <v>1</v>
      </c>
    </row>
    <row r="242" spans="1:2" x14ac:dyDescent="0.25">
      <c r="A242" s="14">
        <v>2779</v>
      </c>
      <c r="B242">
        <v>1</v>
      </c>
    </row>
    <row r="243" spans="1:2" x14ac:dyDescent="0.25">
      <c r="A243" s="14">
        <v>2915</v>
      </c>
      <c r="B243">
        <v>1</v>
      </c>
    </row>
    <row r="244" spans="1:2" x14ac:dyDescent="0.25">
      <c r="A244" s="14">
        <v>2928</v>
      </c>
      <c r="B244">
        <v>1</v>
      </c>
    </row>
    <row r="245" spans="1:2" x14ac:dyDescent="0.25">
      <c r="A245" s="14">
        <v>2955</v>
      </c>
      <c r="B245">
        <v>1</v>
      </c>
    </row>
    <row r="246" spans="1:2" x14ac:dyDescent="0.25">
      <c r="A246" s="14">
        <v>3015</v>
      </c>
      <c r="B246">
        <v>1</v>
      </c>
    </row>
    <row r="247" spans="1:2" x14ac:dyDescent="0.25">
      <c r="A247" s="14">
        <v>3182</v>
      </c>
      <c r="B247">
        <v>1</v>
      </c>
    </row>
    <row r="248" spans="1:2" x14ac:dyDescent="0.25">
      <c r="A248" s="14">
        <v>3304</v>
      </c>
      <c r="B248">
        <v>1</v>
      </c>
    </row>
    <row r="249" spans="1:2" x14ac:dyDescent="0.25">
      <c r="A249" s="14">
        <v>3387</v>
      </c>
      <c r="B249">
        <v>1</v>
      </c>
    </row>
    <row r="250" spans="1:2" x14ac:dyDescent="0.25">
      <c r="A250" s="14">
        <v>3410</v>
      </c>
      <c r="B250">
        <v>1</v>
      </c>
    </row>
    <row r="251" spans="1:2" x14ac:dyDescent="0.25">
      <c r="A251" s="14">
        <v>3483</v>
      </c>
      <c r="B251">
        <v>1</v>
      </c>
    </row>
    <row r="252" spans="1:2" x14ac:dyDescent="0.25">
      <c r="A252" s="14">
        <v>3868</v>
      </c>
      <c r="B252">
        <v>1</v>
      </c>
    </row>
    <row r="253" spans="1:2" x14ac:dyDescent="0.25">
      <c r="A253" s="14">
        <v>4405</v>
      </c>
      <c r="B253">
        <v>1</v>
      </c>
    </row>
    <row r="254" spans="1:2" x14ac:dyDescent="0.25">
      <c r="A254" s="14">
        <v>4428</v>
      </c>
      <c r="B254">
        <v>1</v>
      </c>
    </row>
    <row r="255" spans="1:2" x14ac:dyDescent="0.25">
      <c r="A255" s="14">
        <v>4697</v>
      </c>
      <c r="B255">
        <v>1</v>
      </c>
    </row>
    <row r="256" spans="1:2" x14ac:dyDescent="0.25">
      <c r="A256" s="14">
        <v>5497</v>
      </c>
      <c r="B256">
        <v>1</v>
      </c>
    </row>
    <row r="257" spans="1:2" x14ac:dyDescent="0.25">
      <c r="A257" s="14">
        <v>5681</v>
      </c>
      <c r="B257">
        <v>1</v>
      </c>
    </row>
    <row r="258" spans="1:2" x14ac:dyDescent="0.25">
      <c r="A258" s="14">
        <v>6080</v>
      </c>
      <c r="B258">
        <v>1</v>
      </c>
    </row>
    <row r="259" spans="1:2" x14ac:dyDescent="0.25">
      <c r="A259" s="7" t="s">
        <v>2043</v>
      </c>
      <c r="B259">
        <v>364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05C4-3D25-4B19-AF82-A0424DC3A1C2}">
  <dimension ref="A1:J566"/>
  <sheetViews>
    <sheetView workbookViewId="0">
      <selection activeCell="D1" sqref="D1:E365"/>
    </sheetView>
  </sheetViews>
  <sheetFormatPr defaultRowHeight="15.75" x14ac:dyDescent="0.25"/>
  <cols>
    <col min="1" max="1" width="17.5" bestFit="1" customWidth="1"/>
    <col min="2" max="2" width="15.125" bestFit="1" customWidth="1"/>
    <col min="7" max="7" width="9.375" bestFit="1" customWidth="1"/>
    <col min="8" max="8" width="16.375" bestFit="1" customWidth="1"/>
    <col min="9" max="9" width="9.375" bestFit="1" customWidth="1"/>
    <col min="14" max="14" width="16.375" bestFit="1" customWidth="1"/>
  </cols>
  <sheetData>
    <row r="1" spans="1:10" x14ac:dyDescent="0.25">
      <c r="A1" s="1" t="s">
        <v>2106</v>
      </c>
      <c r="B1" s="1" t="s">
        <v>2107</v>
      </c>
      <c r="D1" s="1" t="s">
        <v>2106</v>
      </c>
      <c r="E1" s="1" t="s">
        <v>2108</v>
      </c>
      <c r="I1" s="13" t="s">
        <v>2107</v>
      </c>
      <c r="J1" s="12" t="s">
        <v>2108</v>
      </c>
    </row>
    <row r="2" spans="1:10" x14ac:dyDescent="0.25">
      <c r="A2" s="10" cm="1">
        <f t="array" ref="A2:A566">_xlfn._xlws.FILTER(Crowdfunding!H2:H1001, Crowdfunding!G2:G1001 = "successful", "")</f>
        <v>158</v>
      </c>
      <c r="B2" s="11" t="s">
        <v>20</v>
      </c>
      <c r="D2" cm="1">
        <f t="array" ref="D2:D365">_xlfn._xlws.FILTER(Crowdfunding!H2:H1001, Crowdfunding!G2:G1001 = "failed", "")</f>
        <v>0</v>
      </c>
      <c r="E2" t="s">
        <v>14</v>
      </c>
      <c r="H2" t="s">
        <v>2109</v>
      </c>
      <c r="I2">
        <f>AVERAGE(_xlfn.ANCHORARRAY(A2))</f>
        <v>851.14690265486729</v>
      </c>
      <c r="J2">
        <f>AVERAGE(_xlfn.ANCHORARRAY(D2))</f>
        <v>585.61538461538464</v>
      </c>
    </row>
    <row r="3" spans="1:10" x14ac:dyDescent="0.25">
      <c r="A3">
        <v>1425</v>
      </c>
      <c r="B3" s="11" t="s">
        <v>20</v>
      </c>
      <c r="D3">
        <v>24</v>
      </c>
      <c r="E3" t="s">
        <v>14</v>
      </c>
      <c r="H3" t="s">
        <v>2110</v>
      </c>
      <c r="I3">
        <f>MEDIAN(_xlfn.ANCHORARRAY(A2))</f>
        <v>201</v>
      </c>
      <c r="J3">
        <f>MEDIAN(_xlfn.ANCHORARRAY(D2))</f>
        <v>114.5</v>
      </c>
    </row>
    <row r="4" spans="1:10" x14ac:dyDescent="0.25">
      <c r="A4">
        <v>174</v>
      </c>
      <c r="B4" s="11" t="s">
        <v>20</v>
      </c>
      <c r="D4">
        <v>53</v>
      </c>
      <c r="E4" t="s">
        <v>14</v>
      </c>
      <c r="H4" t="s">
        <v>2111</v>
      </c>
      <c r="I4">
        <f>_xlfn.MODE.SNGL(_xlfn.ANCHORARRAY(A2))</f>
        <v>85</v>
      </c>
      <c r="J4">
        <f>_xlfn.MODE.SNGL(_xlfn.ANCHORARRAY(D2))</f>
        <v>1</v>
      </c>
    </row>
    <row r="5" spans="1:10" x14ac:dyDescent="0.25">
      <c r="A5">
        <v>227</v>
      </c>
      <c r="B5" s="11" t="s">
        <v>20</v>
      </c>
      <c r="D5">
        <v>18</v>
      </c>
      <c r="E5" t="s">
        <v>14</v>
      </c>
      <c r="H5" t="s">
        <v>2112</v>
      </c>
      <c r="I5">
        <f>MIN(_xlfn.ANCHORARRAY(A2))</f>
        <v>16</v>
      </c>
      <c r="J5">
        <f>MIN(_xlfn.ANCHORARRAY(D2))</f>
        <v>0</v>
      </c>
    </row>
    <row r="6" spans="1:10" x14ac:dyDescent="0.25">
      <c r="A6">
        <v>220</v>
      </c>
      <c r="B6" s="11" t="s">
        <v>20</v>
      </c>
      <c r="D6">
        <v>44</v>
      </c>
      <c r="E6" t="s">
        <v>14</v>
      </c>
      <c r="H6" t="s">
        <v>2113</v>
      </c>
      <c r="I6">
        <f>MAX(_xlfn.ANCHORARRAY(A2))</f>
        <v>7295</v>
      </c>
      <c r="J6">
        <f>MAX(_xlfn.ANCHORARRAY(D2))</f>
        <v>6080</v>
      </c>
    </row>
    <row r="7" spans="1:10" x14ac:dyDescent="0.25">
      <c r="A7">
        <v>98</v>
      </c>
      <c r="B7" s="11" t="s">
        <v>20</v>
      </c>
      <c r="D7">
        <v>27</v>
      </c>
      <c r="E7" t="s">
        <v>14</v>
      </c>
      <c r="H7" t="s">
        <v>2114</v>
      </c>
      <c r="I7">
        <f>_xlfn.VAR.S(_xlfn.ANCHORARRAY(A2))</f>
        <v>1606216.5936295739</v>
      </c>
      <c r="J7">
        <f>_xlfn.VAR.S(_xlfn.ANCHORARRAY(D2))</f>
        <v>924113.45496927318</v>
      </c>
    </row>
    <row r="8" spans="1:10" x14ac:dyDescent="0.25">
      <c r="A8">
        <v>100</v>
      </c>
      <c r="B8" s="11" t="s">
        <v>20</v>
      </c>
      <c r="D8">
        <v>55</v>
      </c>
      <c r="E8" t="s">
        <v>14</v>
      </c>
      <c r="H8" t="s">
        <v>2115</v>
      </c>
      <c r="I8">
        <f>_xlfn.STDEV.S(_xlfn.ANCHORARRAY(A2))</f>
        <v>1267.366006183523</v>
      </c>
      <c r="J8">
        <f>_xlfn.STDEV.S(_xlfn.ANCHORARRAY(D2))</f>
        <v>961.30819978260524</v>
      </c>
    </row>
    <row r="9" spans="1:10" x14ac:dyDescent="0.25">
      <c r="A9">
        <v>1249</v>
      </c>
      <c r="B9" s="11" t="s">
        <v>20</v>
      </c>
      <c r="D9">
        <v>200</v>
      </c>
      <c r="E9" t="s">
        <v>14</v>
      </c>
    </row>
    <row r="10" spans="1:10" x14ac:dyDescent="0.25">
      <c r="A10">
        <v>1396</v>
      </c>
      <c r="B10" s="11" t="s">
        <v>20</v>
      </c>
      <c r="D10">
        <v>452</v>
      </c>
      <c r="E10" t="s">
        <v>14</v>
      </c>
    </row>
    <row r="11" spans="1:10" x14ac:dyDescent="0.25">
      <c r="A11">
        <v>890</v>
      </c>
      <c r="B11" s="11" t="s">
        <v>20</v>
      </c>
      <c r="D11">
        <v>674</v>
      </c>
      <c r="E11" t="s">
        <v>14</v>
      </c>
    </row>
    <row r="12" spans="1:10" x14ac:dyDescent="0.25">
      <c r="A12">
        <v>142</v>
      </c>
      <c r="B12" s="11" t="s">
        <v>20</v>
      </c>
      <c r="D12">
        <v>558</v>
      </c>
      <c r="E12" t="s">
        <v>14</v>
      </c>
    </row>
    <row r="13" spans="1:10" x14ac:dyDescent="0.25">
      <c r="A13">
        <v>2673</v>
      </c>
      <c r="B13" s="11" t="s">
        <v>20</v>
      </c>
      <c r="D13">
        <v>15</v>
      </c>
      <c r="E13" t="s">
        <v>14</v>
      </c>
    </row>
    <row r="14" spans="1:10" x14ac:dyDescent="0.25">
      <c r="A14">
        <v>163</v>
      </c>
      <c r="B14" s="11" t="s">
        <v>20</v>
      </c>
      <c r="D14">
        <v>2307</v>
      </c>
      <c r="E14" t="s">
        <v>14</v>
      </c>
    </row>
    <row r="15" spans="1:10" x14ac:dyDescent="0.25">
      <c r="A15">
        <v>2220</v>
      </c>
      <c r="B15" s="11" t="s">
        <v>20</v>
      </c>
      <c r="D15">
        <v>88</v>
      </c>
      <c r="E15" t="s">
        <v>14</v>
      </c>
    </row>
    <row r="16" spans="1:10" x14ac:dyDescent="0.25">
      <c r="A16">
        <v>1606</v>
      </c>
      <c r="B16" s="11" t="s">
        <v>20</v>
      </c>
      <c r="D16">
        <v>48</v>
      </c>
      <c r="E16" t="s">
        <v>14</v>
      </c>
    </row>
    <row r="17" spans="1:5" x14ac:dyDescent="0.25">
      <c r="A17">
        <v>129</v>
      </c>
      <c r="B17" s="11" t="s">
        <v>20</v>
      </c>
      <c r="D17">
        <v>1</v>
      </c>
      <c r="E17" t="s">
        <v>14</v>
      </c>
    </row>
    <row r="18" spans="1:5" x14ac:dyDescent="0.25">
      <c r="A18">
        <v>226</v>
      </c>
      <c r="B18" s="11" t="s">
        <v>20</v>
      </c>
      <c r="D18">
        <v>1467</v>
      </c>
      <c r="E18" t="s">
        <v>14</v>
      </c>
    </row>
    <row r="19" spans="1:5" x14ac:dyDescent="0.25">
      <c r="A19">
        <v>5419</v>
      </c>
      <c r="B19" s="11" t="s">
        <v>20</v>
      </c>
      <c r="D19">
        <v>75</v>
      </c>
      <c r="E19" t="s">
        <v>14</v>
      </c>
    </row>
    <row r="20" spans="1:5" x14ac:dyDescent="0.25">
      <c r="A20">
        <v>165</v>
      </c>
      <c r="B20" s="11" t="s">
        <v>20</v>
      </c>
      <c r="D20">
        <v>120</v>
      </c>
      <c r="E20" t="s">
        <v>14</v>
      </c>
    </row>
    <row r="21" spans="1:5" x14ac:dyDescent="0.25">
      <c r="A21">
        <v>1965</v>
      </c>
      <c r="B21" s="11" t="s">
        <v>20</v>
      </c>
      <c r="D21">
        <v>2253</v>
      </c>
      <c r="E21" t="s">
        <v>14</v>
      </c>
    </row>
    <row r="22" spans="1:5" x14ac:dyDescent="0.25">
      <c r="A22">
        <v>16</v>
      </c>
      <c r="B22" s="11" t="s">
        <v>20</v>
      </c>
      <c r="D22">
        <v>5</v>
      </c>
      <c r="E22" t="s">
        <v>14</v>
      </c>
    </row>
    <row r="23" spans="1:5" x14ac:dyDescent="0.25">
      <c r="A23">
        <v>107</v>
      </c>
      <c r="B23" s="11" t="s">
        <v>20</v>
      </c>
      <c r="D23">
        <v>38</v>
      </c>
      <c r="E23" t="s">
        <v>14</v>
      </c>
    </row>
    <row r="24" spans="1:5" x14ac:dyDescent="0.25">
      <c r="A24">
        <v>134</v>
      </c>
      <c r="B24" s="11" t="s">
        <v>20</v>
      </c>
      <c r="D24">
        <v>12</v>
      </c>
      <c r="E24" t="s">
        <v>14</v>
      </c>
    </row>
    <row r="25" spans="1:5" x14ac:dyDescent="0.25">
      <c r="A25">
        <v>198</v>
      </c>
      <c r="B25" s="11" t="s">
        <v>20</v>
      </c>
      <c r="D25">
        <v>1684</v>
      </c>
      <c r="E25" t="s">
        <v>14</v>
      </c>
    </row>
    <row r="26" spans="1:5" x14ac:dyDescent="0.25">
      <c r="A26">
        <v>111</v>
      </c>
      <c r="B26" s="11" t="s">
        <v>20</v>
      </c>
      <c r="D26">
        <v>56</v>
      </c>
      <c r="E26" t="s">
        <v>14</v>
      </c>
    </row>
    <row r="27" spans="1:5" x14ac:dyDescent="0.25">
      <c r="A27">
        <v>222</v>
      </c>
      <c r="B27" s="11" t="s">
        <v>20</v>
      </c>
      <c r="D27">
        <v>838</v>
      </c>
      <c r="E27" t="s">
        <v>14</v>
      </c>
    </row>
    <row r="28" spans="1:5" x14ac:dyDescent="0.25">
      <c r="A28">
        <v>6212</v>
      </c>
      <c r="B28" s="11" t="s">
        <v>20</v>
      </c>
      <c r="D28">
        <v>1000</v>
      </c>
      <c r="E28" t="s">
        <v>14</v>
      </c>
    </row>
    <row r="29" spans="1:5" x14ac:dyDescent="0.25">
      <c r="A29">
        <v>98</v>
      </c>
      <c r="B29" s="11" t="s">
        <v>20</v>
      </c>
      <c r="D29">
        <v>1482</v>
      </c>
      <c r="E29" t="s">
        <v>14</v>
      </c>
    </row>
    <row r="30" spans="1:5" x14ac:dyDescent="0.25">
      <c r="A30">
        <v>92</v>
      </c>
      <c r="B30" s="11" t="s">
        <v>20</v>
      </c>
      <c r="D30">
        <v>106</v>
      </c>
      <c r="E30" t="s">
        <v>14</v>
      </c>
    </row>
    <row r="31" spans="1:5" x14ac:dyDescent="0.25">
      <c r="A31">
        <v>149</v>
      </c>
      <c r="B31" s="11" t="s">
        <v>20</v>
      </c>
      <c r="D31">
        <v>679</v>
      </c>
      <c r="E31" t="s">
        <v>14</v>
      </c>
    </row>
    <row r="32" spans="1:5" x14ac:dyDescent="0.25">
      <c r="A32">
        <v>2431</v>
      </c>
      <c r="B32" s="11" t="s">
        <v>20</v>
      </c>
      <c r="D32">
        <v>1220</v>
      </c>
      <c r="E32" t="s">
        <v>14</v>
      </c>
    </row>
    <row r="33" spans="1:5" x14ac:dyDescent="0.25">
      <c r="A33">
        <v>303</v>
      </c>
      <c r="B33" s="11" t="s">
        <v>20</v>
      </c>
      <c r="D33">
        <v>1</v>
      </c>
      <c r="E33" t="s">
        <v>14</v>
      </c>
    </row>
    <row r="34" spans="1:5" x14ac:dyDescent="0.25">
      <c r="A34">
        <v>209</v>
      </c>
      <c r="B34" s="11" t="s">
        <v>20</v>
      </c>
      <c r="D34">
        <v>37</v>
      </c>
      <c r="E34" t="s">
        <v>14</v>
      </c>
    </row>
    <row r="35" spans="1:5" x14ac:dyDescent="0.25">
      <c r="A35">
        <v>131</v>
      </c>
      <c r="B35" s="11" t="s">
        <v>20</v>
      </c>
      <c r="D35">
        <v>60</v>
      </c>
      <c r="E35" t="s">
        <v>14</v>
      </c>
    </row>
    <row r="36" spans="1:5" x14ac:dyDescent="0.25">
      <c r="A36">
        <v>164</v>
      </c>
      <c r="B36" s="11" t="s">
        <v>20</v>
      </c>
      <c r="D36">
        <v>296</v>
      </c>
      <c r="E36" t="s">
        <v>14</v>
      </c>
    </row>
    <row r="37" spans="1:5" x14ac:dyDescent="0.25">
      <c r="A37">
        <v>201</v>
      </c>
      <c r="B37" s="11" t="s">
        <v>20</v>
      </c>
      <c r="D37">
        <v>3304</v>
      </c>
      <c r="E37" t="s">
        <v>14</v>
      </c>
    </row>
    <row r="38" spans="1:5" x14ac:dyDescent="0.25">
      <c r="A38">
        <v>211</v>
      </c>
      <c r="B38" s="11" t="s">
        <v>20</v>
      </c>
      <c r="D38">
        <v>73</v>
      </c>
      <c r="E38" t="s">
        <v>14</v>
      </c>
    </row>
    <row r="39" spans="1:5" x14ac:dyDescent="0.25">
      <c r="A39">
        <v>128</v>
      </c>
      <c r="B39" s="11" t="s">
        <v>20</v>
      </c>
      <c r="D39">
        <v>3387</v>
      </c>
      <c r="E39" t="s">
        <v>14</v>
      </c>
    </row>
    <row r="40" spans="1:5" x14ac:dyDescent="0.25">
      <c r="A40">
        <v>1600</v>
      </c>
      <c r="B40" s="11" t="s">
        <v>20</v>
      </c>
      <c r="D40">
        <v>662</v>
      </c>
      <c r="E40" t="s">
        <v>14</v>
      </c>
    </row>
    <row r="41" spans="1:5" x14ac:dyDescent="0.25">
      <c r="A41">
        <v>249</v>
      </c>
      <c r="B41" s="11" t="s">
        <v>20</v>
      </c>
      <c r="D41">
        <v>774</v>
      </c>
      <c r="E41" t="s">
        <v>14</v>
      </c>
    </row>
    <row r="42" spans="1:5" x14ac:dyDescent="0.25">
      <c r="A42">
        <v>236</v>
      </c>
      <c r="B42" s="11" t="s">
        <v>20</v>
      </c>
      <c r="D42">
        <v>672</v>
      </c>
      <c r="E42" t="s">
        <v>14</v>
      </c>
    </row>
    <row r="43" spans="1:5" x14ac:dyDescent="0.25">
      <c r="A43">
        <v>4065</v>
      </c>
      <c r="B43" s="11" t="s">
        <v>20</v>
      </c>
      <c r="D43">
        <v>940</v>
      </c>
      <c r="E43" t="s">
        <v>14</v>
      </c>
    </row>
    <row r="44" spans="1:5" x14ac:dyDescent="0.25">
      <c r="A44">
        <v>246</v>
      </c>
      <c r="B44" s="11" t="s">
        <v>20</v>
      </c>
      <c r="D44">
        <v>117</v>
      </c>
      <c r="E44" t="s">
        <v>14</v>
      </c>
    </row>
    <row r="45" spans="1:5" x14ac:dyDescent="0.25">
      <c r="A45">
        <v>2475</v>
      </c>
      <c r="B45" s="11" t="s">
        <v>20</v>
      </c>
      <c r="D45">
        <v>115</v>
      </c>
      <c r="E45" t="s">
        <v>14</v>
      </c>
    </row>
    <row r="46" spans="1:5" x14ac:dyDescent="0.25">
      <c r="A46">
        <v>76</v>
      </c>
      <c r="B46" s="11" t="s">
        <v>20</v>
      </c>
      <c r="D46">
        <v>326</v>
      </c>
      <c r="E46" t="s">
        <v>14</v>
      </c>
    </row>
    <row r="47" spans="1:5" x14ac:dyDescent="0.25">
      <c r="A47">
        <v>54</v>
      </c>
      <c r="B47" s="11" t="s">
        <v>20</v>
      </c>
      <c r="D47">
        <v>1</v>
      </c>
      <c r="E47" t="s">
        <v>14</v>
      </c>
    </row>
    <row r="48" spans="1:5" x14ac:dyDescent="0.25">
      <c r="A48">
        <v>88</v>
      </c>
      <c r="B48" s="11" t="s">
        <v>20</v>
      </c>
      <c r="D48">
        <v>1467</v>
      </c>
      <c r="E48" t="s">
        <v>14</v>
      </c>
    </row>
    <row r="49" spans="1:5" x14ac:dyDescent="0.25">
      <c r="A49">
        <v>85</v>
      </c>
      <c r="B49" s="11" t="s">
        <v>20</v>
      </c>
      <c r="D49">
        <v>5681</v>
      </c>
      <c r="E49" t="s">
        <v>14</v>
      </c>
    </row>
    <row r="50" spans="1:5" x14ac:dyDescent="0.25">
      <c r="A50">
        <v>170</v>
      </c>
      <c r="B50" s="11" t="s">
        <v>20</v>
      </c>
      <c r="D50">
        <v>1059</v>
      </c>
      <c r="E50" t="s">
        <v>14</v>
      </c>
    </row>
    <row r="51" spans="1:5" x14ac:dyDescent="0.25">
      <c r="A51">
        <v>330</v>
      </c>
      <c r="B51" s="11" t="s">
        <v>20</v>
      </c>
      <c r="D51">
        <v>1194</v>
      </c>
      <c r="E51" t="s">
        <v>14</v>
      </c>
    </row>
    <row r="52" spans="1:5" x14ac:dyDescent="0.25">
      <c r="A52">
        <v>127</v>
      </c>
      <c r="B52" s="11" t="s">
        <v>20</v>
      </c>
      <c r="D52">
        <v>30</v>
      </c>
      <c r="E52" t="s">
        <v>14</v>
      </c>
    </row>
    <row r="53" spans="1:5" x14ac:dyDescent="0.25">
      <c r="A53">
        <v>411</v>
      </c>
      <c r="B53" s="11" t="s">
        <v>20</v>
      </c>
      <c r="D53">
        <v>75</v>
      </c>
      <c r="E53" t="s">
        <v>14</v>
      </c>
    </row>
    <row r="54" spans="1:5" x14ac:dyDescent="0.25">
      <c r="A54">
        <v>180</v>
      </c>
      <c r="B54" s="11" t="s">
        <v>20</v>
      </c>
      <c r="D54">
        <v>955</v>
      </c>
      <c r="E54" t="s">
        <v>14</v>
      </c>
    </row>
    <row r="55" spans="1:5" x14ac:dyDescent="0.25">
      <c r="A55">
        <v>374</v>
      </c>
      <c r="B55" s="11" t="s">
        <v>20</v>
      </c>
      <c r="D55">
        <v>67</v>
      </c>
      <c r="E55" t="s">
        <v>14</v>
      </c>
    </row>
    <row r="56" spans="1:5" x14ac:dyDescent="0.25">
      <c r="A56">
        <v>71</v>
      </c>
      <c r="B56" s="11" t="s">
        <v>20</v>
      </c>
      <c r="D56">
        <v>5</v>
      </c>
      <c r="E56" t="s">
        <v>14</v>
      </c>
    </row>
    <row r="57" spans="1:5" x14ac:dyDescent="0.25">
      <c r="A57">
        <v>203</v>
      </c>
      <c r="B57" s="11" t="s">
        <v>20</v>
      </c>
      <c r="D57">
        <v>26</v>
      </c>
      <c r="E57" t="s">
        <v>14</v>
      </c>
    </row>
    <row r="58" spans="1:5" x14ac:dyDescent="0.25">
      <c r="A58">
        <v>113</v>
      </c>
      <c r="B58" s="11" t="s">
        <v>20</v>
      </c>
      <c r="D58">
        <v>1130</v>
      </c>
      <c r="E58" t="s">
        <v>14</v>
      </c>
    </row>
    <row r="59" spans="1:5" x14ac:dyDescent="0.25">
      <c r="A59">
        <v>96</v>
      </c>
      <c r="B59" s="11" t="s">
        <v>20</v>
      </c>
      <c r="D59">
        <v>782</v>
      </c>
      <c r="E59" t="s">
        <v>14</v>
      </c>
    </row>
    <row r="60" spans="1:5" x14ac:dyDescent="0.25">
      <c r="A60">
        <v>498</v>
      </c>
      <c r="B60" s="11" t="s">
        <v>20</v>
      </c>
      <c r="D60">
        <v>210</v>
      </c>
      <c r="E60" t="s">
        <v>14</v>
      </c>
    </row>
    <row r="61" spans="1:5" x14ac:dyDescent="0.25">
      <c r="A61">
        <v>180</v>
      </c>
      <c r="B61" s="11" t="s">
        <v>20</v>
      </c>
      <c r="D61">
        <v>136</v>
      </c>
      <c r="E61" t="s">
        <v>14</v>
      </c>
    </row>
    <row r="62" spans="1:5" x14ac:dyDescent="0.25">
      <c r="A62">
        <v>27</v>
      </c>
      <c r="B62" s="11" t="s">
        <v>20</v>
      </c>
      <c r="D62">
        <v>86</v>
      </c>
      <c r="E62" t="s">
        <v>14</v>
      </c>
    </row>
    <row r="63" spans="1:5" x14ac:dyDescent="0.25">
      <c r="A63">
        <v>2331</v>
      </c>
      <c r="B63" s="11" t="s">
        <v>20</v>
      </c>
      <c r="D63">
        <v>19</v>
      </c>
      <c r="E63" t="s">
        <v>14</v>
      </c>
    </row>
    <row r="64" spans="1:5" x14ac:dyDescent="0.25">
      <c r="A64">
        <v>113</v>
      </c>
      <c r="B64" s="11" t="s">
        <v>20</v>
      </c>
      <c r="D64">
        <v>886</v>
      </c>
      <c r="E64" t="s">
        <v>14</v>
      </c>
    </row>
    <row r="65" spans="1:5" x14ac:dyDescent="0.25">
      <c r="A65">
        <v>164</v>
      </c>
      <c r="B65" s="11" t="s">
        <v>20</v>
      </c>
      <c r="D65">
        <v>35</v>
      </c>
      <c r="E65" t="s">
        <v>14</v>
      </c>
    </row>
    <row r="66" spans="1:5" x14ac:dyDescent="0.25">
      <c r="A66">
        <v>164</v>
      </c>
      <c r="B66" s="11" t="s">
        <v>20</v>
      </c>
      <c r="D66">
        <v>24</v>
      </c>
      <c r="E66" t="s">
        <v>14</v>
      </c>
    </row>
    <row r="67" spans="1:5" x14ac:dyDescent="0.25">
      <c r="A67">
        <v>336</v>
      </c>
      <c r="B67" s="11" t="s">
        <v>20</v>
      </c>
      <c r="D67">
        <v>86</v>
      </c>
      <c r="E67" t="s">
        <v>14</v>
      </c>
    </row>
    <row r="68" spans="1:5" x14ac:dyDescent="0.25">
      <c r="A68">
        <v>1917</v>
      </c>
      <c r="B68" s="11" t="s">
        <v>20</v>
      </c>
      <c r="D68">
        <v>243</v>
      </c>
      <c r="E68" t="s">
        <v>14</v>
      </c>
    </row>
    <row r="69" spans="1:5" x14ac:dyDescent="0.25">
      <c r="A69">
        <v>95</v>
      </c>
      <c r="B69" s="11" t="s">
        <v>20</v>
      </c>
      <c r="D69">
        <v>65</v>
      </c>
      <c r="E69" t="s">
        <v>14</v>
      </c>
    </row>
    <row r="70" spans="1:5" x14ac:dyDescent="0.25">
      <c r="A70">
        <v>147</v>
      </c>
      <c r="B70" s="11" t="s">
        <v>20</v>
      </c>
      <c r="D70">
        <v>100</v>
      </c>
      <c r="E70" t="s">
        <v>14</v>
      </c>
    </row>
    <row r="71" spans="1:5" x14ac:dyDescent="0.25">
      <c r="A71">
        <v>86</v>
      </c>
      <c r="B71" s="11" t="s">
        <v>20</v>
      </c>
      <c r="D71">
        <v>168</v>
      </c>
      <c r="E71" t="s">
        <v>14</v>
      </c>
    </row>
    <row r="72" spans="1:5" x14ac:dyDescent="0.25">
      <c r="A72">
        <v>83</v>
      </c>
      <c r="B72" s="11" t="s">
        <v>20</v>
      </c>
      <c r="D72">
        <v>13</v>
      </c>
      <c r="E72" t="s">
        <v>14</v>
      </c>
    </row>
    <row r="73" spans="1:5" x14ac:dyDescent="0.25">
      <c r="A73">
        <v>676</v>
      </c>
      <c r="B73" s="11" t="s">
        <v>20</v>
      </c>
      <c r="D73">
        <v>1</v>
      </c>
      <c r="E73" t="s">
        <v>14</v>
      </c>
    </row>
    <row r="74" spans="1:5" x14ac:dyDescent="0.25">
      <c r="A74">
        <v>361</v>
      </c>
      <c r="B74" s="11" t="s">
        <v>20</v>
      </c>
      <c r="D74">
        <v>40</v>
      </c>
      <c r="E74" t="s">
        <v>14</v>
      </c>
    </row>
    <row r="75" spans="1:5" x14ac:dyDescent="0.25">
      <c r="A75">
        <v>131</v>
      </c>
      <c r="B75" s="11" t="s">
        <v>20</v>
      </c>
      <c r="D75">
        <v>226</v>
      </c>
      <c r="E75" t="s">
        <v>14</v>
      </c>
    </row>
    <row r="76" spans="1:5" x14ac:dyDescent="0.25">
      <c r="A76">
        <v>126</v>
      </c>
      <c r="B76" s="11" t="s">
        <v>20</v>
      </c>
      <c r="D76">
        <v>1625</v>
      </c>
      <c r="E76" t="s">
        <v>14</v>
      </c>
    </row>
    <row r="77" spans="1:5" x14ac:dyDescent="0.25">
      <c r="A77">
        <v>275</v>
      </c>
      <c r="B77" s="11" t="s">
        <v>20</v>
      </c>
      <c r="D77">
        <v>143</v>
      </c>
      <c r="E77" t="s">
        <v>14</v>
      </c>
    </row>
    <row r="78" spans="1:5" x14ac:dyDescent="0.25">
      <c r="A78">
        <v>67</v>
      </c>
      <c r="B78" s="11" t="s">
        <v>20</v>
      </c>
      <c r="D78">
        <v>934</v>
      </c>
      <c r="E78" t="s">
        <v>14</v>
      </c>
    </row>
    <row r="79" spans="1:5" x14ac:dyDescent="0.25">
      <c r="A79">
        <v>154</v>
      </c>
      <c r="B79" s="11" t="s">
        <v>20</v>
      </c>
      <c r="D79">
        <v>17</v>
      </c>
      <c r="E79" t="s">
        <v>14</v>
      </c>
    </row>
    <row r="80" spans="1:5" x14ac:dyDescent="0.25">
      <c r="A80">
        <v>1782</v>
      </c>
      <c r="B80" s="11" t="s">
        <v>20</v>
      </c>
      <c r="D80">
        <v>2179</v>
      </c>
      <c r="E80" t="s">
        <v>14</v>
      </c>
    </row>
    <row r="81" spans="1:5" x14ac:dyDescent="0.25">
      <c r="A81">
        <v>903</v>
      </c>
      <c r="B81" s="11" t="s">
        <v>20</v>
      </c>
      <c r="D81">
        <v>931</v>
      </c>
      <c r="E81" t="s">
        <v>14</v>
      </c>
    </row>
    <row r="82" spans="1:5" x14ac:dyDescent="0.25">
      <c r="A82">
        <v>94</v>
      </c>
      <c r="B82" s="11" t="s">
        <v>20</v>
      </c>
      <c r="D82">
        <v>92</v>
      </c>
      <c r="E82" t="s">
        <v>14</v>
      </c>
    </row>
    <row r="83" spans="1:5" x14ac:dyDescent="0.25">
      <c r="A83">
        <v>180</v>
      </c>
      <c r="B83" s="11" t="s">
        <v>20</v>
      </c>
      <c r="D83">
        <v>57</v>
      </c>
      <c r="E83" t="s">
        <v>14</v>
      </c>
    </row>
    <row r="84" spans="1:5" x14ac:dyDescent="0.25">
      <c r="A84">
        <v>533</v>
      </c>
      <c r="B84" s="11" t="s">
        <v>20</v>
      </c>
      <c r="D84">
        <v>41</v>
      </c>
      <c r="E84" t="s">
        <v>14</v>
      </c>
    </row>
    <row r="85" spans="1:5" x14ac:dyDescent="0.25">
      <c r="A85">
        <v>2443</v>
      </c>
      <c r="B85" s="11" t="s">
        <v>20</v>
      </c>
      <c r="D85">
        <v>1</v>
      </c>
      <c r="E85" t="s">
        <v>14</v>
      </c>
    </row>
    <row r="86" spans="1:5" x14ac:dyDescent="0.25">
      <c r="A86">
        <v>89</v>
      </c>
      <c r="B86" s="11" t="s">
        <v>20</v>
      </c>
      <c r="D86">
        <v>101</v>
      </c>
      <c r="E86" t="s">
        <v>14</v>
      </c>
    </row>
    <row r="87" spans="1:5" x14ac:dyDescent="0.25">
      <c r="A87">
        <v>159</v>
      </c>
      <c r="B87" s="11" t="s">
        <v>20</v>
      </c>
      <c r="D87">
        <v>1335</v>
      </c>
      <c r="E87" t="s">
        <v>14</v>
      </c>
    </row>
    <row r="88" spans="1:5" x14ac:dyDescent="0.25">
      <c r="A88">
        <v>50</v>
      </c>
      <c r="B88" s="11" t="s">
        <v>20</v>
      </c>
      <c r="D88">
        <v>15</v>
      </c>
      <c r="E88" t="s">
        <v>14</v>
      </c>
    </row>
    <row r="89" spans="1:5" x14ac:dyDescent="0.25">
      <c r="A89">
        <v>186</v>
      </c>
      <c r="B89" s="11" t="s">
        <v>20</v>
      </c>
      <c r="D89">
        <v>454</v>
      </c>
      <c r="E89" t="s">
        <v>14</v>
      </c>
    </row>
    <row r="90" spans="1:5" x14ac:dyDescent="0.25">
      <c r="A90">
        <v>1071</v>
      </c>
      <c r="B90" s="11" t="s">
        <v>20</v>
      </c>
      <c r="D90">
        <v>3182</v>
      </c>
      <c r="E90" t="s">
        <v>14</v>
      </c>
    </row>
    <row r="91" spans="1:5" x14ac:dyDescent="0.25">
      <c r="A91">
        <v>117</v>
      </c>
      <c r="B91" s="11" t="s">
        <v>20</v>
      </c>
      <c r="D91">
        <v>15</v>
      </c>
      <c r="E91" t="s">
        <v>14</v>
      </c>
    </row>
    <row r="92" spans="1:5" x14ac:dyDescent="0.25">
      <c r="A92">
        <v>70</v>
      </c>
      <c r="B92" s="11" t="s">
        <v>20</v>
      </c>
      <c r="D92">
        <v>133</v>
      </c>
      <c r="E92" t="s">
        <v>14</v>
      </c>
    </row>
    <row r="93" spans="1:5" x14ac:dyDescent="0.25">
      <c r="A93">
        <v>135</v>
      </c>
      <c r="B93" s="11" t="s">
        <v>20</v>
      </c>
      <c r="D93">
        <v>2062</v>
      </c>
      <c r="E93" t="s">
        <v>14</v>
      </c>
    </row>
    <row r="94" spans="1:5" x14ac:dyDescent="0.25">
      <c r="A94">
        <v>768</v>
      </c>
      <c r="B94" s="11" t="s">
        <v>20</v>
      </c>
      <c r="D94">
        <v>29</v>
      </c>
      <c r="E94" t="s">
        <v>14</v>
      </c>
    </row>
    <row r="95" spans="1:5" x14ac:dyDescent="0.25">
      <c r="A95">
        <v>199</v>
      </c>
      <c r="B95" s="11" t="s">
        <v>20</v>
      </c>
      <c r="D95">
        <v>132</v>
      </c>
      <c r="E95" t="s">
        <v>14</v>
      </c>
    </row>
    <row r="96" spans="1:5" x14ac:dyDescent="0.25">
      <c r="A96">
        <v>107</v>
      </c>
      <c r="B96" s="11" t="s">
        <v>20</v>
      </c>
      <c r="D96">
        <v>137</v>
      </c>
      <c r="E96" t="s">
        <v>14</v>
      </c>
    </row>
    <row r="97" spans="1:5" x14ac:dyDescent="0.25">
      <c r="A97">
        <v>195</v>
      </c>
      <c r="B97" s="11" t="s">
        <v>20</v>
      </c>
      <c r="D97">
        <v>908</v>
      </c>
      <c r="E97" t="s">
        <v>14</v>
      </c>
    </row>
    <row r="98" spans="1:5" x14ac:dyDescent="0.25">
      <c r="A98">
        <v>3376</v>
      </c>
      <c r="B98" s="11" t="s">
        <v>20</v>
      </c>
      <c r="D98">
        <v>10</v>
      </c>
      <c r="E98" t="s">
        <v>14</v>
      </c>
    </row>
    <row r="99" spans="1:5" x14ac:dyDescent="0.25">
      <c r="A99">
        <v>41</v>
      </c>
      <c r="B99" s="11" t="s">
        <v>20</v>
      </c>
      <c r="D99">
        <v>1910</v>
      </c>
      <c r="E99" t="s">
        <v>14</v>
      </c>
    </row>
    <row r="100" spans="1:5" x14ac:dyDescent="0.25">
      <c r="A100">
        <v>1821</v>
      </c>
      <c r="B100" s="11" t="s">
        <v>20</v>
      </c>
      <c r="D100">
        <v>38</v>
      </c>
      <c r="E100" t="s">
        <v>14</v>
      </c>
    </row>
    <row r="101" spans="1:5" x14ac:dyDescent="0.25">
      <c r="A101">
        <v>164</v>
      </c>
      <c r="B101" s="11" t="s">
        <v>20</v>
      </c>
      <c r="D101">
        <v>104</v>
      </c>
      <c r="E101" t="s">
        <v>14</v>
      </c>
    </row>
    <row r="102" spans="1:5" x14ac:dyDescent="0.25">
      <c r="A102">
        <v>157</v>
      </c>
      <c r="B102" s="11" t="s">
        <v>20</v>
      </c>
      <c r="D102">
        <v>49</v>
      </c>
      <c r="E102" t="s">
        <v>14</v>
      </c>
    </row>
    <row r="103" spans="1:5" x14ac:dyDescent="0.25">
      <c r="A103">
        <v>246</v>
      </c>
      <c r="B103" s="11" t="s">
        <v>20</v>
      </c>
      <c r="D103">
        <v>1</v>
      </c>
      <c r="E103" t="s">
        <v>14</v>
      </c>
    </row>
    <row r="104" spans="1:5" x14ac:dyDescent="0.25">
      <c r="A104">
        <v>1396</v>
      </c>
      <c r="B104" s="11" t="s">
        <v>20</v>
      </c>
      <c r="D104">
        <v>245</v>
      </c>
      <c r="E104" t="s">
        <v>14</v>
      </c>
    </row>
    <row r="105" spans="1:5" x14ac:dyDescent="0.25">
      <c r="A105">
        <v>2506</v>
      </c>
      <c r="B105" s="11" t="s">
        <v>20</v>
      </c>
      <c r="D105">
        <v>32</v>
      </c>
      <c r="E105" t="s">
        <v>14</v>
      </c>
    </row>
    <row r="106" spans="1:5" x14ac:dyDescent="0.25">
      <c r="A106">
        <v>244</v>
      </c>
      <c r="B106" s="11" t="s">
        <v>20</v>
      </c>
      <c r="D106">
        <v>7</v>
      </c>
      <c r="E106" t="s">
        <v>14</v>
      </c>
    </row>
    <row r="107" spans="1:5" x14ac:dyDescent="0.25">
      <c r="A107">
        <v>146</v>
      </c>
      <c r="B107" s="11" t="s">
        <v>20</v>
      </c>
      <c r="D107">
        <v>803</v>
      </c>
      <c r="E107" t="s">
        <v>14</v>
      </c>
    </row>
    <row r="108" spans="1:5" x14ac:dyDescent="0.25">
      <c r="A108">
        <v>1267</v>
      </c>
      <c r="B108" s="11" t="s">
        <v>20</v>
      </c>
      <c r="D108">
        <v>16</v>
      </c>
      <c r="E108" t="s">
        <v>14</v>
      </c>
    </row>
    <row r="109" spans="1:5" x14ac:dyDescent="0.25">
      <c r="A109">
        <v>1561</v>
      </c>
      <c r="B109" s="11" t="s">
        <v>20</v>
      </c>
      <c r="D109">
        <v>31</v>
      </c>
      <c r="E109" t="s">
        <v>14</v>
      </c>
    </row>
    <row r="110" spans="1:5" x14ac:dyDescent="0.25">
      <c r="A110">
        <v>48</v>
      </c>
      <c r="B110" s="11" t="s">
        <v>20</v>
      </c>
      <c r="D110">
        <v>108</v>
      </c>
      <c r="E110" t="s">
        <v>14</v>
      </c>
    </row>
    <row r="111" spans="1:5" x14ac:dyDescent="0.25">
      <c r="A111">
        <v>2739</v>
      </c>
      <c r="B111" s="11" t="s">
        <v>20</v>
      </c>
      <c r="D111">
        <v>30</v>
      </c>
      <c r="E111" t="s">
        <v>14</v>
      </c>
    </row>
    <row r="112" spans="1:5" x14ac:dyDescent="0.25">
      <c r="A112">
        <v>3537</v>
      </c>
      <c r="B112" s="11" t="s">
        <v>20</v>
      </c>
      <c r="D112">
        <v>17</v>
      </c>
      <c r="E112" t="s">
        <v>14</v>
      </c>
    </row>
    <row r="113" spans="1:5" x14ac:dyDescent="0.25">
      <c r="A113">
        <v>2107</v>
      </c>
      <c r="B113" s="11" t="s">
        <v>20</v>
      </c>
      <c r="D113">
        <v>80</v>
      </c>
      <c r="E113" t="s">
        <v>14</v>
      </c>
    </row>
    <row r="114" spans="1:5" x14ac:dyDescent="0.25">
      <c r="A114">
        <v>3318</v>
      </c>
      <c r="B114" s="11" t="s">
        <v>20</v>
      </c>
      <c r="D114">
        <v>2468</v>
      </c>
      <c r="E114" t="s">
        <v>14</v>
      </c>
    </row>
    <row r="115" spans="1:5" x14ac:dyDescent="0.25">
      <c r="A115">
        <v>340</v>
      </c>
      <c r="B115" s="11" t="s">
        <v>20</v>
      </c>
      <c r="D115">
        <v>26</v>
      </c>
      <c r="E115" t="s">
        <v>14</v>
      </c>
    </row>
    <row r="116" spans="1:5" x14ac:dyDescent="0.25">
      <c r="A116">
        <v>1442</v>
      </c>
      <c r="B116" s="11" t="s">
        <v>20</v>
      </c>
      <c r="D116">
        <v>73</v>
      </c>
      <c r="E116" t="s">
        <v>14</v>
      </c>
    </row>
    <row r="117" spans="1:5" x14ac:dyDescent="0.25">
      <c r="A117">
        <v>126</v>
      </c>
      <c r="B117" s="11" t="s">
        <v>20</v>
      </c>
      <c r="D117">
        <v>128</v>
      </c>
      <c r="E117" t="s">
        <v>14</v>
      </c>
    </row>
    <row r="118" spans="1:5" x14ac:dyDescent="0.25">
      <c r="A118">
        <v>524</v>
      </c>
      <c r="B118" s="11" t="s">
        <v>20</v>
      </c>
      <c r="D118">
        <v>33</v>
      </c>
      <c r="E118" t="s">
        <v>14</v>
      </c>
    </row>
    <row r="119" spans="1:5" x14ac:dyDescent="0.25">
      <c r="A119">
        <v>1989</v>
      </c>
      <c r="B119" s="11" t="s">
        <v>20</v>
      </c>
      <c r="D119">
        <v>1072</v>
      </c>
      <c r="E119" t="s">
        <v>14</v>
      </c>
    </row>
    <row r="120" spans="1:5" x14ac:dyDescent="0.25">
      <c r="A120">
        <v>157</v>
      </c>
      <c r="B120" s="11" t="s">
        <v>20</v>
      </c>
      <c r="D120">
        <v>393</v>
      </c>
      <c r="E120" t="s">
        <v>14</v>
      </c>
    </row>
    <row r="121" spans="1:5" x14ac:dyDescent="0.25">
      <c r="A121">
        <v>4498</v>
      </c>
      <c r="B121" s="11" t="s">
        <v>20</v>
      </c>
      <c r="D121">
        <v>1257</v>
      </c>
      <c r="E121" t="s">
        <v>14</v>
      </c>
    </row>
    <row r="122" spans="1:5" x14ac:dyDescent="0.25">
      <c r="A122">
        <v>80</v>
      </c>
      <c r="B122" s="11" t="s">
        <v>20</v>
      </c>
      <c r="D122">
        <v>328</v>
      </c>
      <c r="E122" t="s">
        <v>14</v>
      </c>
    </row>
    <row r="123" spans="1:5" x14ac:dyDescent="0.25">
      <c r="A123">
        <v>43</v>
      </c>
      <c r="B123" s="11" t="s">
        <v>20</v>
      </c>
      <c r="D123">
        <v>147</v>
      </c>
      <c r="E123" t="s">
        <v>14</v>
      </c>
    </row>
    <row r="124" spans="1:5" x14ac:dyDescent="0.25">
      <c r="A124">
        <v>2053</v>
      </c>
      <c r="B124" s="11" t="s">
        <v>20</v>
      </c>
      <c r="D124">
        <v>830</v>
      </c>
      <c r="E124" t="s">
        <v>14</v>
      </c>
    </row>
    <row r="125" spans="1:5" x14ac:dyDescent="0.25">
      <c r="A125">
        <v>168</v>
      </c>
      <c r="B125" s="11" t="s">
        <v>20</v>
      </c>
      <c r="D125">
        <v>331</v>
      </c>
      <c r="E125" t="s">
        <v>14</v>
      </c>
    </row>
    <row r="126" spans="1:5" x14ac:dyDescent="0.25">
      <c r="A126">
        <v>4289</v>
      </c>
      <c r="B126" s="11" t="s">
        <v>20</v>
      </c>
      <c r="D126">
        <v>25</v>
      </c>
      <c r="E126" t="s">
        <v>14</v>
      </c>
    </row>
    <row r="127" spans="1:5" x14ac:dyDescent="0.25">
      <c r="A127">
        <v>165</v>
      </c>
      <c r="B127" s="11" t="s">
        <v>20</v>
      </c>
      <c r="D127">
        <v>3483</v>
      </c>
      <c r="E127" t="s">
        <v>14</v>
      </c>
    </row>
    <row r="128" spans="1:5" x14ac:dyDescent="0.25">
      <c r="A128">
        <v>1815</v>
      </c>
      <c r="B128" s="11" t="s">
        <v>20</v>
      </c>
      <c r="D128">
        <v>923</v>
      </c>
      <c r="E128" t="s">
        <v>14</v>
      </c>
    </row>
    <row r="129" spans="1:5" x14ac:dyDescent="0.25">
      <c r="A129">
        <v>397</v>
      </c>
      <c r="B129" s="11" t="s">
        <v>20</v>
      </c>
      <c r="D129">
        <v>1</v>
      </c>
      <c r="E129" t="s">
        <v>14</v>
      </c>
    </row>
    <row r="130" spans="1:5" x14ac:dyDescent="0.25">
      <c r="A130">
        <v>1539</v>
      </c>
      <c r="B130" s="11" t="s">
        <v>20</v>
      </c>
      <c r="D130">
        <v>33</v>
      </c>
      <c r="E130" t="s">
        <v>14</v>
      </c>
    </row>
    <row r="131" spans="1:5" x14ac:dyDescent="0.25">
      <c r="A131">
        <v>138</v>
      </c>
      <c r="B131" s="11" t="s">
        <v>20</v>
      </c>
      <c r="D131">
        <v>40</v>
      </c>
      <c r="E131" t="s">
        <v>14</v>
      </c>
    </row>
    <row r="132" spans="1:5" x14ac:dyDescent="0.25">
      <c r="A132">
        <v>3594</v>
      </c>
      <c r="B132" s="11" t="s">
        <v>20</v>
      </c>
      <c r="D132">
        <v>23</v>
      </c>
      <c r="E132" t="s">
        <v>14</v>
      </c>
    </row>
    <row r="133" spans="1:5" x14ac:dyDescent="0.25">
      <c r="A133">
        <v>5880</v>
      </c>
      <c r="B133" s="11" t="s">
        <v>20</v>
      </c>
      <c r="D133">
        <v>75</v>
      </c>
      <c r="E133" t="s">
        <v>14</v>
      </c>
    </row>
    <row r="134" spans="1:5" x14ac:dyDescent="0.25">
      <c r="A134">
        <v>112</v>
      </c>
      <c r="B134" s="11" t="s">
        <v>20</v>
      </c>
      <c r="D134">
        <v>2176</v>
      </c>
      <c r="E134" t="s">
        <v>14</v>
      </c>
    </row>
    <row r="135" spans="1:5" x14ac:dyDescent="0.25">
      <c r="A135">
        <v>943</v>
      </c>
      <c r="B135" s="11" t="s">
        <v>20</v>
      </c>
      <c r="D135">
        <v>441</v>
      </c>
      <c r="E135" t="s">
        <v>14</v>
      </c>
    </row>
    <row r="136" spans="1:5" x14ac:dyDescent="0.25">
      <c r="A136">
        <v>2468</v>
      </c>
      <c r="B136" s="11" t="s">
        <v>20</v>
      </c>
      <c r="D136">
        <v>25</v>
      </c>
      <c r="E136" t="s">
        <v>14</v>
      </c>
    </row>
    <row r="137" spans="1:5" x14ac:dyDescent="0.25">
      <c r="A137">
        <v>2551</v>
      </c>
      <c r="B137" s="11" t="s">
        <v>20</v>
      </c>
      <c r="D137">
        <v>127</v>
      </c>
      <c r="E137" t="s">
        <v>14</v>
      </c>
    </row>
    <row r="138" spans="1:5" x14ac:dyDescent="0.25">
      <c r="A138">
        <v>101</v>
      </c>
      <c r="B138" s="11" t="s">
        <v>20</v>
      </c>
      <c r="D138">
        <v>355</v>
      </c>
      <c r="E138" t="s">
        <v>14</v>
      </c>
    </row>
    <row r="139" spans="1:5" x14ac:dyDescent="0.25">
      <c r="A139">
        <v>92</v>
      </c>
      <c r="B139" s="11" t="s">
        <v>20</v>
      </c>
      <c r="D139">
        <v>44</v>
      </c>
      <c r="E139" t="s">
        <v>14</v>
      </c>
    </row>
    <row r="140" spans="1:5" x14ac:dyDescent="0.25">
      <c r="A140">
        <v>62</v>
      </c>
      <c r="B140" s="11" t="s">
        <v>20</v>
      </c>
      <c r="D140">
        <v>67</v>
      </c>
      <c r="E140" t="s">
        <v>14</v>
      </c>
    </row>
    <row r="141" spans="1:5" x14ac:dyDescent="0.25">
      <c r="A141">
        <v>149</v>
      </c>
      <c r="B141" s="11" t="s">
        <v>20</v>
      </c>
      <c r="D141">
        <v>1068</v>
      </c>
      <c r="E141" t="s">
        <v>14</v>
      </c>
    </row>
    <row r="142" spans="1:5" x14ac:dyDescent="0.25">
      <c r="A142">
        <v>329</v>
      </c>
      <c r="B142" s="11" t="s">
        <v>20</v>
      </c>
      <c r="D142">
        <v>424</v>
      </c>
      <c r="E142" t="s">
        <v>14</v>
      </c>
    </row>
    <row r="143" spans="1:5" x14ac:dyDescent="0.25">
      <c r="A143">
        <v>97</v>
      </c>
      <c r="B143" s="11" t="s">
        <v>20</v>
      </c>
      <c r="D143">
        <v>151</v>
      </c>
      <c r="E143" t="s">
        <v>14</v>
      </c>
    </row>
    <row r="144" spans="1:5" x14ac:dyDescent="0.25">
      <c r="A144">
        <v>1784</v>
      </c>
      <c r="B144" s="11" t="s">
        <v>20</v>
      </c>
      <c r="D144">
        <v>1608</v>
      </c>
      <c r="E144" t="s">
        <v>14</v>
      </c>
    </row>
    <row r="145" spans="1:5" x14ac:dyDescent="0.25">
      <c r="A145">
        <v>1684</v>
      </c>
      <c r="B145" s="11" t="s">
        <v>20</v>
      </c>
      <c r="D145">
        <v>941</v>
      </c>
      <c r="E145" t="s">
        <v>14</v>
      </c>
    </row>
    <row r="146" spans="1:5" x14ac:dyDescent="0.25">
      <c r="A146">
        <v>250</v>
      </c>
      <c r="B146" s="11" t="s">
        <v>20</v>
      </c>
      <c r="D146">
        <v>1</v>
      </c>
      <c r="E146" t="s">
        <v>14</v>
      </c>
    </row>
    <row r="147" spans="1:5" x14ac:dyDescent="0.25">
      <c r="A147">
        <v>238</v>
      </c>
      <c r="B147" s="11" t="s">
        <v>20</v>
      </c>
      <c r="D147">
        <v>40</v>
      </c>
      <c r="E147" t="s">
        <v>14</v>
      </c>
    </row>
    <row r="148" spans="1:5" x14ac:dyDescent="0.25">
      <c r="A148">
        <v>53</v>
      </c>
      <c r="B148" s="11" t="s">
        <v>20</v>
      </c>
      <c r="D148">
        <v>3015</v>
      </c>
      <c r="E148" t="s">
        <v>14</v>
      </c>
    </row>
    <row r="149" spans="1:5" x14ac:dyDescent="0.25">
      <c r="A149">
        <v>214</v>
      </c>
      <c r="B149" s="11" t="s">
        <v>20</v>
      </c>
      <c r="D149">
        <v>435</v>
      </c>
      <c r="E149" t="s">
        <v>14</v>
      </c>
    </row>
    <row r="150" spans="1:5" x14ac:dyDescent="0.25">
      <c r="A150">
        <v>222</v>
      </c>
      <c r="B150" s="11" t="s">
        <v>20</v>
      </c>
      <c r="D150">
        <v>714</v>
      </c>
      <c r="E150" t="s">
        <v>14</v>
      </c>
    </row>
    <row r="151" spans="1:5" x14ac:dyDescent="0.25">
      <c r="A151">
        <v>1884</v>
      </c>
      <c r="B151" s="11" t="s">
        <v>20</v>
      </c>
      <c r="D151">
        <v>5497</v>
      </c>
      <c r="E151" t="s">
        <v>14</v>
      </c>
    </row>
    <row r="152" spans="1:5" x14ac:dyDescent="0.25">
      <c r="A152">
        <v>218</v>
      </c>
      <c r="B152" s="11" t="s">
        <v>20</v>
      </c>
      <c r="D152">
        <v>418</v>
      </c>
      <c r="E152" t="s">
        <v>14</v>
      </c>
    </row>
    <row r="153" spans="1:5" x14ac:dyDescent="0.25">
      <c r="A153">
        <v>6465</v>
      </c>
      <c r="B153" s="11" t="s">
        <v>20</v>
      </c>
      <c r="D153">
        <v>1439</v>
      </c>
      <c r="E153" t="s">
        <v>14</v>
      </c>
    </row>
    <row r="154" spans="1:5" x14ac:dyDescent="0.25">
      <c r="A154">
        <v>59</v>
      </c>
      <c r="B154" s="11" t="s">
        <v>20</v>
      </c>
      <c r="D154">
        <v>15</v>
      </c>
      <c r="E154" t="s">
        <v>14</v>
      </c>
    </row>
    <row r="155" spans="1:5" x14ac:dyDescent="0.25">
      <c r="A155">
        <v>88</v>
      </c>
      <c r="B155" s="11" t="s">
        <v>20</v>
      </c>
      <c r="D155">
        <v>1999</v>
      </c>
      <c r="E155" t="s">
        <v>14</v>
      </c>
    </row>
    <row r="156" spans="1:5" x14ac:dyDescent="0.25">
      <c r="A156">
        <v>1697</v>
      </c>
      <c r="B156" s="11" t="s">
        <v>20</v>
      </c>
      <c r="D156">
        <v>118</v>
      </c>
      <c r="E156" t="s">
        <v>14</v>
      </c>
    </row>
    <row r="157" spans="1:5" x14ac:dyDescent="0.25">
      <c r="A157">
        <v>92</v>
      </c>
      <c r="B157" s="11" t="s">
        <v>20</v>
      </c>
      <c r="D157">
        <v>162</v>
      </c>
      <c r="E157" t="s">
        <v>14</v>
      </c>
    </row>
    <row r="158" spans="1:5" x14ac:dyDescent="0.25">
      <c r="A158">
        <v>186</v>
      </c>
      <c r="B158" s="11" t="s">
        <v>20</v>
      </c>
      <c r="D158">
        <v>83</v>
      </c>
      <c r="E158" t="s">
        <v>14</v>
      </c>
    </row>
    <row r="159" spans="1:5" x14ac:dyDescent="0.25">
      <c r="A159">
        <v>138</v>
      </c>
      <c r="B159" s="11" t="s">
        <v>20</v>
      </c>
      <c r="D159">
        <v>747</v>
      </c>
      <c r="E159" t="s">
        <v>14</v>
      </c>
    </row>
    <row r="160" spans="1:5" x14ac:dyDescent="0.25">
      <c r="A160">
        <v>261</v>
      </c>
      <c r="B160" s="11" t="s">
        <v>20</v>
      </c>
      <c r="D160">
        <v>84</v>
      </c>
      <c r="E160" t="s">
        <v>14</v>
      </c>
    </row>
    <row r="161" spans="1:5" x14ac:dyDescent="0.25">
      <c r="A161">
        <v>107</v>
      </c>
      <c r="B161" s="11" t="s">
        <v>20</v>
      </c>
      <c r="D161">
        <v>91</v>
      </c>
      <c r="E161" t="s">
        <v>14</v>
      </c>
    </row>
    <row r="162" spans="1:5" x14ac:dyDescent="0.25">
      <c r="A162">
        <v>199</v>
      </c>
      <c r="B162" s="11" t="s">
        <v>20</v>
      </c>
      <c r="D162">
        <v>792</v>
      </c>
      <c r="E162" t="s">
        <v>14</v>
      </c>
    </row>
    <row r="163" spans="1:5" x14ac:dyDescent="0.25">
      <c r="A163">
        <v>5512</v>
      </c>
      <c r="B163" s="11" t="s">
        <v>20</v>
      </c>
      <c r="D163">
        <v>32</v>
      </c>
      <c r="E163" t="s">
        <v>14</v>
      </c>
    </row>
    <row r="164" spans="1:5" x14ac:dyDescent="0.25">
      <c r="A164">
        <v>86</v>
      </c>
      <c r="B164" s="11" t="s">
        <v>20</v>
      </c>
      <c r="D164">
        <v>186</v>
      </c>
      <c r="E164" t="s">
        <v>14</v>
      </c>
    </row>
    <row r="165" spans="1:5" x14ac:dyDescent="0.25">
      <c r="A165">
        <v>2768</v>
      </c>
      <c r="B165" s="11" t="s">
        <v>20</v>
      </c>
      <c r="D165">
        <v>605</v>
      </c>
      <c r="E165" t="s">
        <v>14</v>
      </c>
    </row>
    <row r="166" spans="1:5" x14ac:dyDescent="0.25">
      <c r="A166">
        <v>48</v>
      </c>
      <c r="B166" s="11" t="s">
        <v>20</v>
      </c>
      <c r="D166">
        <v>1</v>
      </c>
      <c r="E166" t="s">
        <v>14</v>
      </c>
    </row>
    <row r="167" spans="1:5" x14ac:dyDescent="0.25">
      <c r="A167">
        <v>87</v>
      </c>
      <c r="B167" s="11" t="s">
        <v>20</v>
      </c>
      <c r="D167">
        <v>31</v>
      </c>
      <c r="E167" t="s">
        <v>14</v>
      </c>
    </row>
    <row r="168" spans="1:5" x14ac:dyDescent="0.25">
      <c r="A168">
        <v>1894</v>
      </c>
      <c r="B168" s="11" t="s">
        <v>20</v>
      </c>
      <c r="D168">
        <v>1181</v>
      </c>
      <c r="E168" t="s">
        <v>14</v>
      </c>
    </row>
    <row r="169" spans="1:5" x14ac:dyDescent="0.25">
      <c r="A169">
        <v>282</v>
      </c>
      <c r="B169" s="11" t="s">
        <v>20</v>
      </c>
      <c r="D169">
        <v>39</v>
      </c>
      <c r="E169" t="s">
        <v>14</v>
      </c>
    </row>
    <row r="170" spans="1:5" x14ac:dyDescent="0.25">
      <c r="A170">
        <v>116</v>
      </c>
      <c r="B170" s="11" t="s">
        <v>20</v>
      </c>
      <c r="D170">
        <v>46</v>
      </c>
      <c r="E170" t="s">
        <v>14</v>
      </c>
    </row>
    <row r="171" spans="1:5" x14ac:dyDescent="0.25">
      <c r="A171">
        <v>83</v>
      </c>
      <c r="B171" s="11" t="s">
        <v>20</v>
      </c>
      <c r="D171">
        <v>105</v>
      </c>
      <c r="E171" t="s">
        <v>14</v>
      </c>
    </row>
    <row r="172" spans="1:5" x14ac:dyDescent="0.25">
      <c r="A172">
        <v>91</v>
      </c>
      <c r="B172" s="11" t="s">
        <v>20</v>
      </c>
      <c r="D172">
        <v>535</v>
      </c>
      <c r="E172" t="s">
        <v>14</v>
      </c>
    </row>
    <row r="173" spans="1:5" x14ac:dyDescent="0.25">
      <c r="A173">
        <v>546</v>
      </c>
      <c r="B173" s="11" t="s">
        <v>20</v>
      </c>
      <c r="D173">
        <v>16</v>
      </c>
      <c r="E173" t="s">
        <v>14</v>
      </c>
    </row>
    <row r="174" spans="1:5" x14ac:dyDescent="0.25">
      <c r="A174">
        <v>393</v>
      </c>
      <c r="B174" s="11" t="s">
        <v>20</v>
      </c>
      <c r="D174">
        <v>575</v>
      </c>
      <c r="E174" t="s">
        <v>14</v>
      </c>
    </row>
    <row r="175" spans="1:5" x14ac:dyDescent="0.25">
      <c r="A175">
        <v>133</v>
      </c>
      <c r="B175" s="11" t="s">
        <v>20</v>
      </c>
      <c r="D175">
        <v>1120</v>
      </c>
      <c r="E175" t="s">
        <v>14</v>
      </c>
    </row>
    <row r="176" spans="1:5" x14ac:dyDescent="0.25">
      <c r="A176">
        <v>254</v>
      </c>
      <c r="B176" s="11" t="s">
        <v>20</v>
      </c>
      <c r="D176">
        <v>113</v>
      </c>
      <c r="E176" t="s">
        <v>14</v>
      </c>
    </row>
    <row r="177" spans="1:5" x14ac:dyDescent="0.25">
      <c r="A177">
        <v>176</v>
      </c>
      <c r="B177" s="11" t="s">
        <v>20</v>
      </c>
      <c r="D177">
        <v>1538</v>
      </c>
      <c r="E177" t="s">
        <v>14</v>
      </c>
    </row>
    <row r="178" spans="1:5" x14ac:dyDescent="0.25">
      <c r="A178">
        <v>337</v>
      </c>
      <c r="B178" s="11" t="s">
        <v>20</v>
      </c>
      <c r="D178">
        <v>9</v>
      </c>
      <c r="E178" t="s">
        <v>14</v>
      </c>
    </row>
    <row r="179" spans="1:5" x14ac:dyDescent="0.25">
      <c r="A179">
        <v>107</v>
      </c>
      <c r="B179" s="11" t="s">
        <v>20</v>
      </c>
      <c r="D179">
        <v>554</v>
      </c>
      <c r="E179" t="s">
        <v>14</v>
      </c>
    </row>
    <row r="180" spans="1:5" x14ac:dyDescent="0.25">
      <c r="A180">
        <v>183</v>
      </c>
      <c r="B180" s="11" t="s">
        <v>20</v>
      </c>
      <c r="D180">
        <v>648</v>
      </c>
      <c r="E180" t="s">
        <v>14</v>
      </c>
    </row>
    <row r="181" spans="1:5" x14ac:dyDescent="0.25">
      <c r="A181">
        <v>72</v>
      </c>
      <c r="B181" s="11" t="s">
        <v>20</v>
      </c>
      <c r="D181">
        <v>21</v>
      </c>
      <c r="E181" t="s">
        <v>14</v>
      </c>
    </row>
    <row r="182" spans="1:5" x14ac:dyDescent="0.25">
      <c r="A182">
        <v>295</v>
      </c>
      <c r="B182" s="11" t="s">
        <v>20</v>
      </c>
      <c r="D182">
        <v>54</v>
      </c>
      <c r="E182" t="s">
        <v>14</v>
      </c>
    </row>
    <row r="183" spans="1:5" x14ac:dyDescent="0.25">
      <c r="A183">
        <v>142</v>
      </c>
      <c r="B183" s="11" t="s">
        <v>20</v>
      </c>
      <c r="D183">
        <v>120</v>
      </c>
      <c r="E183" t="s">
        <v>14</v>
      </c>
    </row>
    <row r="184" spans="1:5" x14ac:dyDescent="0.25">
      <c r="A184">
        <v>85</v>
      </c>
      <c r="B184" s="11" t="s">
        <v>20</v>
      </c>
      <c r="D184">
        <v>579</v>
      </c>
      <c r="E184" t="s">
        <v>14</v>
      </c>
    </row>
    <row r="185" spans="1:5" x14ac:dyDescent="0.25">
      <c r="A185">
        <v>659</v>
      </c>
      <c r="B185" s="11" t="s">
        <v>20</v>
      </c>
      <c r="D185">
        <v>2072</v>
      </c>
      <c r="E185" t="s">
        <v>14</v>
      </c>
    </row>
    <row r="186" spans="1:5" x14ac:dyDescent="0.25">
      <c r="A186">
        <v>121</v>
      </c>
      <c r="B186" s="11" t="s">
        <v>20</v>
      </c>
      <c r="D186">
        <v>0</v>
      </c>
      <c r="E186" t="s">
        <v>14</v>
      </c>
    </row>
    <row r="187" spans="1:5" x14ac:dyDescent="0.25">
      <c r="A187">
        <v>3742</v>
      </c>
      <c r="B187" s="11" t="s">
        <v>20</v>
      </c>
      <c r="D187">
        <v>1796</v>
      </c>
      <c r="E187" t="s">
        <v>14</v>
      </c>
    </row>
    <row r="188" spans="1:5" x14ac:dyDescent="0.25">
      <c r="A188">
        <v>223</v>
      </c>
      <c r="B188" s="11" t="s">
        <v>20</v>
      </c>
      <c r="D188">
        <v>62</v>
      </c>
      <c r="E188" t="s">
        <v>14</v>
      </c>
    </row>
    <row r="189" spans="1:5" x14ac:dyDescent="0.25">
      <c r="A189">
        <v>133</v>
      </c>
      <c r="B189" s="11" t="s">
        <v>20</v>
      </c>
      <c r="D189">
        <v>347</v>
      </c>
      <c r="E189" t="s">
        <v>14</v>
      </c>
    </row>
    <row r="190" spans="1:5" x14ac:dyDescent="0.25">
      <c r="A190">
        <v>5168</v>
      </c>
      <c r="B190" s="11" t="s">
        <v>20</v>
      </c>
      <c r="D190">
        <v>19</v>
      </c>
      <c r="E190" t="s">
        <v>14</v>
      </c>
    </row>
    <row r="191" spans="1:5" x14ac:dyDescent="0.25">
      <c r="A191">
        <v>307</v>
      </c>
      <c r="B191" s="11" t="s">
        <v>20</v>
      </c>
      <c r="D191">
        <v>1258</v>
      </c>
      <c r="E191" t="s">
        <v>14</v>
      </c>
    </row>
    <row r="192" spans="1:5" x14ac:dyDescent="0.25">
      <c r="A192">
        <v>2441</v>
      </c>
      <c r="B192" s="11" t="s">
        <v>20</v>
      </c>
      <c r="D192">
        <v>362</v>
      </c>
      <c r="E192" t="s">
        <v>14</v>
      </c>
    </row>
    <row r="193" spans="1:5" x14ac:dyDescent="0.25">
      <c r="A193">
        <v>1385</v>
      </c>
      <c r="B193" s="11" t="s">
        <v>20</v>
      </c>
      <c r="D193">
        <v>133</v>
      </c>
      <c r="E193" t="s">
        <v>14</v>
      </c>
    </row>
    <row r="194" spans="1:5" x14ac:dyDescent="0.25">
      <c r="A194">
        <v>190</v>
      </c>
      <c r="B194" s="11" t="s">
        <v>20</v>
      </c>
      <c r="D194">
        <v>846</v>
      </c>
      <c r="E194" t="s">
        <v>14</v>
      </c>
    </row>
    <row r="195" spans="1:5" x14ac:dyDescent="0.25">
      <c r="A195">
        <v>470</v>
      </c>
      <c r="B195" s="11" t="s">
        <v>20</v>
      </c>
      <c r="D195">
        <v>10</v>
      </c>
      <c r="E195" t="s">
        <v>14</v>
      </c>
    </row>
    <row r="196" spans="1:5" x14ac:dyDescent="0.25">
      <c r="A196">
        <v>253</v>
      </c>
      <c r="B196" s="11" t="s">
        <v>20</v>
      </c>
      <c r="D196">
        <v>191</v>
      </c>
      <c r="E196" t="s">
        <v>14</v>
      </c>
    </row>
    <row r="197" spans="1:5" x14ac:dyDescent="0.25">
      <c r="A197">
        <v>1113</v>
      </c>
      <c r="B197" s="11" t="s">
        <v>20</v>
      </c>
      <c r="D197">
        <v>1979</v>
      </c>
      <c r="E197" t="s">
        <v>14</v>
      </c>
    </row>
    <row r="198" spans="1:5" x14ac:dyDescent="0.25">
      <c r="A198">
        <v>2283</v>
      </c>
      <c r="B198" s="11" t="s">
        <v>20</v>
      </c>
      <c r="D198">
        <v>63</v>
      </c>
      <c r="E198" t="s">
        <v>14</v>
      </c>
    </row>
    <row r="199" spans="1:5" x14ac:dyDescent="0.25">
      <c r="A199">
        <v>1095</v>
      </c>
      <c r="B199" s="11" t="s">
        <v>20</v>
      </c>
      <c r="D199">
        <v>6080</v>
      </c>
      <c r="E199" t="s">
        <v>14</v>
      </c>
    </row>
    <row r="200" spans="1:5" x14ac:dyDescent="0.25">
      <c r="A200">
        <v>1690</v>
      </c>
      <c r="B200" s="11" t="s">
        <v>20</v>
      </c>
      <c r="D200">
        <v>80</v>
      </c>
      <c r="E200" t="s">
        <v>14</v>
      </c>
    </row>
    <row r="201" spans="1:5" x14ac:dyDescent="0.25">
      <c r="A201">
        <v>191</v>
      </c>
      <c r="B201" s="11" t="s">
        <v>20</v>
      </c>
      <c r="D201">
        <v>9</v>
      </c>
      <c r="E201" t="s">
        <v>14</v>
      </c>
    </row>
    <row r="202" spans="1:5" x14ac:dyDescent="0.25">
      <c r="A202">
        <v>2013</v>
      </c>
      <c r="B202" s="11" t="s">
        <v>20</v>
      </c>
      <c r="D202">
        <v>1784</v>
      </c>
      <c r="E202" t="s">
        <v>14</v>
      </c>
    </row>
    <row r="203" spans="1:5" x14ac:dyDescent="0.25">
      <c r="A203">
        <v>1703</v>
      </c>
      <c r="B203" s="11" t="s">
        <v>20</v>
      </c>
      <c r="D203">
        <v>243</v>
      </c>
      <c r="E203" t="s">
        <v>14</v>
      </c>
    </row>
    <row r="204" spans="1:5" x14ac:dyDescent="0.25">
      <c r="A204">
        <v>80</v>
      </c>
      <c r="B204" s="11" t="s">
        <v>20</v>
      </c>
      <c r="D204">
        <v>1296</v>
      </c>
      <c r="E204" t="s">
        <v>14</v>
      </c>
    </row>
    <row r="205" spans="1:5" x14ac:dyDescent="0.25">
      <c r="A205">
        <v>41</v>
      </c>
      <c r="B205" s="11" t="s">
        <v>20</v>
      </c>
      <c r="D205">
        <v>77</v>
      </c>
      <c r="E205" t="s">
        <v>14</v>
      </c>
    </row>
    <row r="206" spans="1:5" x14ac:dyDescent="0.25">
      <c r="A206">
        <v>187</v>
      </c>
      <c r="B206" s="11" t="s">
        <v>20</v>
      </c>
      <c r="D206">
        <v>395</v>
      </c>
      <c r="E206" t="s">
        <v>14</v>
      </c>
    </row>
    <row r="207" spans="1:5" x14ac:dyDescent="0.25">
      <c r="A207">
        <v>2875</v>
      </c>
      <c r="B207" s="11" t="s">
        <v>20</v>
      </c>
      <c r="D207">
        <v>49</v>
      </c>
      <c r="E207" t="s">
        <v>14</v>
      </c>
    </row>
    <row r="208" spans="1:5" x14ac:dyDescent="0.25">
      <c r="A208">
        <v>88</v>
      </c>
      <c r="B208" s="11" t="s">
        <v>20</v>
      </c>
      <c r="D208">
        <v>180</v>
      </c>
      <c r="E208" t="s">
        <v>14</v>
      </c>
    </row>
    <row r="209" spans="1:5" x14ac:dyDescent="0.25">
      <c r="A209">
        <v>191</v>
      </c>
      <c r="B209" s="11" t="s">
        <v>20</v>
      </c>
      <c r="D209">
        <v>2690</v>
      </c>
      <c r="E209" t="s">
        <v>14</v>
      </c>
    </row>
    <row r="210" spans="1:5" x14ac:dyDescent="0.25">
      <c r="A210">
        <v>139</v>
      </c>
      <c r="B210" s="11" t="s">
        <v>20</v>
      </c>
      <c r="D210">
        <v>2779</v>
      </c>
      <c r="E210" t="s">
        <v>14</v>
      </c>
    </row>
    <row r="211" spans="1:5" x14ac:dyDescent="0.25">
      <c r="A211">
        <v>186</v>
      </c>
      <c r="B211" s="11" t="s">
        <v>20</v>
      </c>
      <c r="D211">
        <v>92</v>
      </c>
      <c r="E211" t="s">
        <v>14</v>
      </c>
    </row>
    <row r="212" spans="1:5" x14ac:dyDescent="0.25">
      <c r="A212">
        <v>112</v>
      </c>
      <c r="B212" s="11" t="s">
        <v>20</v>
      </c>
      <c r="D212">
        <v>1028</v>
      </c>
      <c r="E212" t="s">
        <v>14</v>
      </c>
    </row>
    <row r="213" spans="1:5" x14ac:dyDescent="0.25">
      <c r="A213">
        <v>101</v>
      </c>
      <c r="B213" s="11" t="s">
        <v>20</v>
      </c>
      <c r="D213">
        <v>26</v>
      </c>
      <c r="E213" t="s">
        <v>14</v>
      </c>
    </row>
    <row r="214" spans="1:5" x14ac:dyDescent="0.25">
      <c r="A214">
        <v>206</v>
      </c>
      <c r="B214" s="11" t="s">
        <v>20</v>
      </c>
      <c r="D214">
        <v>1790</v>
      </c>
      <c r="E214" t="s">
        <v>14</v>
      </c>
    </row>
    <row r="215" spans="1:5" x14ac:dyDescent="0.25">
      <c r="A215">
        <v>154</v>
      </c>
      <c r="B215" s="11" t="s">
        <v>20</v>
      </c>
      <c r="D215">
        <v>37</v>
      </c>
      <c r="E215" t="s">
        <v>14</v>
      </c>
    </row>
    <row r="216" spans="1:5" x14ac:dyDescent="0.25">
      <c r="A216">
        <v>5966</v>
      </c>
      <c r="B216" s="11" t="s">
        <v>20</v>
      </c>
      <c r="D216">
        <v>35</v>
      </c>
      <c r="E216" t="s">
        <v>14</v>
      </c>
    </row>
    <row r="217" spans="1:5" x14ac:dyDescent="0.25">
      <c r="A217">
        <v>169</v>
      </c>
      <c r="B217" s="11" t="s">
        <v>20</v>
      </c>
      <c r="D217">
        <v>558</v>
      </c>
      <c r="E217" t="s">
        <v>14</v>
      </c>
    </row>
    <row r="218" spans="1:5" x14ac:dyDescent="0.25">
      <c r="A218">
        <v>2106</v>
      </c>
      <c r="B218" s="11" t="s">
        <v>20</v>
      </c>
      <c r="D218">
        <v>64</v>
      </c>
      <c r="E218" t="s">
        <v>14</v>
      </c>
    </row>
    <row r="219" spans="1:5" x14ac:dyDescent="0.25">
      <c r="A219">
        <v>131</v>
      </c>
      <c r="B219" s="11" t="s">
        <v>20</v>
      </c>
      <c r="D219">
        <v>245</v>
      </c>
      <c r="E219" t="s">
        <v>14</v>
      </c>
    </row>
    <row r="220" spans="1:5" x14ac:dyDescent="0.25">
      <c r="A220">
        <v>84</v>
      </c>
      <c r="B220" s="11" t="s">
        <v>20</v>
      </c>
      <c r="D220">
        <v>71</v>
      </c>
      <c r="E220" t="s">
        <v>14</v>
      </c>
    </row>
    <row r="221" spans="1:5" x14ac:dyDescent="0.25">
      <c r="A221">
        <v>155</v>
      </c>
      <c r="B221" s="11" t="s">
        <v>20</v>
      </c>
      <c r="D221">
        <v>42</v>
      </c>
      <c r="E221" t="s">
        <v>14</v>
      </c>
    </row>
    <row r="222" spans="1:5" x14ac:dyDescent="0.25">
      <c r="A222">
        <v>189</v>
      </c>
      <c r="B222" s="11" t="s">
        <v>20</v>
      </c>
      <c r="D222">
        <v>156</v>
      </c>
      <c r="E222" t="s">
        <v>14</v>
      </c>
    </row>
    <row r="223" spans="1:5" x14ac:dyDescent="0.25">
      <c r="A223">
        <v>4799</v>
      </c>
      <c r="B223" s="11" t="s">
        <v>20</v>
      </c>
      <c r="D223">
        <v>1368</v>
      </c>
      <c r="E223" t="s">
        <v>14</v>
      </c>
    </row>
    <row r="224" spans="1:5" x14ac:dyDescent="0.25">
      <c r="A224">
        <v>1137</v>
      </c>
      <c r="B224" s="11" t="s">
        <v>20</v>
      </c>
      <c r="D224">
        <v>102</v>
      </c>
      <c r="E224" t="s">
        <v>14</v>
      </c>
    </row>
    <row r="225" spans="1:5" x14ac:dyDescent="0.25">
      <c r="A225">
        <v>1152</v>
      </c>
      <c r="B225" s="11" t="s">
        <v>20</v>
      </c>
      <c r="D225">
        <v>86</v>
      </c>
      <c r="E225" t="s">
        <v>14</v>
      </c>
    </row>
    <row r="226" spans="1:5" x14ac:dyDescent="0.25">
      <c r="A226">
        <v>50</v>
      </c>
      <c r="B226" s="11" t="s">
        <v>20</v>
      </c>
      <c r="D226">
        <v>253</v>
      </c>
      <c r="E226" t="s">
        <v>14</v>
      </c>
    </row>
    <row r="227" spans="1:5" x14ac:dyDescent="0.25">
      <c r="A227">
        <v>3059</v>
      </c>
      <c r="B227" s="11" t="s">
        <v>20</v>
      </c>
      <c r="D227">
        <v>157</v>
      </c>
      <c r="E227" t="s">
        <v>14</v>
      </c>
    </row>
    <row r="228" spans="1:5" x14ac:dyDescent="0.25">
      <c r="A228">
        <v>34</v>
      </c>
      <c r="B228" s="11" t="s">
        <v>20</v>
      </c>
      <c r="D228">
        <v>183</v>
      </c>
      <c r="E228" t="s">
        <v>14</v>
      </c>
    </row>
    <row r="229" spans="1:5" x14ac:dyDescent="0.25">
      <c r="A229">
        <v>220</v>
      </c>
      <c r="B229" s="11" t="s">
        <v>20</v>
      </c>
      <c r="D229">
        <v>82</v>
      </c>
      <c r="E229" t="s">
        <v>14</v>
      </c>
    </row>
    <row r="230" spans="1:5" x14ac:dyDescent="0.25">
      <c r="A230">
        <v>1604</v>
      </c>
      <c r="B230" s="11" t="s">
        <v>20</v>
      </c>
      <c r="D230">
        <v>1</v>
      </c>
      <c r="E230" t="s">
        <v>14</v>
      </c>
    </row>
    <row r="231" spans="1:5" x14ac:dyDescent="0.25">
      <c r="A231">
        <v>454</v>
      </c>
      <c r="B231" s="11" t="s">
        <v>20</v>
      </c>
      <c r="D231">
        <v>1198</v>
      </c>
      <c r="E231" t="s">
        <v>14</v>
      </c>
    </row>
    <row r="232" spans="1:5" x14ac:dyDescent="0.25">
      <c r="A232">
        <v>123</v>
      </c>
      <c r="B232" s="11" t="s">
        <v>20</v>
      </c>
      <c r="D232">
        <v>648</v>
      </c>
      <c r="E232" t="s">
        <v>14</v>
      </c>
    </row>
    <row r="233" spans="1:5" x14ac:dyDescent="0.25">
      <c r="A233">
        <v>299</v>
      </c>
      <c r="B233" s="11" t="s">
        <v>20</v>
      </c>
      <c r="D233">
        <v>64</v>
      </c>
      <c r="E233" t="s">
        <v>14</v>
      </c>
    </row>
    <row r="234" spans="1:5" x14ac:dyDescent="0.25">
      <c r="A234">
        <v>2237</v>
      </c>
      <c r="B234" s="11" t="s">
        <v>20</v>
      </c>
      <c r="D234">
        <v>62</v>
      </c>
      <c r="E234" t="s">
        <v>14</v>
      </c>
    </row>
    <row r="235" spans="1:5" x14ac:dyDescent="0.25">
      <c r="A235">
        <v>645</v>
      </c>
      <c r="B235" s="11" t="s">
        <v>20</v>
      </c>
      <c r="D235">
        <v>750</v>
      </c>
      <c r="E235" t="s">
        <v>14</v>
      </c>
    </row>
    <row r="236" spans="1:5" x14ac:dyDescent="0.25">
      <c r="A236">
        <v>484</v>
      </c>
      <c r="B236" s="11" t="s">
        <v>20</v>
      </c>
      <c r="D236">
        <v>105</v>
      </c>
      <c r="E236" t="s">
        <v>14</v>
      </c>
    </row>
    <row r="237" spans="1:5" x14ac:dyDescent="0.25">
      <c r="A237">
        <v>154</v>
      </c>
      <c r="B237" s="11" t="s">
        <v>20</v>
      </c>
      <c r="D237">
        <v>2604</v>
      </c>
      <c r="E237" t="s">
        <v>14</v>
      </c>
    </row>
    <row r="238" spans="1:5" x14ac:dyDescent="0.25">
      <c r="A238">
        <v>82</v>
      </c>
      <c r="B238" s="11" t="s">
        <v>20</v>
      </c>
      <c r="D238">
        <v>65</v>
      </c>
      <c r="E238" t="s">
        <v>14</v>
      </c>
    </row>
    <row r="239" spans="1:5" x14ac:dyDescent="0.25">
      <c r="A239">
        <v>134</v>
      </c>
      <c r="B239" s="11" t="s">
        <v>20</v>
      </c>
      <c r="D239">
        <v>94</v>
      </c>
      <c r="E239" t="s">
        <v>14</v>
      </c>
    </row>
    <row r="240" spans="1:5" x14ac:dyDescent="0.25">
      <c r="A240">
        <v>5203</v>
      </c>
      <c r="B240" s="11" t="s">
        <v>20</v>
      </c>
      <c r="D240">
        <v>257</v>
      </c>
      <c r="E240" t="s">
        <v>14</v>
      </c>
    </row>
    <row r="241" spans="1:5" x14ac:dyDescent="0.25">
      <c r="A241">
        <v>94</v>
      </c>
      <c r="B241" s="11" t="s">
        <v>20</v>
      </c>
      <c r="D241">
        <v>2928</v>
      </c>
      <c r="E241" t="s">
        <v>14</v>
      </c>
    </row>
    <row r="242" spans="1:5" x14ac:dyDescent="0.25">
      <c r="A242">
        <v>205</v>
      </c>
      <c r="B242" s="11" t="s">
        <v>20</v>
      </c>
      <c r="D242">
        <v>4697</v>
      </c>
      <c r="E242" t="s">
        <v>14</v>
      </c>
    </row>
    <row r="243" spans="1:5" x14ac:dyDescent="0.25">
      <c r="A243">
        <v>92</v>
      </c>
      <c r="B243" s="11" t="s">
        <v>20</v>
      </c>
      <c r="D243">
        <v>2915</v>
      </c>
      <c r="E243" t="s">
        <v>14</v>
      </c>
    </row>
    <row r="244" spans="1:5" x14ac:dyDescent="0.25">
      <c r="A244">
        <v>219</v>
      </c>
      <c r="B244" s="11" t="s">
        <v>20</v>
      </c>
      <c r="D244">
        <v>18</v>
      </c>
      <c r="E244" t="s">
        <v>14</v>
      </c>
    </row>
    <row r="245" spans="1:5" x14ac:dyDescent="0.25">
      <c r="A245">
        <v>2526</v>
      </c>
      <c r="B245" s="11" t="s">
        <v>20</v>
      </c>
      <c r="D245">
        <v>602</v>
      </c>
      <c r="E245" t="s">
        <v>14</v>
      </c>
    </row>
    <row r="246" spans="1:5" x14ac:dyDescent="0.25">
      <c r="A246">
        <v>94</v>
      </c>
      <c r="B246" s="11" t="s">
        <v>20</v>
      </c>
      <c r="D246">
        <v>1</v>
      </c>
      <c r="E246" t="s">
        <v>14</v>
      </c>
    </row>
    <row r="247" spans="1:5" x14ac:dyDescent="0.25">
      <c r="A247">
        <v>1713</v>
      </c>
      <c r="B247" s="11" t="s">
        <v>20</v>
      </c>
      <c r="D247">
        <v>3868</v>
      </c>
      <c r="E247" t="s">
        <v>14</v>
      </c>
    </row>
    <row r="248" spans="1:5" x14ac:dyDescent="0.25">
      <c r="A248">
        <v>249</v>
      </c>
      <c r="B248" s="11" t="s">
        <v>20</v>
      </c>
      <c r="D248">
        <v>504</v>
      </c>
      <c r="E248" t="s">
        <v>14</v>
      </c>
    </row>
    <row r="249" spans="1:5" x14ac:dyDescent="0.25">
      <c r="A249">
        <v>192</v>
      </c>
      <c r="B249" s="11" t="s">
        <v>20</v>
      </c>
      <c r="D249">
        <v>14</v>
      </c>
      <c r="E249" t="s">
        <v>14</v>
      </c>
    </row>
    <row r="250" spans="1:5" x14ac:dyDescent="0.25">
      <c r="A250">
        <v>247</v>
      </c>
      <c r="B250" s="11" t="s">
        <v>20</v>
      </c>
      <c r="D250">
        <v>750</v>
      </c>
      <c r="E250" t="s">
        <v>14</v>
      </c>
    </row>
    <row r="251" spans="1:5" x14ac:dyDescent="0.25">
      <c r="A251">
        <v>2293</v>
      </c>
      <c r="B251" s="11" t="s">
        <v>20</v>
      </c>
      <c r="D251">
        <v>77</v>
      </c>
      <c r="E251" t="s">
        <v>14</v>
      </c>
    </row>
    <row r="252" spans="1:5" x14ac:dyDescent="0.25">
      <c r="A252">
        <v>3131</v>
      </c>
      <c r="B252" s="11" t="s">
        <v>20</v>
      </c>
      <c r="D252">
        <v>752</v>
      </c>
      <c r="E252" t="s">
        <v>14</v>
      </c>
    </row>
    <row r="253" spans="1:5" x14ac:dyDescent="0.25">
      <c r="A253">
        <v>143</v>
      </c>
      <c r="B253" s="11" t="s">
        <v>20</v>
      </c>
      <c r="D253">
        <v>131</v>
      </c>
      <c r="E253" t="s">
        <v>14</v>
      </c>
    </row>
    <row r="254" spans="1:5" x14ac:dyDescent="0.25">
      <c r="A254">
        <v>296</v>
      </c>
      <c r="B254" s="11" t="s">
        <v>20</v>
      </c>
      <c r="D254">
        <v>87</v>
      </c>
      <c r="E254" t="s">
        <v>14</v>
      </c>
    </row>
    <row r="255" spans="1:5" x14ac:dyDescent="0.25">
      <c r="A255">
        <v>170</v>
      </c>
      <c r="B255" s="11" t="s">
        <v>20</v>
      </c>
      <c r="D255">
        <v>1063</v>
      </c>
      <c r="E255" t="s">
        <v>14</v>
      </c>
    </row>
    <row r="256" spans="1:5" x14ac:dyDescent="0.25">
      <c r="A256">
        <v>86</v>
      </c>
      <c r="B256" s="11" t="s">
        <v>20</v>
      </c>
      <c r="D256">
        <v>76</v>
      </c>
      <c r="E256" t="s">
        <v>14</v>
      </c>
    </row>
    <row r="257" spans="1:5" x14ac:dyDescent="0.25">
      <c r="A257">
        <v>6286</v>
      </c>
      <c r="B257" s="11" t="s">
        <v>20</v>
      </c>
      <c r="D257">
        <v>4428</v>
      </c>
      <c r="E257" t="s">
        <v>14</v>
      </c>
    </row>
    <row r="258" spans="1:5" x14ac:dyDescent="0.25">
      <c r="A258">
        <v>3727</v>
      </c>
      <c r="B258" s="11" t="s">
        <v>20</v>
      </c>
      <c r="D258">
        <v>58</v>
      </c>
      <c r="E258" t="s">
        <v>14</v>
      </c>
    </row>
    <row r="259" spans="1:5" x14ac:dyDescent="0.25">
      <c r="A259">
        <v>1605</v>
      </c>
      <c r="B259" s="11" t="s">
        <v>20</v>
      </c>
      <c r="D259">
        <v>111</v>
      </c>
      <c r="E259" t="s">
        <v>14</v>
      </c>
    </row>
    <row r="260" spans="1:5" x14ac:dyDescent="0.25">
      <c r="A260">
        <v>2120</v>
      </c>
      <c r="B260" s="11" t="s">
        <v>20</v>
      </c>
      <c r="D260">
        <v>2955</v>
      </c>
      <c r="E260" t="s">
        <v>14</v>
      </c>
    </row>
    <row r="261" spans="1:5" x14ac:dyDescent="0.25">
      <c r="A261">
        <v>50</v>
      </c>
      <c r="B261" s="11" t="s">
        <v>20</v>
      </c>
      <c r="D261">
        <v>1657</v>
      </c>
      <c r="E261" t="s">
        <v>14</v>
      </c>
    </row>
    <row r="262" spans="1:5" x14ac:dyDescent="0.25">
      <c r="A262">
        <v>2080</v>
      </c>
      <c r="B262" s="11" t="s">
        <v>20</v>
      </c>
      <c r="D262">
        <v>926</v>
      </c>
      <c r="E262" t="s">
        <v>14</v>
      </c>
    </row>
    <row r="263" spans="1:5" x14ac:dyDescent="0.25">
      <c r="A263">
        <v>2105</v>
      </c>
      <c r="B263" s="11" t="s">
        <v>20</v>
      </c>
      <c r="D263">
        <v>77</v>
      </c>
      <c r="E263" t="s">
        <v>14</v>
      </c>
    </row>
    <row r="264" spans="1:5" x14ac:dyDescent="0.25">
      <c r="A264">
        <v>2436</v>
      </c>
      <c r="B264" s="11" t="s">
        <v>20</v>
      </c>
      <c r="D264">
        <v>1748</v>
      </c>
      <c r="E264" t="s">
        <v>14</v>
      </c>
    </row>
    <row r="265" spans="1:5" x14ac:dyDescent="0.25">
      <c r="A265">
        <v>80</v>
      </c>
      <c r="B265" s="11" t="s">
        <v>20</v>
      </c>
      <c r="D265">
        <v>79</v>
      </c>
      <c r="E265" t="s">
        <v>14</v>
      </c>
    </row>
    <row r="266" spans="1:5" x14ac:dyDescent="0.25">
      <c r="A266">
        <v>42</v>
      </c>
      <c r="B266" s="11" t="s">
        <v>20</v>
      </c>
      <c r="D266">
        <v>889</v>
      </c>
      <c r="E266" t="s">
        <v>14</v>
      </c>
    </row>
    <row r="267" spans="1:5" x14ac:dyDescent="0.25">
      <c r="A267">
        <v>139</v>
      </c>
      <c r="B267" s="11" t="s">
        <v>20</v>
      </c>
      <c r="D267">
        <v>56</v>
      </c>
      <c r="E267" t="s">
        <v>14</v>
      </c>
    </row>
    <row r="268" spans="1:5" x14ac:dyDescent="0.25">
      <c r="A268">
        <v>159</v>
      </c>
      <c r="B268" s="11" t="s">
        <v>20</v>
      </c>
      <c r="D268">
        <v>1</v>
      </c>
      <c r="E268" t="s">
        <v>14</v>
      </c>
    </row>
    <row r="269" spans="1:5" x14ac:dyDescent="0.25">
      <c r="A269">
        <v>381</v>
      </c>
      <c r="B269" s="11" t="s">
        <v>20</v>
      </c>
      <c r="D269">
        <v>83</v>
      </c>
      <c r="E269" t="s">
        <v>14</v>
      </c>
    </row>
    <row r="270" spans="1:5" x14ac:dyDescent="0.25">
      <c r="A270">
        <v>194</v>
      </c>
      <c r="B270" s="11" t="s">
        <v>20</v>
      </c>
      <c r="D270">
        <v>2025</v>
      </c>
      <c r="E270" t="s">
        <v>14</v>
      </c>
    </row>
    <row r="271" spans="1:5" x14ac:dyDescent="0.25">
      <c r="A271">
        <v>106</v>
      </c>
      <c r="B271" s="11" t="s">
        <v>20</v>
      </c>
      <c r="D271">
        <v>14</v>
      </c>
      <c r="E271" t="s">
        <v>14</v>
      </c>
    </row>
    <row r="272" spans="1:5" x14ac:dyDescent="0.25">
      <c r="A272">
        <v>142</v>
      </c>
      <c r="B272" s="11" t="s">
        <v>20</v>
      </c>
      <c r="D272">
        <v>656</v>
      </c>
      <c r="E272" t="s">
        <v>14</v>
      </c>
    </row>
    <row r="273" spans="1:5" x14ac:dyDescent="0.25">
      <c r="A273">
        <v>211</v>
      </c>
      <c r="B273" s="11" t="s">
        <v>20</v>
      </c>
      <c r="D273">
        <v>1596</v>
      </c>
      <c r="E273" t="s">
        <v>14</v>
      </c>
    </row>
    <row r="274" spans="1:5" x14ac:dyDescent="0.25">
      <c r="A274">
        <v>2756</v>
      </c>
      <c r="B274" s="11" t="s">
        <v>20</v>
      </c>
      <c r="D274">
        <v>10</v>
      </c>
      <c r="E274" t="s">
        <v>14</v>
      </c>
    </row>
    <row r="275" spans="1:5" x14ac:dyDescent="0.25">
      <c r="A275">
        <v>173</v>
      </c>
      <c r="B275" s="11" t="s">
        <v>20</v>
      </c>
      <c r="D275">
        <v>1121</v>
      </c>
      <c r="E275" t="s">
        <v>14</v>
      </c>
    </row>
    <row r="276" spans="1:5" x14ac:dyDescent="0.25">
      <c r="A276">
        <v>87</v>
      </c>
      <c r="B276" s="11" t="s">
        <v>20</v>
      </c>
      <c r="D276">
        <v>15</v>
      </c>
      <c r="E276" t="s">
        <v>14</v>
      </c>
    </row>
    <row r="277" spans="1:5" x14ac:dyDescent="0.25">
      <c r="A277">
        <v>1572</v>
      </c>
      <c r="B277" s="11" t="s">
        <v>20</v>
      </c>
      <c r="D277">
        <v>191</v>
      </c>
      <c r="E277" t="s">
        <v>14</v>
      </c>
    </row>
    <row r="278" spans="1:5" x14ac:dyDescent="0.25">
      <c r="A278">
        <v>2346</v>
      </c>
      <c r="B278" s="11" t="s">
        <v>20</v>
      </c>
      <c r="D278">
        <v>16</v>
      </c>
      <c r="E278" t="s">
        <v>14</v>
      </c>
    </row>
    <row r="279" spans="1:5" x14ac:dyDescent="0.25">
      <c r="A279">
        <v>115</v>
      </c>
      <c r="B279" s="11" t="s">
        <v>20</v>
      </c>
      <c r="D279">
        <v>17</v>
      </c>
      <c r="E279" t="s">
        <v>14</v>
      </c>
    </row>
    <row r="280" spans="1:5" x14ac:dyDescent="0.25">
      <c r="A280">
        <v>85</v>
      </c>
      <c r="B280" s="11" t="s">
        <v>20</v>
      </c>
      <c r="D280">
        <v>34</v>
      </c>
      <c r="E280" t="s">
        <v>14</v>
      </c>
    </row>
    <row r="281" spans="1:5" x14ac:dyDescent="0.25">
      <c r="A281">
        <v>144</v>
      </c>
      <c r="B281" s="11" t="s">
        <v>20</v>
      </c>
      <c r="D281">
        <v>1</v>
      </c>
      <c r="E281" t="s">
        <v>14</v>
      </c>
    </row>
    <row r="282" spans="1:5" x14ac:dyDescent="0.25">
      <c r="A282">
        <v>2443</v>
      </c>
      <c r="B282" s="11" t="s">
        <v>20</v>
      </c>
      <c r="D282">
        <v>1274</v>
      </c>
      <c r="E282" t="s">
        <v>14</v>
      </c>
    </row>
    <row r="283" spans="1:5" x14ac:dyDescent="0.25">
      <c r="A283">
        <v>64</v>
      </c>
      <c r="B283" s="11" t="s">
        <v>20</v>
      </c>
      <c r="D283">
        <v>210</v>
      </c>
      <c r="E283" t="s">
        <v>14</v>
      </c>
    </row>
    <row r="284" spans="1:5" x14ac:dyDescent="0.25">
      <c r="A284">
        <v>268</v>
      </c>
      <c r="B284" s="11" t="s">
        <v>20</v>
      </c>
      <c r="D284">
        <v>248</v>
      </c>
      <c r="E284" t="s">
        <v>14</v>
      </c>
    </row>
    <row r="285" spans="1:5" x14ac:dyDescent="0.25">
      <c r="A285">
        <v>195</v>
      </c>
      <c r="B285" s="11" t="s">
        <v>20</v>
      </c>
      <c r="D285">
        <v>513</v>
      </c>
      <c r="E285" t="s">
        <v>14</v>
      </c>
    </row>
    <row r="286" spans="1:5" x14ac:dyDescent="0.25">
      <c r="A286">
        <v>186</v>
      </c>
      <c r="B286" s="11" t="s">
        <v>20</v>
      </c>
      <c r="D286">
        <v>3410</v>
      </c>
      <c r="E286" t="s">
        <v>14</v>
      </c>
    </row>
    <row r="287" spans="1:5" x14ac:dyDescent="0.25">
      <c r="A287">
        <v>460</v>
      </c>
      <c r="B287" s="11" t="s">
        <v>20</v>
      </c>
      <c r="D287">
        <v>10</v>
      </c>
      <c r="E287" t="s">
        <v>14</v>
      </c>
    </row>
    <row r="288" spans="1:5" x14ac:dyDescent="0.25">
      <c r="A288">
        <v>2528</v>
      </c>
      <c r="B288" s="11" t="s">
        <v>20</v>
      </c>
      <c r="D288">
        <v>2201</v>
      </c>
      <c r="E288" t="s">
        <v>14</v>
      </c>
    </row>
    <row r="289" spans="1:5" x14ac:dyDescent="0.25">
      <c r="A289">
        <v>3657</v>
      </c>
      <c r="B289" s="11" t="s">
        <v>20</v>
      </c>
      <c r="D289">
        <v>676</v>
      </c>
      <c r="E289" t="s">
        <v>14</v>
      </c>
    </row>
    <row r="290" spans="1:5" x14ac:dyDescent="0.25">
      <c r="A290">
        <v>131</v>
      </c>
      <c r="B290" s="11" t="s">
        <v>20</v>
      </c>
      <c r="D290">
        <v>831</v>
      </c>
      <c r="E290" t="s">
        <v>14</v>
      </c>
    </row>
    <row r="291" spans="1:5" x14ac:dyDescent="0.25">
      <c r="A291">
        <v>239</v>
      </c>
      <c r="B291" s="11" t="s">
        <v>20</v>
      </c>
      <c r="D291">
        <v>859</v>
      </c>
      <c r="E291" t="s">
        <v>14</v>
      </c>
    </row>
    <row r="292" spans="1:5" x14ac:dyDescent="0.25">
      <c r="A292">
        <v>78</v>
      </c>
      <c r="B292" s="11" t="s">
        <v>20</v>
      </c>
      <c r="D292">
        <v>45</v>
      </c>
      <c r="E292" t="s">
        <v>14</v>
      </c>
    </row>
    <row r="293" spans="1:5" x14ac:dyDescent="0.25">
      <c r="A293">
        <v>1773</v>
      </c>
      <c r="B293" s="11" t="s">
        <v>20</v>
      </c>
      <c r="D293">
        <v>6</v>
      </c>
      <c r="E293" t="s">
        <v>14</v>
      </c>
    </row>
    <row r="294" spans="1:5" x14ac:dyDescent="0.25">
      <c r="A294">
        <v>32</v>
      </c>
      <c r="B294" s="11" t="s">
        <v>20</v>
      </c>
      <c r="D294">
        <v>7</v>
      </c>
      <c r="E294" t="s">
        <v>14</v>
      </c>
    </row>
    <row r="295" spans="1:5" x14ac:dyDescent="0.25">
      <c r="A295">
        <v>369</v>
      </c>
      <c r="B295" s="11" t="s">
        <v>20</v>
      </c>
      <c r="D295">
        <v>31</v>
      </c>
      <c r="E295" t="s">
        <v>14</v>
      </c>
    </row>
    <row r="296" spans="1:5" x14ac:dyDescent="0.25">
      <c r="A296">
        <v>89</v>
      </c>
      <c r="B296" s="11" t="s">
        <v>20</v>
      </c>
      <c r="D296">
        <v>78</v>
      </c>
      <c r="E296" t="s">
        <v>14</v>
      </c>
    </row>
    <row r="297" spans="1:5" x14ac:dyDescent="0.25">
      <c r="A297">
        <v>147</v>
      </c>
      <c r="B297" s="11" t="s">
        <v>20</v>
      </c>
      <c r="D297">
        <v>1225</v>
      </c>
      <c r="E297" t="s">
        <v>14</v>
      </c>
    </row>
    <row r="298" spans="1:5" x14ac:dyDescent="0.25">
      <c r="A298">
        <v>126</v>
      </c>
      <c r="B298" s="11" t="s">
        <v>20</v>
      </c>
      <c r="D298">
        <v>1</v>
      </c>
      <c r="E298" t="s">
        <v>14</v>
      </c>
    </row>
    <row r="299" spans="1:5" x14ac:dyDescent="0.25">
      <c r="A299">
        <v>2218</v>
      </c>
      <c r="B299" s="11" t="s">
        <v>20</v>
      </c>
      <c r="D299">
        <v>67</v>
      </c>
      <c r="E299" t="s">
        <v>14</v>
      </c>
    </row>
    <row r="300" spans="1:5" x14ac:dyDescent="0.25">
      <c r="A300">
        <v>202</v>
      </c>
      <c r="B300" s="11" t="s">
        <v>20</v>
      </c>
      <c r="D300">
        <v>19</v>
      </c>
      <c r="E300" t="s">
        <v>14</v>
      </c>
    </row>
    <row r="301" spans="1:5" x14ac:dyDescent="0.25">
      <c r="A301">
        <v>140</v>
      </c>
      <c r="B301" s="11" t="s">
        <v>20</v>
      </c>
      <c r="D301">
        <v>2108</v>
      </c>
      <c r="E301" t="s">
        <v>14</v>
      </c>
    </row>
    <row r="302" spans="1:5" x14ac:dyDescent="0.25">
      <c r="A302">
        <v>1052</v>
      </c>
      <c r="B302" s="11" t="s">
        <v>20</v>
      </c>
      <c r="D302">
        <v>679</v>
      </c>
      <c r="E302" t="s">
        <v>14</v>
      </c>
    </row>
    <row r="303" spans="1:5" x14ac:dyDescent="0.25">
      <c r="A303">
        <v>247</v>
      </c>
      <c r="B303" s="11" t="s">
        <v>20</v>
      </c>
      <c r="D303">
        <v>36</v>
      </c>
      <c r="E303" t="s">
        <v>14</v>
      </c>
    </row>
    <row r="304" spans="1:5" x14ac:dyDescent="0.25">
      <c r="A304">
        <v>84</v>
      </c>
      <c r="B304" s="11" t="s">
        <v>20</v>
      </c>
      <c r="D304">
        <v>47</v>
      </c>
      <c r="E304" t="s">
        <v>14</v>
      </c>
    </row>
    <row r="305" spans="1:5" x14ac:dyDescent="0.25">
      <c r="A305">
        <v>88</v>
      </c>
      <c r="B305" s="11" t="s">
        <v>20</v>
      </c>
      <c r="D305">
        <v>70</v>
      </c>
      <c r="E305" t="s">
        <v>14</v>
      </c>
    </row>
    <row r="306" spans="1:5" x14ac:dyDescent="0.25">
      <c r="A306">
        <v>156</v>
      </c>
      <c r="B306" s="11" t="s">
        <v>20</v>
      </c>
      <c r="D306">
        <v>154</v>
      </c>
      <c r="E306" t="s">
        <v>14</v>
      </c>
    </row>
    <row r="307" spans="1:5" x14ac:dyDescent="0.25">
      <c r="A307">
        <v>2985</v>
      </c>
      <c r="B307" s="11" t="s">
        <v>20</v>
      </c>
      <c r="D307">
        <v>22</v>
      </c>
      <c r="E307" t="s">
        <v>14</v>
      </c>
    </row>
    <row r="308" spans="1:5" x14ac:dyDescent="0.25">
      <c r="A308">
        <v>762</v>
      </c>
      <c r="B308" s="11" t="s">
        <v>20</v>
      </c>
      <c r="D308">
        <v>1758</v>
      </c>
      <c r="E308" t="s">
        <v>14</v>
      </c>
    </row>
    <row r="309" spans="1:5" x14ac:dyDescent="0.25">
      <c r="A309">
        <v>554</v>
      </c>
      <c r="B309" s="11" t="s">
        <v>20</v>
      </c>
      <c r="D309">
        <v>94</v>
      </c>
      <c r="E309" t="s">
        <v>14</v>
      </c>
    </row>
    <row r="310" spans="1:5" x14ac:dyDescent="0.25">
      <c r="A310">
        <v>135</v>
      </c>
      <c r="B310" s="11" t="s">
        <v>20</v>
      </c>
      <c r="D310">
        <v>33</v>
      </c>
      <c r="E310" t="s">
        <v>14</v>
      </c>
    </row>
    <row r="311" spans="1:5" x14ac:dyDescent="0.25">
      <c r="A311">
        <v>122</v>
      </c>
      <c r="B311" s="11" t="s">
        <v>20</v>
      </c>
      <c r="D311">
        <v>1</v>
      </c>
      <c r="E311" t="s">
        <v>14</v>
      </c>
    </row>
    <row r="312" spans="1:5" x14ac:dyDescent="0.25">
      <c r="A312">
        <v>221</v>
      </c>
      <c r="B312" s="11" t="s">
        <v>20</v>
      </c>
      <c r="D312">
        <v>31</v>
      </c>
      <c r="E312" t="s">
        <v>14</v>
      </c>
    </row>
    <row r="313" spans="1:5" x14ac:dyDescent="0.25">
      <c r="A313">
        <v>126</v>
      </c>
      <c r="B313" s="11" t="s">
        <v>20</v>
      </c>
      <c r="D313">
        <v>35</v>
      </c>
      <c r="E313" t="s">
        <v>14</v>
      </c>
    </row>
    <row r="314" spans="1:5" x14ac:dyDescent="0.25">
      <c r="A314">
        <v>1022</v>
      </c>
      <c r="B314" s="11" t="s">
        <v>20</v>
      </c>
      <c r="D314">
        <v>63</v>
      </c>
      <c r="E314" t="s">
        <v>14</v>
      </c>
    </row>
    <row r="315" spans="1:5" x14ac:dyDescent="0.25">
      <c r="A315">
        <v>3177</v>
      </c>
      <c r="B315" s="11" t="s">
        <v>20</v>
      </c>
      <c r="D315">
        <v>526</v>
      </c>
      <c r="E315" t="s">
        <v>14</v>
      </c>
    </row>
    <row r="316" spans="1:5" x14ac:dyDescent="0.25">
      <c r="A316">
        <v>198</v>
      </c>
      <c r="B316" s="11" t="s">
        <v>20</v>
      </c>
      <c r="D316">
        <v>121</v>
      </c>
      <c r="E316" t="s">
        <v>14</v>
      </c>
    </row>
    <row r="317" spans="1:5" x14ac:dyDescent="0.25">
      <c r="A317">
        <v>85</v>
      </c>
      <c r="B317" s="11" t="s">
        <v>20</v>
      </c>
      <c r="D317">
        <v>67</v>
      </c>
      <c r="E317" t="s">
        <v>14</v>
      </c>
    </row>
    <row r="318" spans="1:5" x14ac:dyDescent="0.25">
      <c r="A318">
        <v>3596</v>
      </c>
      <c r="B318" s="11" t="s">
        <v>20</v>
      </c>
      <c r="D318">
        <v>57</v>
      </c>
      <c r="E318" t="s">
        <v>14</v>
      </c>
    </row>
    <row r="319" spans="1:5" x14ac:dyDescent="0.25">
      <c r="A319">
        <v>244</v>
      </c>
      <c r="B319" s="11" t="s">
        <v>20</v>
      </c>
      <c r="D319">
        <v>1229</v>
      </c>
      <c r="E319" t="s">
        <v>14</v>
      </c>
    </row>
    <row r="320" spans="1:5" x14ac:dyDescent="0.25">
      <c r="A320">
        <v>5180</v>
      </c>
      <c r="B320" s="11" t="s">
        <v>20</v>
      </c>
      <c r="D320">
        <v>12</v>
      </c>
      <c r="E320" t="s">
        <v>14</v>
      </c>
    </row>
    <row r="321" spans="1:5" x14ac:dyDescent="0.25">
      <c r="A321">
        <v>589</v>
      </c>
      <c r="B321" s="11" t="s">
        <v>20</v>
      </c>
      <c r="D321">
        <v>452</v>
      </c>
      <c r="E321" t="s">
        <v>14</v>
      </c>
    </row>
    <row r="322" spans="1:5" x14ac:dyDescent="0.25">
      <c r="A322">
        <v>2725</v>
      </c>
      <c r="B322" s="11" t="s">
        <v>20</v>
      </c>
      <c r="D322">
        <v>1886</v>
      </c>
      <c r="E322" t="s">
        <v>14</v>
      </c>
    </row>
    <row r="323" spans="1:5" x14ac:dyDescent="0.25">
      <c r="A323">
        <v>300</v>
      </c>
      <c r="B323" s="11" t="s">
        <v>20</v>
      </c>
      <c r="D323">
        <v>1825</v>
      </c>
      <c r="E323" t="s">
        <v>14</v>
      </c>
    </row>
    <row r="324" spans="1:5" x14ac:dyDescent="0.25">
      <c r="A324">
        <v>144</v>
      </c>
      <c r="B324" s="11" t="s">
        <v>20</v>
      </c>
      <c r="D324">
        <v>31</v>
      </c>
      <c r="E324" t="s">
        <v>14</v>
      </c>
    </row>
    <row r="325" spans="1:5" x14ac:dyDescent="0.25">
      <c r="A325">
        <v>87</v>
      </c>
      <c r="B325" s="11" t="s">
        <v>20</v>
      </c>
      <c r="D325">
        <v>107</v>
      </c>
      <c r="E325" t="s">
        <v>14</v>
      </c>
    </row>
    <row r="326" spans="1:5" x14ac:dyDescent="0.25">
      <c r="A326">
        <v>3116</v>
      </c>
      <c r="B326" s="11" t="s">
        <v>20</v>
      </c>
      <c r="D326">
        <v>27</v>
      </c>
      <c r="E326" t="s">
        <v>14</v>
      </c>
    </row>
    <row r="327" spans="1:5" x14ac:dyDescent="0.25">
      <c r="A327">
        <v>909</v>
      </c>
      <c r="B327" s="11" t="s">
        <v>20</v>
      </c>
      <c r="D327">
        <v>1221</v>
      </c>
      <c r="E327" t="s">
        <v>14</v>
      </c>
    </row>
    <row r="328" spans="1:5" x14ac:dyDescent="0.25">
      <c r="A328">
        <v>1613</v>
      </c>
      <c r="B328" s="11" t="s">
        <v>20</v>
      </c>
      <c r="D328">
        <v>1</v>
      </c>
      <c r="E328" t="s">
        <v>14</v>
      </c>
    </row>
    <row r="329" spans="1:5" x14ac:dyDescent="0.25">
      <c r="A329">
        <v>136</v>
      </c>
      <c r="B329" s="11" t="s">
        <v>20</v>
      </c>
      <c r="D329">
        <v>16</v>
      </c>
      <c r="E329" t="s">
        <v>14</v>
      </c>
    </row>
    <row r="330" spans="1:5" x14ac:dyDescent="0.25">
      <c r="A330">
        <v>130</v>
      </c>
      <c r="B330" s="11" t="s">
        <v>20</v>
      </c>
      <c r="D330">
        <v>41</v>
      </c>
      <c r="E330" t="s">
        <v>14</v>
      </c>
    </row>
    <row r="331" spans="1:5" x14ac:dyDescent="0.25">
      <c r="A331">
        <v>102</v>
      </c>
      <c r="B331" s="11" t="s">
        <v>20</v>
      </c>
      <c r="D331">
        <v>523</v>
      </c>
      <c r="E331" t="s">
        <v>14</v>
      </c>
    </row>
    <row r="332" spans="1:5" x14ac:dyDescent="0.25">
      <c r="A332">
        <v>4006</v>
      </c>
      <c r="B332" s="11" t="s">
        <v>20</v>
      </c>
      <c r="D332">
        <v>141</v>
      </c>
      <c r="E332" t="s">
        <v>14</v>
      </c>
    </row>
    <row r="333" spans="1:5" x14ac:dyDescent="0.25">
      <c r="A333">
        <v>1629</v>
      </c>
      <c r="B333" s="11" t="s">
        <v>20</v>
      </c>
      <c r="D333">
        <v>52</v>
      </c>
      <c r="E333" t="s">
        <v>14</v>
      </c>
    </row>
    <row r="334" spans="1:5" x14ac:dyDescent="0.25">
      <c r="A334">
        <v>2188</v>
      </c>
      <c r="B334" s="11" t="s">
        <v>20</v>
      </c>
      <c r="D334">
        <v>225</v>
      </c>
      <c r="E334" t="s">
        <v>14</v>
      </c>
    </row>
    <row r="335" spans="1:5" x14ac:dyDescent="0.25">
      <c r="A335">
        <v>2409</v>
      </c>
      <c r="B335" s="11" t="s">
        <v>20</v>
      </c>
      <c r="D335">
        <v>38</v>
      </c>
      <c r="E335" t="s">
        <v>14</v>
      </c>
    </row>
    <row r="336" spans="1:5" x14ac:dyDescent="0.25">
      <c r="A336">
        <v>194</v>
      </c>
      <c r="B336" s="11" t="s">
        <v>20</v>
      </c>
      <c r="D336">
        <v>15</v>
      </c>
      <c r="E336" t="s">
        <v>14</v>
      </c>
    </row>
    <row r="337" spans="1:5" x14ac:dyDescent="0.25">
      <c r="A337">
        <v>1140</v>
      </c>
      <c r="B337" s="11" t="s">
        <v>20</v>
      </c>
      <c r="D337">
        <v>37</v>
      </c>
      <c r="E337" t="s">
        <v>14</v>
      </c>
    </row>
    <row r="338" spans="1:5" x14ac:dyDescent="0.25">
      <c r="A338">
        <v>102</v>
      </c>
      <c r="B338" s="11" t="s">
        <v>20</v>
      </c>
      <c r="D338">
        <v>112</v>
      </c>
      <c r="E338" t="s">
        <v>14</v>
      </c>
    </row>
    <row r="339" spans="1:5" x14ac:dyDescent="0.25">
      <c r="A339">
        <v>2857</v>
      </c>
      <c r="B339" s="11" t="s">
        <v>20</v>
      </c>
      <c r="D339">
        <v>21</v>
      </c>
      <c r="E339" t="s">
        <v>14</v>
      </c>
    </row>
    <row r="340" spans="1:5" x14ac:dyDescent="0.25">
      <c r="A340">
        <v>107</v>
      </c>
      <c r="B340" s="11" t="s">
        <v>20</v>
      </c>
      <c r="D340">
        <v>67</v>
      </c>
      <c r="E340" t="s">
        <v>14</v>
      </c>
    </row>
    <row r="341" spans="1:5" x14ac:dyDescent="0.25">
      <c r="A341">
        <v>160</v>
      </c>
      <c r="B341" s="11" t="s">
        <v>20</v>
      </c>
      <c r="D341">
        <v>78</v>
      </c>
      <c r="E341" t="s">
        <v>14</v>
      </c>
    </row>
    <row r="342" spans="1:5" x14ac:dyDescent="0.25">
      <c r="A342">
        <v>2230</v>
      </c>
      <c r="B342" s="11" t="s">
        <v>20</v>
      </c>
      <c r="D342">
        <v>67</v>
      </c>
      <c r="E342" t="s">
        <v>14</v>
      </c>
    </row>
    <row r="343" spans="1:5" x14ac:dyDescent="0.25">
      <c r="A343">
        <v>316</v>
      </c>
      <c r="B343" s="11" t="s">
        <v>20</v>
      </c>
      <c r="D343">
        <v>263</v>
      </c>
      <c r="E343" t="s">
        <v>14</v>
      </c>
    </row>
    <row r="344" spans="1:5" x14ac:dyDescent="0.25">
      <c r="A344">
        <v>117</v>
      </c>
      <c r="B344" s="11" t="s">
        <v>20</v>
      </c>
      <c r="D344">
        <v>1691</v>
      </c>
      <c r="E344" t="s">
        <v>14</v>
      </c>
    </row>
    <row r="345" spans="1:5" x14ac:dyDescent="0.25">
      <c r="A345">
        <v>6406</v>
      </c>
      <c r="B345" s="11" t="s">
        <v>20</v>
      </c>
      <c r="D345">
        <v>181</v>
      </c>
      <c r="E345" t="s">
        <v>14</v>
      </c>
    </row>
    <row r="346" spans="1:5" x14ac:dyDescent="0.25">
      <c r="A346">
        <v>192</v>
      </c>
      <c r="B346" s="11" t="s">
        <v>20</v>
      </c>
      <c r="D346">
        <v>13</v>
      </c>
      <c r="E346" t="s">
        <v>14</v>
      </c>
    </row>
    <row r="347" spans="1:5" x14ac:dyDescent="0.25">
      <c r="A347">
        <v>26</v>
      </c>
      <c r="B347" s="11" t="s">
        <v>20</v>
      </c>
      <c r="D347">
        <v>1</v>
      </c>
      <c r="E347" t="s">
        <v>14</v>
      </c>
    </row>
    <row r="348" spans="1:5" x14ac:dyDescent="0.25">
      <c r="A348">
        <v>723</v>
      </c>
      <c r="B348" s="11" t="s">
        <v>20</v>
      </c>
      <c r="D348">
        <v>21</v>
      </c>
      <c r="E348" t="s">
        <v>14</v>
      </c>
    </row>
    <row r="349" spans="1:5" x14ac:dyDescent="0.25">
      <c r="A349">
        <v>170</v>
      </c>
      <c r="B349" s="11" t="s">
        <v>20</v>
      </c>
      <c r="D349">
        <v>830</v>
      </c>
      <c r="E349" t="s">
        <v>14</v>
      </c>
    </row>
    <row r="350" spans="1:5" x14ac:dyDescent="0.25">
      <c r="A350">
        <v>238</v>
      </c>
      <c r="B350" s="11" t="s">
        <v>20</v>
      </c>
      <c r="D350">
        <v>130</v>
      </c>
      <c r="E350" t="s">
        <v>14</v>
      </c>
    </row>
    <row r="351" spans="1:5" x14ac:dyDescent="0.25">
      <c r="A351">
        <v>55</v>
      </c>
      <c r="B351" s="11" t="s">
        <v>20</v>
      </c>
      <c r="D351">
        <v>55</v>
      </c>
      <c r="E351" t="s">
        <v>14</v>
      </c>
    </row>
    <row r="352" spans="1:5" x14ac:dyDescent="0.25">
      <c r="A352">
        <v>128</v>
      </c>
      <c r="B352" s="11" t="s">
        <v>20</v>
      </c>
      <c r="D352">
        <v>114</v>
      </c>
      <c r="E352" t="s">
        <v>14</v>
      </c>
    </row>
    <row r="353" spans="1:5" x14ac:dyDescent="0.25">
      <c r="A353">
        <v>2144</v>
      </c>
      <c r="B353" s="11" t="s">
        <v>20</v>
      </c>
      <c r="D353">
        <v>594</v>
      </c>
      <c r="E353" t="s">
        <v>14</v>
      </c>
    </row>
    <row r="354" spans="1:5" x14ac:dyDescent="0.25">
      <c r="A354">
        <v>2693</v>
      </c>
      <c r="B354" s="11" t="s">
        <v>20</v>
      </c>
      <c r="D354">
        <v>24</v>
      </c>
      <c r="E354" t="s">
        <v>14</v>
      </c>
    </row>
    <row r="355" spans="1:5" x14ac:dyDescent="0.25">
      <c r="A355">
        <v>432</v>
      </c>
      <c r="B355" s="11" t="s">
        <v>20</v>
      </c>
      <c r="D355">
        <v>252</v>
      </c>
      <c r="E355" t="s">
        <v>14</v>
      </c>
    </row>
    <row r="356" spans="1:5" x14ac:dyDescent="0.25">
      <c r="A356">
        <v>189</v>
      </c>
      <c r="B356" s="11" t="s">
        <v>20</v>
      </c>
      <c r="D356">
        <v>67</v>
      </c>
      <c r="E356" t="s">
        <v>14</v>
      </c>
    </row>
    <row r="357" spans="1:5" x14ac:dyDescent="0.25">
      <c r="A357">
        <v>154</v>
      </c>
      <c r="B357" s="11" t="s">
        <v>20</v>
      </c>
      <c r="D357">
        <v>742</v>
      </c>
      <c r="E357" t="s">
        <v>14</v>
      </c>
    </row>
    <row r="358" spans="1:5" x14ac:dyDescent="0.25">
      <c r="A358">
        <v>96</v>
      </c>
      <c r="B358" s="11" t="s">
        <v>20</v>
      </c>
      <c r="D358">
        <v>75</v>
      </c>
      <c r="E358" t="s">
        <v>14</v>
      </c>
    </row>
    <row r="359" spans="1:5" x14ac:dyDescent="0.25">
      <c r="A359">
        <v>3063</v>
      </c>
      <c r="B359" s="11" t="s">
        <v>20</v>
      </c>
      <c r="D359">
        <v>4405</v>
      </c>
      <c r="E359" t="s">
        <v>14</v>
      </c>
    </row>
    <row r="360" spans="1:5" x14ac:dyDescent="0.25">
      <c r="A360">
        <v>2266</v>
      </c>
      <c r="B360" s="11" t="s">
        <v>20</v>
      </c>
      <c r="D360">
        <v>92</v>
      </c>
      <c r="E360" t="s">
        <v>14</v>
      </c>
    </row>
    <row r="361" spans="1:5" x14ac:dyDescent="0.25">
      <c r="A361">
        <v>194</v>
      </c>
      <c r="B361" s="11" t="s">
        <v>20</v>
      </c>
      <c r="D361">
        <v>64</v>
      </c>
      <c r="E361" t="s">
        <v>14</v>
      </c>
    </row>
    <row r="362" spans="1:5" x14ac:dyDescent="0.25">
      <c r="A362">
        <v>129</v>
      </c>
      <c r="B362" s="11" t="s">
        <v>20</v>
      </c>
      <c r="D362">
        <v>64</v>
      </c>
      <c r="E362" t="s">
        <v>14</v>
      </c>
    </row>
    <row r="363" spans="1:5" x14ac:dyDescent="0.25">
      <c r="A363">
        <v>375</v>
      </c>
      <c r="B363" s="11" t="s">
        <v>20</v>
      </c>
      <c r="D363">
        <v>842</v>
      </c>
      <c r="E363" t="s">
        <v>14</v>
      </c>
    </row>
    <row r="364" spans="1:5" x14ac:dyDescent="0.25">
      <c r="A364">
        <v>409</v>
      </c>
      <c r="B364" s="11" t="s">
        <v>20</v>
      </c>
      <c r="D364">
        <v>112</v>
      </c>
      <c r="E364" t="s">
        <v>14</v>
      </c>
    </row>
    <row r="365" spans="1:5" x14ac:dyDescent="0.25">
      <c r="A365">
        <v>234</v>
      </c>
      <c r="B365" s="11" t="s">
        <v>20</v>
      </c>
      <c r="D365">
        <v>374</v>
      </c>
      <c r="E365" t="s">
        <v>14</v>
      </c>
    </row>
    <row r="366" spans="1:5" x14ac:dyDescent="0.25">
      <c r="A366">
        <v>3016</v>
      </c>
      <c r="B366" s="11" t="s">
        <v>20</v>
      </c>
    </row>
    <row r="367" spans="1:5" x14ac:dyDescent="0.25">
      <c r="A367">
        <v>264</v>
      </c>
      <c r="B367" s="11" t="s">
        <v>20</v>
      </c>
    </row>
    <row r="368" spans="1:5" x14ac:dyDescent="0.25">
      <c r="A368">
        <v>272</v>
      </c>
      <c r="B368" s="11" t="s">
        <v>20</v>
      </c>
    </row>
    <row r="369" spans="1:2" x14ac:dyDescent="0.25">
      <c r="A369">
        <v>419</v>
      </c>
      <c r="B369" s="11" t="s">
        <v>20</v>
      </c>
    </row>
    <row r="370" spans="1:2" x14ac:dyDescent="0.25">
      <c r="A370">
        <v>1621</v>
      </c>
      <c r="B370" s="11" t="s">
        <v>20</v>
      </c>
    </row>
    <row r="371" spans="1:2" x14ac:dyDescent="0.25">
      <c r="A371">
        <v>1101</v>
      </c>
      <c r="B371" s="11" t="s">
        <v>20</v>
      </c>
    </row>
    <row r="372" spans="1:2" x14ac:dyDescent="0.25">
      <c r="A372">
        <v>1073</v>
      </c>
      <c r="B372" s="11" t="s">
        <v>20</v>
      </c>
    </row>
    <row r="373" spans="1:2" x14ac:dyDescent="0.25">
      <c r="A373">
        <v>331</v>
      </c>
      <c r="B373" s="11" t="s">
        <v>20</v>
      </c>
    </row>
    <row r="374" spans="1:2" x14ac:dyDescent="0.25">
      <c r="A374">
        <v>1170</v>
      </c>
      <c r="B374" s="11" t="s">
        <v>20</v>
      </c>
    </row>
    <row r="375" spans="1:2" x14ac:dyDescent="0.25">
      <c r="A375">
        <v>363</v>
      </c>
      <c r="B375" s="11" t="s">
        <v>20</v>
      </c>
    </row>
    <row r="376" spans="1:2" x14ac:dyDescent="0.25">
      <c r="A376">
        <v>103</v>
      </c>
      <c r="B376" s="11" t="s">
        <v>20</v>
      </c>
    </row>
    <row r="377" spans="1:2" x14ac:dyDescent="0.25">
      <c r="A377">
        <v>147</v>
      </c>
      <c r="B377" s="11" t="s">
        <v>20</v>
      </c>
    </row>
    <row r="378" spans="1:2" x14ac:dyDescent="0.25">
      <c r="A378">
        <v>110</v>
      </c>
      <c r="B378" s="11" t="s">
        <v>20</v>
      </c>
    </row>
    <row r="379" spans="1:2" x14ac:dyDescent="0.25">
      <c r="A379">
        <v>134</v>
      </c>
      <c r="B379" s="11" t="s">
        <v>20</v>
      </c>
    </row>
    <row r="380" spans="1:2" x14ac:dyDescent="0.25">
      <c r="A380">
        <v>269</v>
      </c>
      <c r="B380" s="11" t="s">
        <v>20</v>
      </c>
    </row>
    <row r="381" spans="1:2" x14ac:dyDescent="0.25">
      <c r="A381">
        <v>175</v>
      </c>
      <c r="B381" s="11" t="s">
        <v>20</v>
      </c>
    </row>
    <row r="382" spans="1:2" x14ac:dyDescent="0.25">
      <c r="A382">
        <v>69</v>
      </c>
      <c r="B382" s="11" t="s">
        <v>20</v>
      </c>
    </row>
    <row r="383" spans="1:2" x14ac:dyDescent="0.25">
      <c r="A383">
        <v>190</v>
      </c>
      <c r="B383" s="11" t="s">
        <v>20</v>
      </c>
    </row>
    <row r="384" spans="1:2" x14ac:dyDescent="0.25">
      <c r="A384">
        <v>237</v>
      </c>
      <c r="B384" s="11" t="s">
        <v>20</v>
      </c>
    </row>
    <row r="385" spans="1:2" x14ac:dyDescent="0.25">
      <c r="A385">
        <v>196</v>
      </c>
      <c r="B385" s="11" t="s">
        <v>20</v>
      </c>
    </row>
    <row r="386" spans="1:2" x14ac:dyDescent="0.25">
      <c r="A386">
        <v>7295</v>
      </c>
      <c r="B386" s="11" t="s">
        <v>20</v>
      </c>
    </row>
    <row r="387" spans="1:2" x14ac:dyDescent="0.25">
      <c r="A387">
        <v>2893</v>
      </c>
      <c r="B387" s="11" t="s">
        <v>20</v>
      </c>
    </row>
    <row r="388" spans="1:2" x14ac:dyDescent="0.25">
      <c r="A388">
        <v>820</v>
      </c>
      <c r="B388" s="11" t="s">
        <v>20</v>
      </c>
    </row>
    <row r="389" spans="1:2" x14ac:dyDescent="0.25">
      <c r="A389">
        <v>2038</v>
      </c>
      <c r="B389" s="11" t="s">
        <v>20</v>
      </c>
    </row>
    <row r="390" spans="1:2" x14ac:dyDescent="0.25">
      <c r="A390">
        <v>116</v>
      </c>
      <c r="B390" s="11" t="s">
        <v>20</v>
      </c>
    </row>
    <row r="391" spans="1:2" x14ac:dyDescent="0.25">
      <c r="A391">
        <v>1345</v>
      </c>
      <c r="B391" s="11" t="s">
        <v>20</v>
      </c>
    </row>
    <row r="392" spans="1:2" x14ac:dyDescent="0.25">
      <c r="A392">
        <v>168</v>
      </c>
      <c r="B392" s="11" t="s">
        <v>20</v>
      </c>
    </row>
    <row r="393" spans="1:2" x14ac:dyDescent="0.25">
      <c r="A393">
        <v>137</v>
      </c>
      <c r="B393" s="11" t="s">
        <v>20</v>
      </c>
    </row>
    <row r="394" spans="1:2" x14ac:dyDescent="0.25">
      <c r="A394">
        <v>186</v>
      </c>
      <c r="B394" s="11" t="s">
        <v>20</v>
      </c>
    </row>
    <row r="395" spans="1:2" x14ac:dyDescent="0.25">
      <c r="A395">
        <v>125</v>
      </c>
      <c r="B395" s="11" t="s">
        <v>20</v>
      </c>
    </row>
    <row r="396" spans="1:2" x14ac:dyDescent="0.25">
      <c r="A396">
        <v>202</v>
      </c>
      <c r="B396" s="11" t="s">
        <v>20</v>
      </c>
    </row>
    <row r="397" spans="1:2" x14ac:dyDescent="0.25">
      <c r="A397">
        <v>103</v>
      </c>
      <c r="B397" s="11" t="s">
        <v>20</v>
      </c>
    </row>
    <row r="398" spans="1:2" x14ac:dyDescent="0.25">
      <c r="A398">
        <v>1785</v>
      </c>
      <c r="B398" s="11" t="s">
        <v>20</v>
      </c>
    </row>
    <row r="399" spans="1:2" x14ac:dyDescent="0.25">
      <c r="A399">
        <v>157</v>
      </c>
      <c r="B399" s="11" t="s">
        <v>20</v>
      </c>
    </row>
    <row r="400" spans="1:2" x14ac:dyDescent="0.25">
      <c r="A400">
        <v>555</v>
      </c>
      <c r="B400" s="11" t="s">
        <v>20</v>
      </c>
    </row>
    <row r="401" spans="1:2" x14ac:dyDescent="0.25">
      <c r="A401">
        <v>297</v>
      </c>
      <c r="B401" s="11" t="s">
        <v>20</v>
      </c>
    </row>
    <row r="402" spans="1:2" x14ac:dyDescent="0.25">
      <c r="A402">
        <v>123</v>
      </c>
      <c r="B402" s="11" t="s">
        <v>20</v>
      </c>
    </row>
    <row r="403" spans="1:2" x14ac:dyDescent="0.25">
      <c r="A403">
        <v>3036</v>
      </c>
      <c r="B403" s="11" t="s">
        <v>20</v>
      </c>
    </row>
    <row r="404" spans="1:2" x14ac:dyDescent="0.25">
      <c r="A404">
        <v>144</v>
      </c>
      <c r="B404" s="11" t="s">
        <v>20</v>
      </c>
    </row>
    <row r="405" spans="1:2" x14ac:dyDescent="0.25">
      <c r="A405">
        <v>121</v>
      </c>
      <c r="B405" s="11" t="s">
        <v>20</v>
      </c>
    </row>
    <row r="406" spans="1:2" x14ac:dyDescent="0.25">
      <c r="A406">
        <v>181</v>
      </c>
      <c r="B406" s="11" t="s">
        <v>20</v>
      </c>
    </row>
    <row r="407" spans="1:2" x14ac:dyDescent="0.25">
      <c r="A407">
        <v>122</v>
      </c>
      <c r="B407" s="11" t="s">
        <v>20</v>
      </c>
    </row>
    <row r="408" spans="1:2" x14ac:dyDescent="0.25">
      <c r="A408">
        <v>1071</v>
      </c>
      <c r="B408" s="11" t="s">
        <v>20</v>
      </c>
    </row>
    <row r="409" spans="1:2" x14ac:dyDescent="0.25">
      <c r="A409">
        <v>980</v>
      </c>
      <c r="B409" s="11" t="s">
        <v>20</v>
      </c>
    </row>
    <row r="410" spans="1:2" x14ac:dyDescent="0.25">
      <c r="A410">
        <v>536</v>
      </c>
      <c r="B410" s="11" t="s">
        <v>20</v>
      </c>
    </row>
    <row r="411" spans="1:2" x14ac:dyDescent="0.25">
      <c r="A411">
        <v>1991</v>
      </c>
      <c r="B411" s="11" t="s">
        <v>20</v>
      </c>
    </row>
    <row r="412" spans="1:2" x14ac:dyDescent="0.25">
      <c r="A412">
        <v>180</v>
      </c>
      <c r="B412" s="11" t="s">
        <v>20</v>
      </c>
    </row>
    <row r="413" spans="1:2" x14ac:dyDescent="0.25">
      <c r="A413">
        <v>130</v>
      </c>
      <c r="B413" s="11" t="s">
        <v>20</v>
      </c>
    </row>
    <row r="414" spans="1:2" x14ac:dyDescent="0.25">
      <c r="A414">
        <v>122</v>
      </c>
      <c r="B414" s="11" t="s">
        <v>20</v>
      </c>
    </row>
    <row r="415" spans="1:2" x14ac:dyDescent="0.25">
      <c r="A415">
        <v>140</v>
      </c>
      <c r="B415" s="11" t="s">
        <v>20</v>
      </c>
    </row>
    <row r="416" spans="1:2" x14ac:dyDescent="0.25">
      <c r="A416">
        <v>3388</v>
      </c>
      <c r="B416" s="11" t="s">
        <v>20</v>
      </c>
    </row>
    <row r="417" spans="1:2" x14ac:dyDescent="0.25">
      <c r="A417">
        <v>280</v>
      </c>
      <c r="B417" s="11" t="s">
        <v>20</v>
      </c>
    </row>
    <row r="418" spans="1:2" x14ac:dyDescent="0.25">
      <c r="A418">
        <v>366</v>
      </c>
      <c r="B418" s="11" t="s">
        <v>20</v>
      </c>
    </row>
    <row r="419" spans="1:2" x14ac:dyDescent="0.25">
      <c r="A419">
        <v>270</v>
      </c>
      <c r="B419" s="11" t="s">
        <v>20</v>
      </c>
    </row>
    <row r="420" spans="1:2" x14ac:dyDescent="0.25">
      <c r="A420">
        <v>137</v>
      </c>
      <c r="B420" s="11" t="s">
        <v>20</v>
      </c>
    </row>
    <row r="421" spans="1:2" x14ac:dyDescent="0.25">
      <c r="A421">
        <v>3205</v>
      </c>
      <c r="B421" s="11" t="s">
        <v>20</v>
      </c>
    </row>
    <row r="422" spans="1:2" x14ac:dyDescent="0.25">
      <c r="A422">
        <v>288</v>
      </c>
      <c r="B422" s="11" t="s">
        <v>20</v>
      </c>
    </row>
    <row r="423" spans="1:2" x14ac:dyDescent="0.25">
      <c r="A423">
        <v>148</v>
      </c>
      <c r="B423" s="11" t="s">
        <v>20</v>
      </c>
    </row>
    <row r="424" spans="1:2" x14ac:dyDescent="0.25">
      <c r="A424">
        <v>114</v>
      </c>
      <c r="B424" s="11" t="s">
        <v>20</v>
      </c>
    </row>
    <row r="425" spans="1:2" x14ac:dyDescent="0.25">
      <c r="A425">
        <v>1518</v>
      </c>
      <c r="B425" s="11" t="s">
        <v>20</v>
      </c>
    </row>
    <row r="426" spans="1:2" x14ac:dyDescent="0.25">
      <c r="A426">
        <v>166</v>
      </c>
      <c r="B426" s="11" t="s">
        <v>20</v>
      </c>
    </row>
    <row r="427" spans="1:2" x14ac:dyDescent="0.25">
      <c r="A427">
        <v>100</v>
      </c>
      <c r="B427" s="11" t="s">
        <v>20</v>
      </c>
    </row>
    <row r="428" spans="1:2" x14ac:dyDescent="0.25">
      <c r="A428">
        <v>235</v>
      </c>
      <c r="B428" s="11" t="s">
        <v>20</v>
      </c>
    </row>
    <row r="429" spans="1:2" x14ac:dyDescent="0.25">
      <c r="A429">
        <v>148</v>
      </c>
      <c r="B429" s="11" t="s">
        <v>20</v>
      </c>
    </row>
    <row r="430" spans="1:2" x14ac:dyDescent="0.25">
      <c r="A430">
        <v>198</v>
      </c>
      <c r="B430" s="11" t="s">
        <v>20</v>
      </c>
    </row>
    <row r="431" spans="1:2" x14ac:dyDescent="0.25">
      <c r="A431">
        <v>150</v>
      </c>
      <c r="B431" s="11" t="s">
        <v>20</v>
      </c>
    </row>
    <row r="432" spans="1:2" x14ac:dyDescent="0.25">
      <c r="A432">
        <v>216</v>
      </c>
      <c r="B432" s="11" t="s">
        <v>20</v>
      </c>
    </row>
    <row r="433" spans="1:2" x14ac:dyDescent="0.25">
      <c r="A433">
        <v>5139</v>
      </c>
      <c r="B433" s="11" t="s">
        <v>20</v>
      </c>
    </row>
    <row r="434" spans="1:2" x14ac:dyDescent="0.25">
      <c r="A434">
        <v>2353</v>
      </c>
      <c r="B434" s="11" t="s">
        <v>20</v>
      </c>
    </row>
    <row r="435" spans="1:2" x14ac:dyDescent="0.25">
      <c r="A435">
        <v>78</v>
      </c>
      <c r="B435" s="11" t="s">
        <v>20</v>
      </c>
    </row>
    <row r="436" spans="1:2" x14ac:dyDescent="0.25">
      <c r="A436">
        <v>174</v>
      </c>
      <c r="B436" s="11" t="s">
        <v>20</v>
      </c>
    </row>
    <row r="437" spans="1:2" x14ac:dyDescent="0.25">
      <c r="A437">
        <v>164</v>
      </c>
      <c r="B437" s="11" t="s">
        <v>20</v>
      </c>
    </row>
    <row r="438" spans="1:2" x14ac:dyDescent="0.25">
      <c r="A438">
        <v>161</v>
      </c>
      <c r="B438" s="11" t="s">
        <v>20</v>
      </c>
    </row>
    <row r="439" spans="1:2" x14ac:dyDescent="0.25">
      <c r="A439">
        <v>138</v>
      </c>
      <c r="B439" s="11" t="s">
        <v>20</v>
      </c>
    </row>
    <row r="440" spans="1:2" x14ac:dyDescent="0.25">
      <c r="A440">
        <v>3308</v>
      </c>
      <c r="B440" s="11" t="s">
        <v>20</v>
      </c>
    </row>
    <row r="441" spans="1:2" x14ac:dyDescent="0.25">
      <c r="A441">
        <v>127</v>
      </c>
      <c r="B441" s="11" t="s">
        <v>20</v>
      </c>
    </row>
    <row r="442" spans="1:2" x14ac:dyDescent="0.25">
      <c r="A442">
        <v>207</v>
      </c>
      <c r="B442" s="11" t="s">
        <v>20</v>
      </c>
    </row>
    <row r="443" spans="1:2" x14ac:dyDescent="0.25">
      <c r="A443">
        <v>181</v>
      </c>
      <c r="B443" s="11" t="s">
        <v>20</v>
      </c>
    </row>
    <row r="444" spans="1:2" x14ac:dyDescent="0.25">
      <c r="A444">
        <v>110</v>
      </c>
      <c r="B444" s="11" t="s">
        <v>20</v>
      </c>
    </row>
    <row r="445" spans="1:2" x14ac:dyDescent="0.25">
      <c r="A445">
        <v>185</v>
      </c>
      <c r="B445" s="11" t="s">
        <v>20</v>
      </c>
    </row>
    <row r="446" spans="1:2" x14ac:dyDescent="0.25">
      <c r="A446">
        <v>121</v>
      </c>
      <c r="B446" s="11" t="s">
        <v>20</v>
      </c>
    </row>
    <row r="447" spans="1:2" x14ac:dyDescent="0.25">
      <c r="A447">
        <v>106</v>
      </c>
      <c r="B447" s="11" t="s">
        <v>20</v>
      </c>
    </row>
    <row r="448" spans="1:2" x14ac:dyDescent="0.25">
      <c r="A448">
        <v>142</v>
      </c>
      <c r="B448" s="11" t="s">
        <v>20</v>
      </c>
    </row>
    <row r="449" spans="1:2" x14ac:dyDescent="0.25">
      <c r="A449">
        <v>233</v>
      </c>
      <c r="B449" s="11" t="s">
        <v>20</v>
      </c>
    </row>
    <row r="450" spans="1:2" x14ac:dyDescent="0.25">
      <c r="A450">
        <v>218</v>
      </c>
      <c r="B450" s="11" t="s">
        <v>20</v>
      </c>
    </row>
    <row r="451" spans="1:2" x14ac:dyDescent="0.25">
      <c r="A451">
        <v>76</v>
      </c>
      <c r="B451" s="11" t="s">
        <v>20</v>
      </c>
    </row>
    <row r="452" spans="1:2" x14ac:dyDescent="0.25">
      <c r="A452">
        <v>43</v>
      </c>
      <c r="B452" s="11" t="s">
        <v>20</v>
      </c>
    </row>
    <row r="453" spans="1:2" x14ac:dyDescent="0.25">
      <c r="A453">
        <v>221</v>
      </c>
      <c r="B453" s="11" t="s">
        <v>20</v>
      </c>
    </row>
    <row r="454" spans="1:2" x14ac:dyDescent="0.25">
      <c r="A454">
        <v>2805</v>
      </c>
      <c r="B454" s="11" t="s">
        <v>20</v>
      </c>
    </row>
    <row r="455" spans="1:2" x14ac:dyDescent="0.25">
      <c r="A455">
        <v>68</v>
      </c>
      <c r="B455" s="11" t="s">
        <v>20</v>
      </c>
    </row>
    <row r="456" spans="1:2" x14ac:dyDescent="0.25">
      <c r="A456">
        <v>183</v>
      </c>
      <c r="B456" s="11" t="s">
        <v>20</v>
      </c>
    </row>
    <row r="457" spans="1:2" x14ac:dyDescent="0.25">
      <c r="A457">
        <v>133</v>
      </c>
      <c r="B457" s="11" t="s">
        <v>20</v>
      </c>
    </row>
    <row r="458" spans="1:2" x14ac:dyDescent="0.25">
      <c r="A458">
        <v>2489</v>
      </c>
      <c r="B458" s="11" t="s">
        <v>20</v>
      </c>
    </row>
    <row r="459" spans="1:2" x14ac:dyDescent="0.25">
      <c r="A459">
        <v>69</v>
      </c>
      <c r="B459" s="11" t="s">
        <v>20</v>
      </c>
    </row>
    <row r="460" spans="1:2" x14ac:dyDescent="0.25">
      <c r="A460">
        <v>279</v>
      </c>
      <c r="B460" s="11" t="s">
        <v>20</v>
      </c>
    </row>
    <row r="461" spans="1:2" x14ac:dyDescent="0.25">
      <c r="A461">
        <v>210</v>
      </c>
      <c r="B461" s="11" t="s">
        <v>20</v>
      </c>
    </row>
    <row r="462" spans="1:2" x14ac:dyDescent="0.25">
      <c r="A462">
        <v>2100</v>
      </c>
      <c r="B462" s="11" t="s">
        <v>20</v>
      </c>
    </row>
    <row r="463" spans="1:2" x14ac:dyDescent="0.25">
      <c r="A463">
        <v>252</v>
      </c>
      <c r="B463" s="11" t="s">
        <v>20</v>
      </c>
    </row>
    <row r="464" spans="1:2" x14ac:dyDescent="0.25">
      <c r="A464">
        <v>1280</v>
      </c>
      <c r="B464" s="11" t="s">
        <v>20</v>
      </c>
    </row>
    <row r="465" spans="1:2" x14ac:dyDescent="0.25">
      <c r="A465">
        <v>157</v>
      </c>
      <c r="B465" s="11" t="s">
        <v>20</v>
      </c>
    </row>
    <row r="466" spans="1:2" x14ac:dyDescent="0.25">
      <c r="A466">
        <v>194</v>
      </c>
      <c r="B466" s="11" t="s">
        <v>20</v>
      </c>
    </row>
    <row r="467" spans="1:2" x14ac:dyDescent="0.25">
      <c r="A467">
        <v>82</v>
      </c>
      <c r="B467" s="11" t="s">
        <v>20</v>
      </c>
    </row>
    <row r="468" spans="1:2" x14ac:dyDescent="0.25">
      <c r="A468">
        <v>4233</v>
      </c>
      <c r="B468" s="11" t="s">
        <v>20</v>
      </c>
    </row>
    <row r="469" spans="1:2" x14ac:dyDescent="0.25">
      <c r="A469">
        <v>1297</v>
      </c>
      <c r="B469" s="11" t="s">
        <v>20</v>
      </c>
    </row>
    <row r="470" spans="1:2" x14ac:dyDescent="0.25">
      <c r="A470">
        <v>165</v>
      </c>
      <c r="B470" s="11" t="s">
        <v>20</v>
      </c>
    </row>
    <row r="471" spans="1:2" x14ac:dyDescent="0.25">
      <c r="A471">
        <v>119</v>
      </c>
      <c r="B471" s="11" t="s">
        <v>20</v>
      </c>
    </row>
    <row r="472" spans="1:2" x14ac:dyDescent="0.25">
      <c r="A472">
        <v>1797</v>
      </c>
      <c r="B472" s="11" t="s">
        <v>20</v>
      </c>
    </row>
    <row r="473" spans="1:2" x14ac:dyDescent="0.25">
      <c r="A473">
        <v>261</v>
      </c>
      <c r="B473" s="11" t="s">
        <v>20</v>
      </c>
    </row>
    <row r="474" spans="1:2" x14ac:dyDescent="0.25">
      <c r="A474">
        <v>157</v>
      </c>
      <c r="B474" s="11" t="s">
        <v>20</v>
      </c>
    </row>
    <row r="475" spans="1:2" x14ac:dyDescent="0.25">
      <c r="A475">
        <v>3533</v>
      </c>
      <c r="B475" s="11" t="s">
        <v>20</v>
      </c>
    </row>
    <row r="476" spans="1:2" x14ac:dyDescent="0.25">
      <c r="A476">
        <v>155</v>
      </c>
      <c r="B476" s="11" t="s">
        <v>20</v>
      </c>
    </row>
    <row r="477" spans="1:2" x14ac:dyDescent="0.25">
      <c r="A477">
        <v>132</v>
      </c>
      <c r="B477" s="11" t="s">
        <v>20</v>
      </c>
    </row>
    <row r="478" spans="1:2" x14ac:dyDescent="0.25">
      <c r="A478">
        <v>1354</v>
      </c>
      <c r="B478" s="11" t="s">
        <v>20</v>
      </c>
    </row>
    <row r="479" spans="1:2" x14ac:dyDescent="0.25">
      <c r="A479">
        <v>48</v>
      </c>
      <c r="B479" s="11" t="s">
        <v>20</v>
      </c>
    </row>
    <row r="480" spans="1:2" x14ac:dyDescent="0.25">
      <c r="A480">
        <v>110</v>
      </c>
      <c r="B480" s="11" t="s">
        <v>20</v>
      </c>
    </row>
    <row r="481" spans="1:2" x14ac:dyDescent="0.25">
      <c r="A481">
        <v>172</v>
      </c>
      <c r="B481" s="11" t="s">
        <v>20</v>
      </c>
    </row>
    <row r="482" spans="1:2" x14ac:dyDescent="0.25">
      <c r="A482">
        <v>307</v>
      </c>
      <c r="B482" s="11" t="s">
        <v>20</v>
      </c>
    </row>
    <row r="483" spans="1:2" x14ac:dyDescent="0.25">
      <c r="A483">
        <v>160</v>
      </c>
      <c r="B483" s="11" t="s">
        <v>20</v>
      </c>
    </row>
    <row r="484" spans="1:2" x14ac:dyDescent="0.25">
      <c r="A484">
        <v>1467</v>
      </c>
      <c r="B484" s="11" t="s">
        <v>20</v>
      </c>
    </row>
    <row r="485" spans="1:2" x14ac:dyDescent="0.25">
      <c r="A485">
        <v>2662</v>
      </c>
      <c r="B485" s="11" t="s">
        <v>20</v>
      </c>
    </row>
    <row r="486" spans="1:2" x14ac:dyDescent="0.25">
      <c r="A486">
        <v>452</v>
      </c>
      <c r="B486" s="11" t="s">
        <v>20</v>
      </c>
    </row>
    <row r="487" spans="1:2" x14ac:dyDescent="0.25">
      <c r="A487">
        <v>158</v>
      </c>
      <c r="B487" s="11" t="s">
        <v>20</v>
      </c>
    </row>
    <row r="488" spans="1:2" x14ac:dyDescent="0.25">
      <c r="A488">
        <v>225</v>
      </c>
      <c r="B488" s="11" t="s">
        <v>20</v>
      </c>
    </row>
    <row r="489" spans="1:2" x14ac:dyDescent="0.25">
      <c r="A489">
        <v>65</v>
      </c>
      <c r="B489" s="11" t="s">
        <v>20</v>
      </c>
    </row>
    <row r="490" spans="1:2" x14ac:dyDescent="0.25">
      <c r="A490">
        <v>163</v>
      </c>
      <c r="B490" s="11" t="s">
        <v>20</v>
      </c>
    </row>
    <row r="491" spans="1:2" x14ac:dyDescent="0.25">
      <c r="A491">
        <v>85</v>
      </c>
      <c r="B491" s="11" t="s">
        <v>20</v>
      </c>
    </row>
    <row r="492" spans="1:2" x14ac:dyDescent="0.25">
      <c r="A492">
        <v>217</v>
      </c>
      <c r="B492" s="11" t="s">
        <v>20</v>
      </c>
    </row>
    <row r="493" spans="1:2" x14ac:dyDescent="0.25">
      <c r="A493">
        <v>150</v>
      </c>
      <c r="B493" s="11" t="s">
        <v>20</v>
      </c>
    </row>
    <row r="494" spans="1:2" x14ac:dyDescent="0.25">
      <c r="A494">
        <v>3272</v>
      </c>
      <c r="B494" s="11" t="s">
        <v>20</v>
      </c>
    </row>
    <row r="495" spans="1:2" x14ac:dyDescent="0.25">
      <c r="A495">
        <v>300</v>
      </c>
      <c r="B495" s="11" t="s">
        <v>20</v>
      </c>
    </row>
    <row r="496" spans="1:2" x14ac:dyDescent="0.25">
      <c r="A496">
        <v>126</v>
      </c>
      <c r="B496" s="11" t="s">
        <v>20</v>
      </c>
    </row>
    <row r="497" spans="1:2" x14ac:dyDescent="0.25">
      <c r="A497">
        <v>2320</v>
      </c>
      <c r="B497" s="11" t="s">
        <v>20</v>
      </c>
    </row>
    <row r="498" spans="1:2" x14ac:dyDescent="0.25">
      <c r="A498">
        <v>81</v>
      </c>
      <c r="B498" s="11" t="s">
        <v>20</v>
      </c>
    </row>
    <row r="499" spans="1:2" x14ac:dyDescent="0.25">
      <c r="A499">
        <v>1887</v>
      </c>
      <c r="B499" s="11" t="s">
        <v>20</v>
      </c>
    </row>
    <row r="500" spans="1:2" x14ac:dyDescent="0.25">
      <c r="A500">
        <v>4358</v>
      </c>
      <c r="B500" s="11" t="s">
        <v>20</v>
      </c>
    </row>
    <row r="501" spans="1:2" x14ac:dyDescent="0.25">
      <c r="A501">
        <v>53</v>
      </c>
      <c r="B501" s="11" t="s">
        <v>20</v>
      </c>
    </row>
    <row r="502" spans="1:2" x14ac:dyDescent="0.25">
      <c r="A502">
        <v>2414</v>
      </c>
      <c r="B502" s="11" t="s">
        <v>20</v>
      </c>
    </row>
    <row r="503" spans="1:2" x14ac:dyDescent="0.25">
      <c r="A503">
        <v>80</v>
      </c>
      <c r="B503" s="11" t="s">
        <v>20</v>
      </c>
    </row>
    <row r="504" spans="1:2" x14ac:dyDescent="0.25">
      <c r="A504">
        <v>193</v>
      </c>
      <c r="B504" s="11" t="s">
        <v>20</v>
      </c>
    </row>
    <row r="505" spans="1:2" x14ac:dyDescent="0.25">
      <c r="A505">
        <v>52</v>
      </c>
      <c r="B505" s="11" t="s">
        <v>20</v>
      </c>
    </row>
    <row r="506" spans="1:2" x14ac:dyDescent="0.25">
      <c r="A506">
        <v>290</v>
      </c>
      <c r="B506" s="11" t="s">
        <v>20</v>
      </c>
    </row>
    <row r="507" spans="1:2" x14ac:dyDescent="0.25">
      <c r="A507">
        <v>122</v>
      </c>
      <c r="B507" s="11" t="s">
        <v>20</v>
      </c>
    </row>
    <row r="508" spans="1:2" x14ac:dyDescent="0.25">
      <c r="A508">
        <v>1470</v>
      </c>
      <c r="B508" s="11" t="s">
        <v>20</v>
      </c>
    </row>
    <row r="509" spans="1:2" x14ac:dyDescent="0.25">
      <c r="A509">
        <v>165</v>
      </c>
      <c r="B509" s="11" t="s">
        <v>20</v>
      </c>
    </row>
    <row r="510" spans="1:2" x14ac:dyDescent="0.25">
      <c r="A510">
        <v>182</v>
      </c>
      <c r="B510" s="11" t="s">
        <v>20</v>
      </c>
    </row>
    <row r="511" spans="1:2" x14ac:dyDescent="0.25">
      <c r="A511">
        <v>199</v>
      </c>
      <c r="B511" s="11" t="s">
        <v>20</v>
      </c>
    </row>
    <row r="512" spans="1:2" x14ac:dyDescent="0.25">
      <c r="A512">
        <v>56</v>
      </c>
      <c r="B512" s="11" t="s">
        <v>20</v>
      </c>
    </row>
    <row r="513" spans="1:2" x14ac:dyDescent="0.25">
      <c r="A513">
        <v>1460</v>
      </c>
      <c r="B513" s="11" t="s">
        <v>20</v>
      </c>
    </row>
    <row r="514" spans="1:2" x14ac:dyDescent="0.25">
      <c r="A514">
        <v>123</v>
      </c>
      <c r="B514" s="11" t="s">
        <v>20</v>
      </c>
    </row>
    <row r="515" spans="1:2" x14ac:dyDescent="0.25">
      <c r="A515">
        <v>159</v>
      </c>
      <c r="B515" s="11" t="s">
        <v>20</v>
      </c>
    </row>
    <row r="516" spans="1:2" x14ac:dyDescent="0.25">
      <c r="A516">
        <v>110</v>
      </c>
      <c r="B516" s="11" t="s">
        <v>20</v>
      </c>
    </row>
    <row r="517" spans="1:2" x14ac:dyDescent="0.25">
      <c r="A517">
        <v>236</v>
      </c>
      <c r="B517" s="11" t="s">
        <v>20</v>
      </c>
    </row>
    <row r="518" spans="1:2" x14ac:dyDescent="0.25">
      <c r="A518">
        <v>191</v>
      </c>
      <c r="B518" s="11" t="s">
        <v>20</v>
      </c>
    </row>
    <row r="519" spans="1:2" x14ac:dyDescent="0.25">
      <c r="A519">
        <v>3934</v>
      </c>
      <c r="B519" s="11" t="s">
        <v>20</v>
      </c>
    </row>
    <row r="520" spans="1:2" x14ac:dyDescent="0.25">
      <c r="A520">
        <v>80</v>
      </c>
      <c r="B520" s="11" t="s">
        <v>20</v>
      </c>
    </row>
    <row r="521" spans="1:2" x14ac:dyDescent="0.25">
      <c r="A521">
        <v>462</v>
      </c>
      <c r="B521" s="11" t="s">
        <v>20</v>
      </c>
    </row>
    <row r="522" spans="1:2" x14ac:dyDescent="0.25">
      <c r="A522">
        <v>179</v>
      </c>
      <c r="B522" s="11" t="s">
        <v>20</v>
      </c>
    </row>
    <row r="523" spans="1:2" x14ac:dyDescent="0.25">
      <c r="A523">
        <v>1866</v>
      </c>
      <c r="B523" s="11" t="s">
        <v>20</v>
      </c>
    </row>
    <row r="524" spans="1:2" x14ac:dyDescent="0.25">
      <c r="A524">
        <v>156</v>
      </c>
      <c r="B524" s="11" t="s">
        <v>20</v>
      </c>
    </row>
    <row r="525" spans="1:2" x14ac:dyDescent="0.25">
      <c r="A525">
        <v>255</v>
      </c>
      <c r="B525" s="11" t="s">
        <v>20</v>
      </c>
    </row>
    <row r="526" spans="1:2" x14ac:dyDescent="0.25">
      <c r="A526">
        <v>2261</v>
      </c>
      <c r="B526" s="11" t="s">
        <v>20</v>
      </c>
    </row>
    <row r="527" spans="1:2" x14ac:dyDescent="0.25">
      <c r="A527">
        <v>40</v>
      </c>
      <c r="B527" s="11" t="s">
        <v>20</v>
      </c>
    </row>
    <row r="528" spans="1:2" x14ac:dyDescent="0.25">
      <c r="A528">
        <v>2289</v>
      </c>
      <c r="B528" s="11" t="s">
        <v>20</v>
      </c>
    </row>
    <row r="529" spans="1:2" x14ac:dyDescent="0.25">
      <c r="A529">
        <v>65</v>
      </c>
      <c r="B529" s="11" t="s">
        <v>20</v>
      </c>
    </row>
    <row r="530" spans="1:2" x14ac:dyDescent="0.25">
      <c r="A530">
        <v>3777</v>
      </c>
      <c r="B530" s="11" t="s">
        <v>20</v>
      </c>
    </row>
    <row r="531" spans="1:2" x14ac:dyDescent="0.25">
      <c r="A531">
        <v>184</v>
      </c>
      <c r="B531" s="11" t="s">
        <v>20</v>
      </c>
    </row>
    <row r="532" spans="1:2" x14ac:dyDescent="0.25">
      <c r="A532">
        <v>85</v>
      </c>
      <c r="B532" s="11" t="s">
        <v>20</v>
      </c>
    </row>
    <row r="533" spans="1:2" x14ac:dyDescent="0.25">
      <c r="A533">
        <v>144</v>
      </c>
      <c r="B533" s="11" t="s">
        <v>20</v>
      </c>
    </row>
    <row r="534" spans="1:2" x14ac:dyDescent="0.25">
      <c r="A534">
        <v>1902</v>
      </c>
      <c r="B534" s="11" t="s">
        <v>20</v>
      </c>
    </row>
    <row r="535" spans="1:2" x14ac:dyDescent="0.25">
      <c r="A535">
        <v>105</v>
      </c>
      <c r="B535" s="11" t="s">
        <v>20</v>
      </c>
    </row>
    <row r="536" spans="1:2" x14ac:dyDescent="0.25">
      <c r="A536">
        <v>132</v>
      </c>
      <c r="B536" s="11" t="s">
        <v>20</v>
      </c>
    </row>
    <row r="537" spans="1:2" x14ac:dyDescent="0.25">
      <c r="A537">
        <v>96</v>
      </c>
      <c r="B537" s="11" t="s">
        <v>20</v>
      </c>
    </row>
    <row r="538" spans="1:2" x14ac:dyDescent="0.25">
      <c r="A538">
        <v>114</v>
      </c>
      <c r="B538" s="11" t="s">
        <v>20</v>
      </c>
    </row>
    <row r="539" spans="1:2" x14ac:dyDescent="0.25">
      <c r="A539">
        <v>203</v>
      </c>
      <c r="B539" s="11" t="s">
        <v>20</v>
      </c>
    </row>
    <row r="540" spans="1:2" x14ac:dyDescent="0.25">
      <c r="A540">
        <v>1559</v>
      </c>
      <c r="B540" s="11" t="s">
        <v>20</v>
      </c>
    </row>
    <row r="541" spans="1:2" x14ac:dyDescent="0.25">
      <c r="A541">
        <v>1548</v>
      </c>
      <c r="B541" s="11" t="s">
        <v>20</v>
      </c>
    </row>
    <row r="542" spans="1:2" x14ac:dyDescent="0.25">
      <c r="A542">
        <v>80</v>
      </c>
      <c r="B542" s="11" t="s">
        <v>20</v>
      </c>
    </row>
    <row r="543" spans="1:2" x14ac:dyDescent="0.25">
      <c r="A543">
        <v>131</v>
      </c>
      <c r="B543" s="11" t="s">
        <v>20</v>
      </c>
    </row>
    <row r="544" spans="1:2" x14ac:dyDescent="0.25">
      <c r="A544">
        <v>112</v>
      </c>
      <c r="B544" s="11" t="s">
        <v>20</v>
      </c>
    </row>
    <row r="545" spans="1:2" x14ac:dyDescent="0.25">
      <c r="A545">
        <v>155</v>
      </c>
      <c r="B545" s="11" t="s">
        <v>20</v>
      </c>
    </row>
    <row r="546" spans="1:2" x14ac:dyDescent="0.25">
      <c r="A546">
        <v>266</v>
      </c>
      <c r="B546" s="11" t="s">
        <v>20</v>
      </c>
    </row>
    <row r="547" spans="1:2" x14ac:dyDescent="0.25">
      <c r="A547">
        <v>155</v>
      </c>
      <c r="B547" s="11" t="s">
        <v>20</v>
      </c>
    </row>
    <row r="548" spans="1:2" x14ac:dyDescent="0.25">
      <c r="A548">
        <v>207</v>
      </c>
      <c r="B548" s="11" t="s">
        <v>20</v>
      </c>
    </row>
    <row r="549" spans="1:2" x14ac:dyDescent="0.25">
      <c r="A549">
        <v>245</v>
      </c>
      <c r="B549" s="11" t="s">
        <v>20</v>
      </c>
    </row>
    <row r="550" spans="1:2" x14ac:dyDescent="0.25">
      <c r="A550">
        <v>1573</v>
      </c>
      <c r="B550" s="11" t="s">
        <v>20</v>
      </c>
    </row>
    <row r="551" spans="1:2" x14ac:dyDescent="0.25">
      <c r="A551">
        <v>114</v>
      </c>
      <c r="B551" s="11" t="s">
        <v>20</v>
      </c>
    </row>
    <row r="552" spans="1:2" x14ac:dyDescent="0.25">
      <c r="A552">
        <v>93</v>
      </c>
      <c r="B552" s="11" t="s">
        <v>20</v>
      </c>
    </row>
    <row r="553" spans="1:2" x14ac:dyDescent="0.25">
      <c r="A553">
        <v>1681</v>
      </c>
      <c r="B553" s="11" t="s">
        <v>20</v>
      </c>
    </row>
    <row r="554" spans="1:2" x14ac:dyDescent="0.25">
      <c r="A554">
        <v>32</v>
      </c>
      <c r="B554" s="11" t="s">
        <v>20</v>
      </c>
    </row>
    <row r="555" spans="1:2" x14ac:dyDescent="0.25">
      <c r="A555">
        <v>135</v>
      </c>
      <c r="B555" s="11" t="s">
        <v>20</v>
      </c>
    </row>
    <row r="556" spans="1:2" x14ac:dyDescent="0.25">
      <c r="A556">
        <v>140</v>
      </c>
      <c r="B556" s="11" t="s">
        <v>20</v>
      </c>
    </row>
    <row r="557" spans="1:2" x14ac:dyDescent="0.25">
      <c r="A557">
        <v>92</v>
      </c>
      <c r="B557" s="11" t="s">
        <v>20</v>
      </c>
    </row>
    <row r="558" spans="1:2" x14ac:dyDescent="0.25">
      <c r="A558">
        <v>1015</v>
      </c>
      <c r="B558" s="11" t="s">
        <v>20</v>
      </c>
    </row>
    <row r="559" spans="1:2" x14ac:dyDescent="0.25">
      <c r="A559">
        <v>323</v>
      </c>
      <c r="B559" s="11" t="s">
        <v>20</v>
      </c>
    </row>
    <row r="560" spans="1:2" x14ac:dyDescent="0.25">
      <c r="A560">
        <v>2326</v>
      </c>
      <c r="B560" s="11" t="s">
        <v>20</v>
      </c>
    </row>
    <row r="561" spans="1:2" x14ac:dyDescent="0.25">
      <c r="A561">
        <v>381</v>
      </c>
      <c r="B561" s="11" t="s">
        <v>20</v>
      </c>
    </row>
    <row r="562" spans="1:2" x14ac:dyDescent="0.25">
      <c r="A562">
        <v>480</v>
      </c>
      <c r="B562" s="11" t="s">
        <v>20</v>
      </c>
    </row>
    <row r="563" spans="1:2" x14ac:dyDescent="0.25">
      <c r="A563">
        <v>226</v>
      </c>
      <c r="B563" s="11" t="s">
        <v>20</v>
      </c>
    </row>
    <row r="564" spans="1:2" x14ac:dyDescent="0.25">
      <c r="A564">
        <v>241</v>
      </c>
      <c r="B564" s="11" t="s">
        <v>20</v>
      </c>
    </row>
    <row r="565" spans="1:2" x14ac:dyDescent="0.25">
      <c r="A565">
        <v>132</v>
      </c>
      <c r="B565" s="11" t="s">
        <v>20</v>
      </c>
    </row>
    <row r="566" spans="1:2" x14ac:dyDescent="0.25">
      <c r="A566">
        <v>2043</v>
      </c>
      <c r="B566" s="11" t="s">
        <v>20</v>
      </c>
    </row>
  </sheetData>
  <autoFilter ref="A1:N1" xr:uid="{4B9D05C4-3D25-4B19-AF82-A0424DC3A1C2}"/>
  <conditionalFormatting sqref="E2:E365">
    <cfRule type="containsText" dxfId="7" priority="1" operator="containsText" text="canceled">
      <formula>NOT(ISERROR(SEARCH("canceled",E2)))</formula>
    </cfRule>
    <cfRule type="containsText" dxfId="6" priority="2" operator="containsText" text="live">
      <formula>NOT(ISERROR(SEARCH("live",E2)))</formula>
    </cfRule>
    <cfRule type="containsText" dxfId="5" priority="3" operator="containsText" text="successful">
      <formula>NOT(ISERROR(SEARCH("successful",E2)))</formula>
    </cfRule>
    <cfRule type="containsText" dxfId="4" priority="4" operator="containsText" text="failed">
      <formula>NOT(ISERROR(SEARCH("failed",E2)))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80" zoomScaleNormal="80" workbookViewId="0">
      <selection activeCell="B1007" sqref="B1007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bestFit="1" customWidth="1"/>
    <col min="8" max="8" width="13.5" bestFit="1" customWidth="1"/>
    <col min="9" max="9" width="16.125" bestFit="1" customWidth="1"/>
    <col min="12" max="12" width="12" bestFit="1" customWidth="1"/>
    <col min="13" max="13" width="22" bestFit="1" customWidth="1"/>
    <col min="14" max="14" width="12" bestFit="1" customWidth="1"/>
    <col min="15" max="15" width="20.875" bestFit="1" customWidth="1"/>
    <col min="16" max="16" width="14" bestFit="1" customWidth="1"/>
    <col min="17" max="17" width="13.625" bestFit="1" customWidth="1"/>
    <col min="18" max="18" width="28" bestFit="1" customWidth="1"/>
    <col min="19" max="19" width="14.75" bestFit="1" customWidth="1"/>
    <col min="20" max="20" width="16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IFERROR(E2/H2, 0)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5">
        <f t="shared" ref="I3:I66" si="1">IFERROR(E3/H3, 0)</f>
        <v>92.151898734177209</v>
      </c>
      <c r="J3" t="s">
        <v>21</v>
      </c>
      <c r="K3" t="s">
        <v>22</v>
      </c>
      <c r="L3">
        <v>1408424400</v>
      </c>
      <c r="M3" s="8">
        <f t="shared" ref="M3:M66" si="2">(((L3/60)/60)/24)+DATE(1970,1,1)</f>
        <v>41870.208333333336</v>
      </c>
      <c r="N3">
        <v>1408597200</v>
      </c>
      <c r="O3" s="9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 s="8">
        <f t="shared" si="2"/>
        <v>43283.208333333328</v>
      </c>
      <c r="N66">
        <v>1531803600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</f>
        <v>2.3614754098360655</v>
      </c>
      <c r="G67" t="s">
        <v>20</v>
      </c>
      <c r="H67">
        <v>236</v>
      </c>
      <c r="I67" s="5">
        <f t="shared" ref="I67:I130" si="5">IFERROR(E67/H67, 0)</f>
        <v>61.038135593220339</v>
      </c>
      <c r="J67" t="s">
        <v>21</v>
      </c>
      <c r="K67" t="s">
        <v>22</v>
      </c>
      <c r="L67">
        <v>1296108000</v>
      </c>
      <c r="M67" s="8">
        <f t="shared" ref="M67:M130" si="6">(((L67/60)/60)/24)+DATE(1970,1,1)</f>
        <v>40570.25</v>
      </c>
      <c r="N67">
        <v>1296712800</v>
      </c>
      <c r="O67" s="9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 s="8">
        <f t="shared" si="6"/>
        <v>40417.208333333336</v>
      </c>
      <c r="N130">
        <v>1284008400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</f>
        <v>3.2026936026936029E-2</v>
      </c>
      <c r="G131" t="s">
        <v>74</v>
      </c>
      <c r="H131">
        <v>55</v>
      </c>
      <c r="I131" s="5">
        <f t="shared" ref="I131:I194" si="9">IFERROR(E131/H131, 0)</f>
        <v>86.472727272727269</v>
      </c>
      <c r="J131" t="s">
        <v>26</v>
      </c>
      <c r="K131" t="s">
        <v>27</v>
      </c>
      <c r="L131">
        <v>1422943200</v>
      </c>
      <c r="M131" s="8">
        <f t="shared" ref="M131:M194" si="10">(((L131/60)/60)/24)+DATE(1970,1,1)</f>
        <v>42038.25</v>
      </c>
      <c r="N131">
        <v>1425103200</v>
      </c>
      <c r="O131" s="9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 s="8">
        <f t="shared" si="10"/>
        <v>41817.208333333336</v>
      </c>
      <c r="N194">
        <v>1404190800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</f>
        <v>0.45636363636363636</v>
      </c>
      <c r="G195" t="s">
        <v>14</v>
      </c>
      <c r="H195">
        <v>65</v>
      </c>
      <c r="I195" s="5">
        <f t="shared" ref="I195:I258" si="13">IFERROR(E195/H195, 0)</f>
        <v>46.338461538461537</v>
      </c>
      <c r="J195" t="s">
        <v>21</v>
      </c>
      <c r="K195" t="s">
        <v>22</v>
      </c>
      <c r="L195">
        <v>1523163600</v>
      </c>
      <c r="M195" s="8">
        <f t="shared" ref="M195:M258" si="14">(((L195/60)/60)/24)+DATE(1970,1,1)</f>
        <v>43198.208333333328</v>
      </c>
      <c r="N195">
        <v>1523509200</v>
      </c>
      <c r="O195" s="9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 s="8">
        <f t="shared" si="14"/>
        <v>42393.25</v>
      </c>
      <c r="N258">
        <v>1456812000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</f>
        <v>1.46</v>
      </c>
      <c r="G259" t="s">
        <v>20</v>
      </c>
      <c r="H259">
        <v>92</v>
      </c>
      <c r="I259" s="5">
        <f t="shared" ref="I259:I322" si="17">IFERROR(E259/H259, 0)</f>
        <v>90.456521739130437</v>
      </c>
      <c r="J259" t="s">
        <v>21</v>
      </c>
      <c r="K259" t="s">
        <v>22</v>
      </c>
      <c r="L259">
        <v>1362463200</v>
      </c>
      <c r="M259" s="8">
        <f t="shared" ref="M259:M322" si="18">(((L259/60)/60)/24)+DATE(1970,1,1)</f>
        <v>41338.25</v>
      </c>
      <c r="N259">
        <v>1363669200</v>
      </c>
      <c r="O259" s="9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 s="8">
        <f t="shared" si="18"/>
        <v>40673.208333333336</v>
      </c>
      <c r="N322">
        <v>1305781200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</f>
        <v>0.94144366197183094</v>
      </c>
      <c r="G323" t="s">
        <v>14</v>
      </c>
      <c r="H323">
        <v>2468</v>
      </c>
      <c r="I323" s="5">
        <f t="shared" ref="I323:I386" si="21">IFERROR(E323/H323, 0)</f>
        <v>65.000810372771468</v>
      </c>
      <c r="J323" t="s">
        <v>21</v>
      </c>
      <c r="K323" t="s">
        <v>22</v>
      </c>
      <c r="L323">
        <v>1301634000</v>
      </c>
      <c r="M323" s="8">
        <f t="shared" ref="M323:M386" si="22">(((L323/60)/60)/24)+DATE(1970,1,1)</f>
        <v>40634.208333333336</v>
      </c>
      <c r="N323">
        <v>1302325200</v>
      </c>
      <c r="O323" s="9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 s="8">
        <f t="shared" si="22"/>
        <v>42776.25</v>
      </c>
      <c r="N386">
        <v>1489039200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</f>
        <v>1.4616709511568124</v>
      </c>
      <c r="G387" t="s">
        <v>20</v>
      </c>
      <c r="H387">
        <v>1137</v>
      </c>
      <c r="I387" s="5">
        <f t="shared" ref="I387:I450" si="25">IFERROR(E387/H387, 0)</f>
        <v>50.007915567282325</v>
      </c>
      <c r="J387" t="s">
        <v>21</v>
      </c>
      <c r="K387" t="s">
        <v>22</v>
      </c>
      <c r="L387">
        <v>1553835600</v>
      </c>
      <c r="M387" s="8">
        <f t="shared" ref="M387:M450" si="26">(((L387/60)/60)/24)+DATE(1970,1,1)</f>
        <v>43553.208333333328</v>
      </c>
      <c r="N387">
        <v>1556600400</v>
      </c>
      <c r="O387" s="9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 s="8">
        <f t="shared" si="26"/>
        <v>41378.208333333336</v>
      </c>
      <c r="N450">
        <v>1366088400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</f>
        <v>9.67</v>
      </c>
      <c r="G451" t="s">
        <v>20</v>
      </c>
      <c r="H451">
        <v>86</v>
      </c>
      <c r="I451" s="5">
        <f t="shared" ref="I451:I514" si="29">IFERROR(E451/H451, 0)</f>
        <v>101.19767441860465</v>
      </c>
      <c r="J451" t="s">
        <v>36</v>
      </c>
      <c r="K451" t="s">
        <v>37</v>
      </c>
      <c r="L451">
        <v>1551852000</v>
      </c>
      <c r="M451" s="8">
        <f t="shared" ref="M451:M514" si="30">(((L451/60)/60)/24)+DATE(1970,1,1)</f>
        <v>43530.25</v>
      </c>
      <c r="N451">
        <v>1553317200</v>
      </c>
      <c r="O451" s="9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 s="8">
        <f t="shared" si="30"/>
        <v>41825.208333333336</v>
      </c>
      <c r="N514">
        <v>1404622800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</f>
        <v>0.39277108433734942</v>
      </c>
      <c r="G515" t="s">
        <v>74</v>
      </c>
      <c r="H515">
        <v>35</v>
      </c>
      <c r="I515" s="5">
        <f t="shared" ref="I515:I578" si="33">IFERROR(E515/H515, 0)</f>
        <v>93.142857142857139</v>
      </c>
      <c r="J515" t="s">
        <v>21</v>
      </c>
      <c r="K515" t="s">
        <v>22</v>
      </c>
      <c r="L515">
        <v>1284008400</v>
      </c>
      <c r="M515" s="8">
        <f t="shared" ref="M515:M578" si="34">(((L515/60)/60)/24)+DATE(1970,1,1)</f>
        <v>40430.208333333336</v>
      </c>
      <c r="N515">
        <v>1284181200</v>
      </c>
      <c r="O515" s="9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 s="8">
        <f t="shared" si="34"/>
        <v>43040.208333333328</v>
      </c>
      <c r="N578">
        <v>1510984800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</f>
        <v>0.18853658536585366</v>
      </c>
      <c r="G579" t="s">
        <v>74</v>
      </c>
      <c r="H579">
        <v>37</v>
      </c>
      <c r="I579" s="5">
        <f t="shared" ref="I579:I642" si="37">IFERROR(E579/H579, 0)</f>
        <v>41.783783783783782</v>
      </c>
      <c r="J579" t="s">
        <v>21</v>
      </c>
      <c r="K579" t="s">
        <v>22</v>
      </c>
      <c r="L579">
        <v>1299823200</v>
      </c>
      <c r="M579" s="8">
        <f t="shared" ref="M579:M642" si="38">(((L579/60)/60)/24)+DATE(1970,1,1)</f>
        <v>40613.25</v>
      </c>
      <c r="N579">
        <v>1302066000</v>
      </c>
      <c r="O579" s="9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 s="8">
        <f t="shared" si="38"/>
        <v>42387.25</v>
      </c>
      <c r="N642">
        <v>1453356000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</f>
        <v>1.1996808510638297</v>
      </c>
      <c r="G643" t="s">
        <v>20</v>
      </c>
      <c r="H643">
        <v>194</v>
      </c>
      <c r="I643" s="5">
        <f t="shared" ref="I643:I706" si="41">IFERROR(E643/H643, 0)</f>
        <v>58.128865979381445</v>
      </c>
      <c r="J643" t="s">
        <v>98</v>
      </c>
      <c r="K643" t="s">
        <v>99</v>
      </c>
      <c r="L643">
        <v>1487570400</v>
      </c>
      <c r="M643" s="8">
        <f t="shared" ref="M643:M706" si="42">(((L643/60)/60)/24)+DATE(1970,1,1)</f>
        <v>42786.25</v>
      </c>
      <c r="N643">
        <v>1489986000</v>
      </c>
      <c r="O643" s="9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 s="8">
        <f t="shared" si="42"/>
        <v>42555.208333333328</v>
      </c>
      <c r="N706">
        <v>1468904400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</f>
        <v>0.99026517383618151</v>
      </c>
      <c r="G707" t="s">
        <v>14</v>
      </c>
      <c r="H707">
        <v>2025</v>
      </c>
      <c r="I707" s="5">
        <f t="shared" ref="I707:I770" si="45">IFERROR(E707/H707, 0)</f>
        <v>82.986666666666665</v>
      </c>
      <c r="J707" t="s">
        <v>40</v>
      </c>
      <c r="K707" t="s">
        <v>41</v>
      </c>
      <c r="L707">
        <v>1386741600</v>
      </c>
      <c r="M707" s="8">
        <f t="shared" ref="M707:M770" si="46">(((L707/60)/60)/24)+DATE(1970,1,1)</f>
        <v>41619.25</v>
      </c>
      <c r="N707">
        <v>1387087200</v>
      </c>
      <c r="O707" s="9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 s="8">
        <f t="shared" si="46"/>
        <v>41619.25</v>
      </c>
      <c r="N770">
        <v>1388037600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</f>
        <v>0.86867834394904464</v>
      </c>
      <c r="G771" t="s">
        <v>14</v>
      </c>
      <c r="H771">
        <v>3410</v>
      </c>
      <c r="I771" s="5">
        <f t="shared" ref="I771:I834" si="49">IFERROR(E771/H771, 0)</f>
        <v>31.995894428152493</v>
      </c>
      <c r="J771" t="s">
        <v>21</v>
      </c>
      <c r="K771" t="s">
        <v>22</v>
      </c>
      <c r="L771">
        <v>1376542800</v>
      </c>
      <c r="M771" s="8">
        <f t="shared" ref="M771:M834" si="50">(((L771/60)/60)/24)+DATE(1970,1,1)</f>
        <v>41501.208333333336</v>
      </c>
      <c r="N771">
        <v>1378789200</v>
      </c>
      <c r="O771" s="9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 s="8">
        <f t="shared" si="50"/>
        <v>42299.208333333328</v>
      </c>
      <c r="N834">
        <v>1448431200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</f>
        <v>1.5769117647058823</v>
      </c>
      <c r="G835" t="s">
        <v>20</v>
      </c>
      <c r="H835">
        <v>165</v>
      </c>
      <c r="I835" s="5">
        <f t="shared" ref="I835:I898" si="53">IFERROR(E835/H835, 0)</f>
        <v>64.987878787878785</v>
      </c>
      <c r="J835" t="s">
        <v>36</v>
      </c>
      <c r="K835" t="s">
        <v>37</v>
      </c>
      <c r="L835">
        <v>1297663200</v>
      </c>
      <c r="M835" s="8">
        <f t="shared" ref="M835:M898" si="54">(((L835/60)/60)/24)+DATE(1970,1,1)</f>
        <v>40588.25</v>
      </c>
      <c r="N835">
        <v>1298613600</v>
      </c>
      <c r="O835" s="9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 s="8">
        <f t="shared" si="54"/>
        <v>40738.208333333336</v>
      </c>
      <c r="N898">
        <v>1310878800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</f>
        <v>0.27693181818181817</v>
      </c>
      <c r="G899" t="s">
        <v>14</v>
      </c>
      <c r="H899">
        <v>27</v>
      </c>
      <c r="I899" s="5">
        <f t="shared" ref="I899:I962" si="57">IFERROR(E899/H899, 0)</f>
        <v>90.259259259259252</v>
      </c>
      <c r="J899" t="s">
        <v>21</v>
      </c>
      <c r="K899" t="s">
        <v>22</v>
      </c>
      <c r="L899">
        <v>1556427600</v>
      </c>
      <c r="M899" s="8">
        <f t="shared" ref="M899:M962" si="58">(((L899/60)/60)/24)+DATE(1970,1,1)</f>
        <v>43583.208333333328</v>
      </c>
      <c r="N899">
        <v>1556600400</v>
      </c>
      <c r="O899" s="9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 s="8">
        <f t="shared" si="58"/>
        <v>42408.25</v>
      </c>
      <c r="N962">
        <v>1458104400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</f>
        <v>1.1929824561403508</v>
      </c>
      <c r="G963" t="s">
        <v>20</v>
      </c>
      <c r="H963">
        <v>155</v>
      </c>
      <c r="I963" s="5">
        <f t="shared" ref="I963:I1001" si="61">IFERROR(E963/H963, 0)</f>
        <v>43.87096774193548</v>
      </c>
      <c r="J963" t="s">
        <v>21</v>
      </c>
      <c r="K963" t="s">
        <v>22</v>
      </c>
      <c r="L963">
        <v>1297922400</v>
      </c>
      <c r="M963" s="8">
        <f t="shared" ref="M963:M1001" si="62">(((L963/60)/60)/24)+DATE(1970,1,1)</f>
        <v>40591.25</v>
      </c>
      <c r="N963">
        <v>1298268000</v>
      </c>
      <c r="O963" s="9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min"/>
        <cfvo type="percentile" val="50"/>
        <cfvo type="max"/>
        <color rgb="FFC00000"/>
        <color rgb="FF92D050"/>
        <color rgb="FF0070C0"/>
      </colorScale>
    </cfRule>
  </conditionalFormatting>
  <conditionalFormatting sqref="G1:G1048576">
    <cfRule type="containsText" dxfId="3" priority="2" operator="containsText" text="canceled">
      <formula>NOT(ISERROR(SEARCH("canceled",G1)))</formula>
    </cfRule>
    <cfRule type="containsText" dxfId="2" priority="3" operator="containsText" text="live">
      <formula>NOT(ISERROR(SEARCH("live",G1)))</formula>
    </cfRule>
    <cfRule type="containsText" dxfId="1" priority="4" operator="containsText" text="successful">
      <formula>NOT(ISERROR(SEARCH("successful",G1)))</formula>
    </cfRule>
    <cfRule type="containsText" dxfId="0" priority="5" operator="containsText" text="failed">
      <formula>NOT(ISERROR(SEARCH("failed",G1)))</formula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670614-27A2-443D-A69B-78D6E4E82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Outcome by Parent Category</vt:lpstr>
      <vt:lpstr>Outcome by Subcategory</vt:lpstr>
      <vt:lpstr>Outcome by Month</vt:lpstr>
      <vt:lpstr>Outcomes by Goal Amount</vt:lpstr>
      <vt:lpstr>Sheet4</vt:lpstr>
      <vt:lpstr>Sheet5</vt:lpstr>
      <vt:lpstr>Backers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Bradley Newell</cp:lastModifiedBy>
  <dcterms:created xsi:type="dcterms:W3CDTF">2021-09-29T18:52:28Z</dcterms:created>
  <dcterms:modified xsi:type="dcterms:W3CDTF">2024-04-25T22:42:43Z</dcterms:modified>
</cp:coreProperties>
</file>