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el\Desktop\bootcamp\homework\"/>
    </mc:Choice>
  </mc:AlternateContent>
  <xr:revisionPtr revIDLastSave="0" documentId="13_ncr:1_{B18B1CC6-63C9-4749-80F6-FA92644F3587}" xr6:coauthVersionLast="47" xr6:coauthVersionMax="47" xr10:uidLastSave="{00000000-0000-0000-0000-000000000000}"/>
  <bookViews>
    <workbookView xWindow="-120" yWindow="-120" windowWidth="29040" windowHeight="15840" firstSheet="2" activeTab="4" xr2:uid="{00000000-000D-0000-FFFF-FFFF00000000}"/>
  </bookViews>
  <sheets>
    <sheet name="Outcome by Parent Category" sheetId="2" r:id="rId1"/>
    <sheet name="Outcome by Subcategory" sheetId="3" r:id="rId2"/>
    <sheet name="Outcome by Month" sheetId="8" r:id="rId3"/>
    <sheet name="Outcomes by Goal Amount" sheetId="9" r:id="rId4"/>
    <sheet name="UNFINISHED PROJECT" sheetId="11" r:id="rId5"/>
    <sheet name="Crowdfunding" sheetId="1" r:id="rId6"/>
  </sheets>
  <definedNames>
    <definedName name="_xlnm._FilterDatabase" localSheetId="5" hidden="1">Crowdfunding!$A$1:$T$1</definedName>
    <definedName name="_xlcn.WorksheetConnection_CrowdfundingA1T10011" hidden="1">Crowdfunding!$A$1:$T$1001</definedName>
  </definedNames>
  <calcPr calcId="191029"/>
  <pivotCaches>
    <pivotCache cacheId="126" r:id="rId7"/>
    <pivotCache cacheId="124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ended conversion" columnId="date ended conversion">
                <x16:calculatedTimeColumn columnName="date ended conversion (Year)" columnId="date ended conversion (Year)" contentType="years" isSelected="1"/>
                <x16:calculatedTimeColumn columnName="date ended conversion (Quarter)" columnId="date ended conversion (Quarter)" contentType="quarters" isSelected="1"/>
                <x16:calculatedTimeColumn columnName="date ended conversion (Month Index)" columnId="date ended conversion (Month Index)" contentType="monthsindex" isSelected="1"/>
                <x16:calculatedTimeColumn columnName="date ended conversion (Month)" columnId="date ended conversion (Month)" contentType="months" isSelected="1"/>
              </x16:modelTimeGrouping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9" l="1"/>
  <c r="C12" i="9"/>
  <c r="B12" i="9"/>
  <c r="D11" i="9"/>
  <c r="C11" i="9"/>
  <c r="B11" i="9"/>
  <c r="D10" i="9"/>
  <c r="C10" i="9"/>
  <c r="B10" i="9"/>
  <c r="D9" i="9"/>
  <c r="C9" i="9"/>
  <c r="B9" i="9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F3" i="9"/>
  <c r="G3" i="9"/>
  <c r="H3" i="9"/>
  <c r="E3" i="9"/>
  <c r="D3" i="9"/>
  <c r="C3" i="9"/>
  <c r="B3" i="9"/>
  <c r="D2" i="9"/>
  <c r="C2" i="9"/>
  <c r="B2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O2" i="1"/>
  <c r="M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12" i="9" l="1"/>
  <c r="G12" i="9" s="1"/>
  <c r="E11" i="9"/>
  <c r="H11" i="9" s="1"/>
  <c r="E10" i="9"/>
  <c r="G10" i="9" s="1"/>
  <c r="E9" i="9"/>
  <c r="F9" i="9" s="1"/>
  <c r="E8" i="9"/>
  <c r="E7" i="9"/>
  <c r="F7" i="9" s="1"/>
  <c r="E6" i="9"/>
  <c r="F6" i="9" s="1"/>
  <c r="E5" i="9"/>
  <c r="G5" i="9" s="1"/>
  <c r="F5" i="9"/>
  <c r="E4" i="9"/>
  <c r="G4" i="9" s="1"/>
  <c r="H9" i="9"/>
  <c r="E2" i="9"/>
  <c r="F2" i="9" s="1"/>
  <c r="F12" i="9" l="1"/>
  <c r="H12" i="9"/>
  <c r="F11" i="9"/>
  <c r="G11" i="9"/>
  <c r="F10" i="9"/>
  <c r="H10" i="9"/>
  <c r="G9" i="9"/>
  <c r="G8" i="9"/>
  <c r="H8" i="9"/>
  <c r="F8" i="9"/>
  <c r="H7" i="9"/>
  <c r="G7" i="9"/>
  <c r="G6" i="9"/>
  <c r="H6" i="9"/>
  <c r="H5" i="9"/>
  <c r="H4" i="9"/>
  <c r="F4" i="9"/>
  <c r="H2" i="9"/>
  <c r="G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75FCEE-BCBB-485D-B424-4FA8F568A49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E2CB022-C800-47A3-BCBC-AD17A49A4166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<sst xmlns="http://schemas.openxmlformats.org/spreadsheetml/2006/main" count="6121" uniqueCount="2106">
  <si>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</si>
  <si>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</si>
  <si>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</si>
  <si>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</si>
  <si>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</si>
  <si>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</si>
  <si>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</si>
  <si>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</si>
  <si>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</si>
  <si>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</si>
  <si>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</si>
  <si>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</si>
  <si>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</si>
  <si>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</si>
  <si>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</si>
  <si>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</si>
  <si>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</si>
  <si>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</si>
  <si>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</si>
  <si>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</si>
  <si>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</si>
  <si>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</si>
  <si>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</si>
  <si>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</si>
  <si>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</si>
  <si>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</si>
  <si>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</si>
  <si>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</si>
  <si>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</si>
  <si>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</si>
  <si>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</si>
  <si>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</si>
  <si>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</si>
  <si>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</si>
  <si>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</si>
  <si>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</si>
  <si>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</si>
  <si>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</si>
  <si>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</si>
  <si>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</si>
  <si>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</si>
  <si>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</si>
  <si>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</si>
  <si>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</si>
  <si>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</si>
  <si>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</si>
  <si>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</si>
  <si>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</si>
  <si>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</si>
  <si>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</si>
  <si>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</si>
  <si>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</si>
  <si>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</si>
  <si>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</si>
  <si>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</si>
  <si>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</si>
  <si>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</si>
  <si>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</si>
  <si>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</si>
  <si>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</si>
  <si>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</si>
  <si>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</si>
  <si>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</si>
  <si>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</si>
  <si>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</si>
  <si>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</si>
  <si>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</si>
  <si>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</si>
  <si>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</si>
  <si>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</si>
  <si>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</si>
  <si>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</si>
  <si>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</si>
  <si>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</si>
  <si>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</si>
  <si>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</si>
  <si>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</si>
  <si>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</si>
  <si>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</si>
  <si>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</si>
  <si>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</si>
  <si>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</si>
  <si>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</si>
  <si>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</si>
  <si>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</si>
  <si>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</si>
  <si>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</si>
  <si>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</si>
  <si>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</si>
  <si>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</si>
  <si>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</si>
  <si>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</si>
  <si>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</si>
  <si>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</si>
  <si>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</si>
  <si>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</si>
  <si>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</si>
  <si>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</si>
  <si>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</si>
  <si>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</si>
  <si>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</si>
  <si>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</si>
  <si>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</si>
  <si>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</si>
  <si>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</si>
  <si>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</si>
  <si>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</si>
  <si>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</si>
  <si>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</si>
  <si>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</si>
  <si>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</si>
  <si>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</si>
  <si>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</si>
  <si>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</si>
  <si>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</si>
  <si>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</si>
  <si>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</si>
  <si>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</si>
  <si>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</si>
  <si>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</si>
  <si>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</si>
  <si>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</si>
  <si>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</si>
  <si>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</si>
  <si>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</si>
  <si>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</si>
  <si>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</si>
  <si>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</si>
  <si>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</si>
  <si>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</si>
  <si>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</si>
  <si>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</si>
  <si>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</si>
  <si>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</si>
  <si>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</si>
  <si>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</si>
  <si>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</si>
  <si>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</si>
  <si>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</si>
  <si>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</si>
  <si>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</si>
  <si>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</si>
  <si>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</si>
  <si>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</si>
  <si>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</si>
  <si>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</si>
  <si>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</si>
  <si>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</si>
  <si>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</si>
  <si>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</si>
  <si>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</si>
  <si>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</si>
  <si>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</si>
  <si>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</si>
  <si>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</si>
  <si>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</si>
  <si>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</si>
  <si>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</si>
  <si>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</si>
  <si>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</si>
  <si>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</si>
  <si>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</si>
  <si>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</si>
  <si>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</si>
  <si>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</si>
  <si>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</si>
  <si>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</si>
  <si>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</si>
  <si>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</si>
  <si>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</si>
  <si>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</si>
  <si>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</si>
  <si>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</si>
  <si>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</si>
  <si>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</si>
  <si>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</si>
  <si>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</si>
  <si>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</si>
  <si>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</si>
  <si>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</si>
  <si>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</si>
  <si>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</si>
  <si>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</si>
  <si>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</si>
  <si>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</si>
  <si>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</si>
  <si>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</si>
  <si>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</si>
  <si>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</si>
  <si>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</si>
  <si>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</si>
  <si>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</si>
  <si>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</si>
  <si>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</si>
  <si>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</si>
  <si>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</si>
  <si>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</si>
  <si>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</si>
  <si>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</si>
  <si>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</si>
  <si>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</si>
  <si>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</si>
  <si>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</si>
  <si>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</si>
  <si>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</si>
  <si>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</si>
  <si>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</si>
  <si>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</si>
  <si>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</si>
  <si>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</si>
  <si>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</si>
  <si>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</si>
  <si>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</si>
  <si>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</si>
  <si>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</si>
  <si>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</si>
  <si>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</si>
  <si>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</si>
  <si>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</si>
  <si>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</si>
  <si>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</si>
  <si>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</si>
  <si>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</si>
  <si>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</si>
  <si>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</si>
  <si>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</si>
  <si>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</si>
  <si>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</si>
  <si>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</si>
  <si>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</si>
  <si>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</si>
  <si>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</si>
  <si>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</si>
  <si>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</si>
  <si>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</si>
  <si>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</si>
  <si>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</si>
  <si>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</si>
  <si>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</si>
  <si>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</si>
  <si>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</si>
  <si>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</si>
  <si>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</si>
  <si>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</si>
  <si>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</si>
  <si>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</si>
  <si>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</si>
  <si>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</si>
  <si>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</si>
  <si>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</si>
  <si>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</si>
  <si>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</si>
  <si>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</si>
  <si>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</si>
  <si>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</si>
  <si>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</si>
  <si>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</si>
  <si>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</si>
  <si>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</si>
  <si>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</si>
  <si>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</si>
  <si>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</si>
  <si>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</si>
  <si>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</si>
  <si>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</si>
  <si>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</si>
  <si>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</si>
  <si>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</si>
  <si>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</si>
  <si>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</si>
  <si>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</si>
  <si>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</si>
  <si>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</si>
  <si>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</si>
  <si>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</si>
  <si>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</si>
  <si>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</si>
  <si>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</si>
  <si>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</si>
  <si>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</si>
  <si>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</si>
  <si>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</si>
  <si>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</si>
  <si>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</si>
  <si>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</si>
  <si>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</si>
  <si>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</si>
  <si>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</si>
  <si>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</si>
  <si>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</si>
  <si>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</si>
  <si>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</si>
  <si>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</si>
  <si>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</si>
  <si>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</si>
  <si>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</si>
  <si>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</si>
  <si>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</si>
  <si>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</si>
  <si>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</si>
  <si>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</si>
  <si>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</si>
  <si>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</si>
  <si>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</si>
  <si>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</si>
  <si>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</si>
  <si>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</si>
  <si>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</si>
  <si>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</si>
  <si>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</si>
  <si>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</si>
  <si>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</si>
  <si>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</si>
  <si>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</si>
  <si>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</si>
  <si>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</si>
  <si>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</si>
  <si>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</si>
  <si>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</si>
  <si>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</si>
  <si>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</si>
  <si>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</si>
  <si>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</si>
  <si>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</si>
  <si>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</si>
  <si>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</si>
  <si>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</si>
  <si>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</si>
  <si>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</si>
  <si>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</si>
  <si>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</si>
  <si>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</si>
  <si>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</si>
  <si>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</si>
  <si>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</si>
  <si>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</si>
  <si>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</si>
  <si>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</si>
  <si>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</si>
  <si>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</si>
  <si>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</si>
  <si>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</si>
  <si>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</si>
  <si>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</si>
  <si>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</si>
  <si>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</si>
  <si>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</si>
  <si>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</si>
  <si>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</si>
  <si>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</si>
  <si>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</si>
  <si>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</si>
  <si>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</si>
  <si>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</si>
  <si>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</si>
  <si>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</si>
  <si>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</si>
  <si>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</si>
  <si>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</si>
  <si>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</si>
  <si>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</si>
  <si>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</si>
  <si>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</si>
  <si>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</si>
  <si>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</si>
  <si>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</si>
  <si>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</si>
  <si>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</si>
  <si>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</si>
  <si>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</si>
  <si>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</si>
  <si>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</si>
  <si>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</si>
  <si>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</si>
  <si>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</si>
  <si>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</si>
  <si>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</si>
  <si>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</si>
  <si>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</si>
  <si>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</si>
  <si>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</si>
  <si>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</si>
  <si>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</si>
  <si>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</si>
  <si>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</si>
  <si>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</si>
  <si>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</si>
  <si>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</si>
  <si>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</si>
  <si>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</si>
  <si>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</si>
  <si>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</si>
  <si>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</si>
  <si>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</si>
  <si>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</si>
  <si>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</si>
  <si>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</si>
  <si>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</si>
  <si>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</si>
  <si>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</si>
  <si>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</si>
  <si>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</si>
  <si>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</si>
  <si>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</si>
  <si>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</si>
  <si>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</si>
  <si>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</si>
  <si>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</si>
  <si>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</si>
  <si>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</si>
  <si>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</si>
  <si>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</si>
  <si>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</si>
  <si>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</si>
  <si>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</si>
  <si>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</si>
  <si>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</si>
  <si>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</si>
  <si>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</si>
  <si>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</si>
  <si>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</si>
  <si>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</si>
  <si>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</si>
  <si>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</si>
  <si>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</si>
  <si>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</si>
  <si>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</si>
  <si>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</si>
  <si>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</si>
  <si>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</si>
  <si>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</si>
  <si>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</si>
  <si>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</si>
  <si>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</si>
  <si>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</si>
  <si>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</si>
  <si>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</si>
  <si>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</si>
  <si>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</si>
  <si>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</si>
  <si>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</si>
  <si>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</si>
  <si>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</si>
  <si>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</si>
  <si>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</si>
  <si>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</si>
  <si>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</si>
  <si>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</si>
  <si>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</si>
  <si>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</si>
  <si>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</si>
  <si>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</si>
  <si>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</si>
  <si>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</si>
  <si>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</si>
  <si>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</si>
  <si>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</si>
  <si>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</si>
  <si>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</si>
  <si>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</si>
  <si>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</si>
  <si>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</si>
  <si>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</si>
  <si>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</si>
  <si>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</si>
  <si>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</si>
  <si>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</si>
  <si>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</si>
  <si>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</si>
  <si>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</si>
  <si>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</si>
  <si>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</si>
  <si>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</si>
  <si>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</si>
  <si>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</si>
  <si>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</si>
  <si>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</si>
  <si>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</si>
  <si>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</si>
  <si>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</si>
  <si>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</si>
  <si>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</si>
  <si>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</si>
  <si>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</si>
  <si>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</si>
  <si>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</si>
  <si>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</si>
  <si>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</si>
  <si>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</si>
  <si>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</si>
  <si>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</si>
  <si>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</si>
  <si>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</si>
  <si>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</si>
  <si>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</si>
  <si>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</si>
  <si>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</si>
  <si>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</si>
  <si>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</si>
  <si>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</si>
  <si>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</si>
  <si>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</si>
  <si>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</si>
  <si>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</si>
  <si>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</si>
  <si>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</si>
  <si>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</si>
  <si>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</si>
  <si>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</si>
  <si>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</si>
  <si>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</si>
  <si>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</si>
  <si>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</si>
  <si>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</si>
  <si>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</si>
  <si>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</si>
  <si>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</si>
  <si>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</si>
  <si>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</si>
  <si>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</si>
  <si>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</si>
  <si>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</si>
  <si>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</si>
  <si>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</si>
  <si>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</si>
  <si>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</si>
  <si>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</si>
  <si>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</si>
  <si>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</si>
  <si>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</si>
  <si>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</si>
  <si>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</si>
  <si>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</si>
  <si>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</si>
  <si>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</si>
  <si>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</si>
  <si>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</si>
  <si>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</si>
  <si>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</si>
  <si>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</si>
  <si>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</si>
  <si>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</si>
  <si>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</si>
  <si>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</si>
  <si>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</si>
  <si>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</si>
  <si>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</si>
  <si>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</si>
  <si>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</si>
  <si>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</si>
  <si>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</si>
  <si>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</si>
  <si>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</si>
  <si>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</si>
  <si>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</si>
  <si>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</si>
  <si>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</si>
  <si>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</si>
  <si>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</si>
  <si>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</si>
  <si>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</si>
  <si>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</si>
  <si>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</si>
  <si>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</si>
  <si>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</si>
  <si>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</si>
  <si>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</si>
  <si>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</si>
  <si>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</si>
  <si>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</si>
  <si>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</si>
  <si>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</si>
  <si>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</si>
  <si>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</si>
  <si>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</si>
  <si>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</si>
  <si>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</si>
  <si>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</si>
  <si>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</si>
  <si>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</si>
  <si>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</si>
  <si>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</si>
  <si>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</si>
  <si>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</si>
  <si>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</si>
  <si>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</si>
  <si>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</si>
  <si>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</si>
  <si>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</si>
  <si>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</si>
  <si>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</si>
  <si>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</si>
  <si>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</si>
  <si>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</si>
  <si>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</si>
  <si>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</si>
  <si>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</si>
  <si>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</si>
  <si>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</si>
  <si>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</si>
  <si>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</si>
  <si>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</si>
  <si>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</si>
  <si>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</si>
  <si>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</si>
  <si>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</si>
  <si>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</si>
  <si>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</si>
  <si>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</si>
  <si>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</si>
  <si>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</si>
  <si>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</si>
  <si>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</si>
  <si>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</si>
  <si>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</si>
  <si>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</si>
  <si>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</si>
  <si>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</si>
  <si>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</si>
  <si>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</si>
  <si>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</si>
  <si>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</si>
  <si>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</si>
  <si>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</si>
  <si>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</si>
  <si>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</si>
  <si>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</si>
  <si>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</si>
  <si>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</si>
  <si>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</si>
  <si>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</si>
  <si>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</si>
  <si>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</si>
  <si>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</si>
  <si>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</si>
  <si>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</si>
  <si>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</si>
  <si>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</si>
  <si>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</si>
  <si>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</si>
  <si>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</si>
  <si>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</si>
  <si>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</si>
  <si>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</si>
  <si>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</si>
  <si>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</si>
  <si>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</si>
  <si>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</si>
  <si>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</si>
  <si>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</si>
  <si>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</si>
  <si>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</si>
  <si>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</si>
  <si>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</si>
  <si>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</si>
  <si>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</si>
  <si>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</si>
  <si>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</si>
  <si>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</si>
  <si>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</si>
  <si>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</si>
  <si>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</si>
  <si>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</si>
  <si>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</si>
  <si>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</si>
  <si>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</si>
  <si>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</si>
  <si>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</si>
  <si>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</si>
  <si>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</si>
  <si>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</si>
  <si>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</si>
  <si>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</si>
  <si>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</si>
  <si>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</si>
  <si>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</si>
  <si>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</si>
  <si>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</si>
  <si>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</si>
  <si>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</si>
  <si>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</si>
  <si>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</si>
  <si>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</si>
  <si>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</si>
  <si>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</si>
  <si>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</si>
  <si>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</si>
  <si>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</si>
  <si>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</si>
  <si>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</si>
  <si>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</si>
  <si>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</si>
  <si>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</si>
  <si>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</si>
  <si>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</si>
  <si>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</si>
  <si>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</si>
  <si>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</si>
  <si>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</si>
  <si>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</si>
  <si>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</si>
  <si>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</si>
  <si>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</si>
  <si>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</si>
  <si>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</si>
  <si>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</si>
  <si>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</si>
  <si>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</si>
  <si>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</si>
  <si>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</si>
  <si>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</si>
  <si>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</si>
  <si>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</si>
  <si>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</si>
  <si>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</si>
  <si>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</si>
  <si>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</si>
  <si>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</si>
  <si>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</si>
  <si>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</si>
  <si>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</si>
  <si>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</si>
  <si>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</si>
  <si>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</si>
  <si>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</si>
  <si>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</si>
  <si>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</si>
  <si>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</si>
  <si>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</si>
  <si>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</si>
  <si>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</si>
  <si>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</si>
  <si>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</si>
  <si>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</si>
  <si>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</si>
  <si>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</si>
  <si>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</si>
  <si>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</si>
  <si>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</si>
  <si>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</si>
  <si>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</si>
  <si>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</si>
  <si>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</si>
  <si>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</si>
  <si>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</si>
  <si>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</si>
  <si>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</si>
  <si>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</si>
  <si>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</si>
  <si>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</si>
  <si>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</si>
  <si>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</si>
  <si>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</si>
  <si>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</si>
  <si>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</si>
  <si>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</si>
  <si>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</si>
  <si>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</si>
  <si>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</si>
  <si>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</si>
  <si>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</si>
  <si>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</si>
  <si>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</si>
  <si>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</si>
  <si>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</si>
  <si>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</si>
  <si>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</si>
  <si>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</si>
  <si>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</si>
  <si>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</si>
  <si>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</si>
  <si>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</si>
  <si>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</si>
  <si>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</si>
  <si>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</si>
  <si>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</si>
  <si>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</si>
  <si>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</si>
  <si>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</si>
  <si>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</si>
  <si>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</si>
  <si>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</si>
  <si>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</si>
  <si>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</si>
  <si>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</si>
  <si>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</si>
  <si>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</si>
  <si>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</si>
  <si>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</si>
  <si>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</si>
  <si>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</si>
  <si>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</si>
  <si>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</si>
  <si>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</si>
  <si>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</si>
  <si>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</si>
  <si>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</si>
  <si>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</si>
  <si>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</si>
  <si>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</si>
  <si>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</si>
  <si>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</si>
  <si>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</si>
  <si>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</si>
  <si>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</si>
  <si>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</si>
  <si>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</si>
  <si>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</si>
  <si>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</si>
  <si>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</si>
  <si>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</si>
  <si>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</si>
  <si>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</si>
  <si>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</si>
  <si>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</si>
  <si>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</si>
  <si>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</si>
  <si>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</si>
  <si>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</si>
  <si>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</si>
  <si>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</si>
  <si>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</si>
  <si>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</si>
  <si>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</si>
  <si>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</si>
  <si>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</si>
  <si>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</si>
  <si>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</si>
  <si>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</si>
  <si>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</si>
  <si>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</si>
  <si>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</si>
  <si>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</si>
  <si>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</si>
  <si>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</si>
  <si>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</si>
  <si>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</si>
  <si>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</si>
  <si>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</si>
  <si>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</si>
  <si>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</si>
  <si>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</si>
  <si>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</si>
  <si>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</si>
  <si>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</si>
  <si>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</si>
  <si>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</si>
  <si>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</si>
  <si>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</si>
  <si>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</si>
  <si>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</si>
  <si>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</si>
  <si>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</si>
  <si>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</si>
  <si>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</si>
  <si>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</si>
  <si>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</si>
  <si>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</si>
  <si>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</si>
  <si>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</si>
  <si>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</si>
  <si>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</si>
  <si>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</si>
  <si>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</si>
  <si>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</si>
  <si>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</si>
  <si>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</si>
  <si>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</si>
  <si>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</si>
  <si>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</si>
  <si>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</si>
  <si>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</si>
  <si>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</si>
  <si>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</si>
  <si>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</si>
  <si>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</si>
  <si>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</si>
  <si>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</si>
  <si>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</si>
  <si>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</si>
  <si>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</si>
  <si>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</si>
  <si>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</si>
  <si>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</si>
  <si>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</si>
  <si>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</si>
  <si>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</si>
  <si>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</si>
  <si>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</si>
  <si>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</si>
  <si>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</si>
  <si>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</si>
  <si>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</si>
  <si>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</si>
  <si>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</si>
  <si>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</si>
  <si>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</si>
  <si>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</si>
  <si>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</si>
  <si>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</si>
  <si>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</si>
  <si>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</si>
  <si>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</si>
  <si>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</si>
  <si>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</si>
  <si>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</si>
  <si>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</si>
  <si>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</si>
  <si>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</si>
  <si>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</si>
  <si>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</si>
  <si>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</si>
  <si>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</si>
  <si>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</si>
  <si>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</si>
  <si>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</si>
  <si>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</si>
  <si>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</si>
  <si>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</si>
  <si>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</si>
  <si>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</si>
  <si>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</si>
  <si>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</si>
  <si>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</si>
  <si>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</si>
  <si>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</si>
  <si>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</si>
  <si>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</si>
  <si>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</si>
  <si>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</si>
  <si>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</si>
  <si>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</si>
  <si>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</si>
  <si>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</si>
  <si>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</si>
  <si>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</si>
  <si>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</si>
  <si>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</si>
  <si>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</si>
  <si>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</si>
  <si>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</si>
  <si>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</si>
  <si>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</si>
  <si>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</si>
  <si>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</si>
  <si>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</si>
  <si>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</si>
  <si>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</si>
  <si>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</si>
  <si>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</si>
  <si>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</si>
  <si>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</si>
  <si>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</si>
  <si>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</si>
  <si>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</si>
  <si>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</si>
  <si>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</si>
  <si>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</si>
  <si>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</si>
  <si>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</si>
  <si>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</si>
  <si>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</si>
  <si>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</si>
  <si>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</si>
  <si>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</si>
  <si>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</si>
  <si>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</si>
  <si>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</si>
  <si>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</si>
  <si>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</si>
  <si>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</si>
  <si>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</si>
  <si>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</si>
  <si>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</si>
  <si>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</si>
  <si>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</si>
  <si>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</si>
  <si>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</si>
  <si>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</si>
  <si>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</si>
  <si>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</si>
  <si>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</si>
  <si>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</si>
  <si>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</si>
  <si>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</si>
  <si>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</si>
  <si>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</si>
  <si>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</si>
  <si>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</si>
  <si>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</si>
  <si>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</si>
  <si>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</si>
  <si>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</si>
  <si>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</si>
  <si>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</si>
  <si>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</si>
  <si>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</si>
  <si>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</si>
  <si>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</si>
  <si>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</si>
  <si>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</si>
  <si>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</si>
  <si>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</si>
  <si>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</si>
  <si>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</si>
  <si>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</si>
  <si>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</si>
  <si>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</si>
  <si>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</si>
  <si>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</si>
  <si>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</si>
  <si>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</si>
  <si>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</si>
  <si>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</si>
  <si>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</si>
  <si>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</si>
  <si>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</si>
  <si>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</si>
  <si>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</si>
  <si>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</si>
  <si>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</si>
  <si>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</si>
  <si>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</si>
  <si>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</si>
  <si>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</si>
  <si>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</si>
  <si>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</si>
  <si>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</si>
  <si>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</si>
  <si>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</si>
  <si>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</si>
  <si>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</si>
  <si>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</si>
  <si>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</si>
  <si>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</si>
  <si>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</si>
  <si>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</si>
  <si>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</si>
  <si>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</si>
  <si>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</si>
  <si>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</si>
  <si>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</si>
  <si>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</si>
  <si>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</si>
  <si>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</si>
  <si>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</si>
  <si>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</si>
  <si>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</si>
  <si>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</si>
  <si>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</si>
  <si>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</si>
  <si>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</si>
  <si>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</si>
  <si>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</si>
  <si>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</si>
  <si>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</si>
  <si>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</si>
  <si>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</si>
  <si>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</si>
  <si>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</si>
  <si>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</si>
  <si>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</si>
  <si>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</si>
  <si>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</si>
  <si>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</si>
  <si>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</si>
  <si>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</si>
  <si>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</si>
  <si>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</si>
  <si>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</si>
  <si>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</si>
  <si>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</si>
  <si>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</si>
  <si>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</si>
  <si>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</si>
  <si>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</si>
  <si>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</si>
  <si>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</si>
  <si>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</si>
  <si>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</si>
  <si>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</si>
  <si>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</si>
  <si>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</si>
  <si>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</si>
  <si>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</si>
  <si>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</si>
  <si>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</si>
  <si>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</si>
  <si>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</si>
  <si>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</si>
  <si>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</si>
  <si>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</si>
  <si>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</si>
  <si>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</si>
  <si>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</si>
  <si>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</si>
  <si>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</si>
  <si>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</si>
  <si>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</si>
  <si>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</si>
  <si>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</si>
  <si>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</si>
  <si>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</si>
  <si>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</si>
  <si>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</si>
  <si>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</si>
  <si>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</si>
  <si>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</si>
  <si>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</si>
  <si>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</si>
  <si>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</si>
  <si>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</si>
  <si>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</si>
  <si>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</si>
  <si>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</si>
  <si>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</si>
  <si>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</si>
  <si>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</si>
  <si>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</si>
  <si>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</si>
  <si>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</si>
  <si>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</si>
  <si>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</si>
  <si>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</si>
  <si>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</si>
  <si>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</si>
  <si>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</si>
  <si>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</si>
  <si>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</si>
  <si>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</si>
  <si>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</si>
  <si>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</si>
  <si>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</si>
  <si>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</si>
  <si>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</si>
  <si>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</si>
  <si>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</si>
  <si>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</si>
  <si>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</si>
  <si>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</si>
  <si>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</si>
  <si>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</si>
  <si>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</si>
  <si>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</si>
  <si>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</si>
  <si>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</si>
  <si>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</si>
  <si>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</si>
  <si>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</si>
  <si>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</si>
  <si>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</si>
  <si>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</si>
  <si>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</si>
  <si>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</si>
  <si>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</si>
  <si>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</si>
  <si>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</si>
  <si>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</si>
  <si>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</si>
  <si>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</si>
  <si>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</si>
  <si>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</si>
  <si>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</si>
  <si>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</si>
  <si>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</si>
  <si>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</si>
  <si>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</si>
  <si>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</si>
  <si>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</si>
  <si>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</si>
  <si>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</si>
  <si>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</si>
  <si>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</si>
  <si>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</si>
  <si>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</si>
  <si>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</si>
  <si>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</si>
  <si>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</si>
  <si>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</si>
  <si>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</si>
  <si>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</si>
  <si>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</si>
  <si>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</si>
  <si>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</si>
  <si>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</si>
  <si>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</si>
  <si>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</si>
  <si>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</si>
  <si>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</si>
  <si>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</si>
  <si>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</si>
  <si>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</si>
  <si>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</si>
  <si>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</si>
  <si>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</si>
  <si>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</si>
  <si>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</si>
  <si>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</si>
  <si>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</si>
  <si>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</si>
  <si>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</si>
  <si>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</si>
  <si>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</si>
  <si>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</si>
  <si>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</si>
  <si>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</si>
  <si>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</si>
  <si>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</si>
  <si>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</si>
  <si>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</si>
  <si>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</si>
  <si>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</si>
  <si>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</si>
  <si>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</si>
  <si>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</si>
  <si>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</si>
  <si>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</si>
  <si>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</si>
  <si>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</si>
  <si>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</si>
  <si>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</si>
  <si>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</si>
  <si>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</si>
  <si>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</si>
  <si>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</si>
  <si>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</si>
  <si>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</si>
  <si>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</si>
  <si>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</si>
  <si>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</si>
  <si>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</si>
  <si>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</si>
  <si>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</si>
  <si>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</si>
  <si>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</si>
  <si>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</si>
  <si>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</si>
  <si>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</si>
  <si>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</si>
  <si>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</si>
  <si>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</si>
  <si>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</si>
  <si>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</si>
  <si>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</si>
  <si>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</si>
  <si>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</si>
  <si>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</si>
  <si>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</si>
  <si>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</si>
  <si>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</si>
  <si>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</si>
  <si>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</si>
  <si>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</si>
  <si>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</si>
  <si>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</si>
  <si>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</si>
  <si>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</si>
  <si>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</si>
  <si>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</si>
  <si>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</si>
  <si>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</si>
  <si>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</si>
  <si>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</si>
  <si>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</si>
  <si>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</si>
  <si>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</si>
  <si>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</si>
  <si>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</si>
  <si>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</si>
  <si>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</si>
  <si>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</si>
  <si>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</si>
  <si>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</si>
  <si>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</si>
  <si>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</si>
  <si>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</si>
  <si>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</si>
  <si>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</si>
  <si>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</si>
  <si>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</si>
  <si>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</si>
  <si>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</si>
  <si>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</si>
  <si>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</si>
  <si>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</si>
  <si>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</si>
  <si>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</si>
  <si>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</si>
  <si>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</si>
  <si>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</si>
  <si>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</si>
  <si>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</si>
  <si>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</si>
  <si>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</si>
  <si>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</si>
  <si>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</si>
  <si>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</si>
  <si>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</si>
  <si>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</si>
  <si>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</si>
  <si>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</si>
  <si>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</si>
  <si>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</si>
  <si>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</si>
  <si>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</si>
  <si>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</si>
  <si>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</si>
  <si>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</si>
  <si>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</si>
  <si>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</si>
  <si>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</si>
  <si>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</si>
  <si>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</si>
  <si>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</si>
  <si>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</si>
  <si>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</si>
  <si>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</si>
  <si>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</si>
  <si>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</si>
  <si>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</si>
  <si>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</si>
  <si>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</si>
  <si>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</si>
  <si>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</si>
  <si>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</si>
  <si>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</si>
  <si>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</si>
  <si>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</si>
  <si>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</si>
  <si>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</si>
  <si>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</si>
  <si>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</si>
  <si>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</si>
  <si>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</si>
  <si>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</si>
  <si>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</si>
  <si>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</si>
  <si>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</si>
  <si>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</si>
  <si>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</si>
  <si>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</si>
  <si>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</si>
  <si>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</si>
  <si>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</si>
  <si>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</si>
  <si>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</si>
  <si>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</si>
  <si>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</si>
  <si>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</si>
  <si>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</si>
  <si>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</si>
  <si>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</si>
  <si>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</si>
  <si>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</si>
  <si>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</si>
  <si>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</si>
  <si>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</si>
  <si>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</si>
  <si>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</si>
  <si>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</si>
  <si>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</si>
  <si>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</si>
  <si>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</si>
  <si>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</si>
  <si>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</si>
  <si>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</si>
  <si>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</si>
  <si>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</si>
  <si>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</si>
  <si>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</si>
  <si>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</si>
  <si>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</si>
  <si>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</si>
  <si>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</si>
  <si>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</si>
  <si>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</si>
  <si>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</si>
  <si>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</si>
  <si>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</si>
  <si>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</si>
  <si>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</si>
  <si>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</si>
  <si>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</si>
  <si>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</si>
  <si>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</si>
  <si>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</si>
  <si>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</si>
  <si>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</si>
  <si>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</si>
  <si>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</si>
  <si>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</si>
  <si>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</si>
  <si>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</si>
  <si>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</si>
  <si>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</si>
  <si>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</si>
  <si>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</si>
  <si>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</si>
  <si>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</si>
  <si>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</si>
  <si>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</si>
  <si>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</si>
  <si>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</si>
  <si>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</si>
  <si>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</si>
  <si>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</si>
  <si>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</si>
  <si>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</si>
  <si>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</si>
  <si>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</si>
  <si>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</si>
  <si>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</si>
  <si>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</si>
  <si>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</si>
  <si>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</si>
  <si>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</si>
  <si>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</si>
  <si>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</si>
  <si>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</si>
  <si>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</si>
  <si>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</si>
  <si>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</si>
  <si>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</si>
  <si>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</si>
  <si>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</si>
  <si>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</si>
  <si>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</si>
  <si>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</si>
  <si>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</si>
  <si>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</si>
  <si>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</si>
  <si>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</si>
  <si>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</si>
  <si>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</si>
  <si>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</si>
  <si>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</si>
  <si>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</si>
  <si>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</si>
  <si>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</si>
  <si>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</si>
  <si>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</si>
  <si>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</si>
  <si>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</si>
  <si>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</si>
  <si>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</si>
  <si>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</si>
  <si>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</si>
  <si>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</si>
  <si>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</si>
  <si>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</si>
  <si>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</si>
  <si>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</si>
  <si>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</si>
  <si>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</si>
  <si>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</si>
  <si>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</si>
  <si>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</si>
  <si>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</si>
  <si>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</si>
  <si>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</si>
  <si>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</si>
  <si>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</si>
  <si>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</si>
  <si>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</si>
  <si>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</si>
  <si>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</si>
  <si>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</si>
  <si>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</si>
  <si>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</si>
  <si>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</si>
  <si>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</si>
  <si>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</si>
  <si>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</si>
  <si>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</si>
  <si>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</si>
  <si>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</si>
  <si>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</si>
  <si>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</si>
  <si>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</si>
  <si>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</si>
  <si>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</si>
  <si>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</si>
  <si>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</si>
  <si>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</si>
  <si>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</si>
  <si>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</si>
  <si>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</si>
  <si>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</si>
  <si>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</si>
  <si>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</si>
  <si>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</si>
  <si>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</si>
  <si>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</si>
  <si>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</si>
  <si>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</si>
  <si>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</si>
  <si>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</si>
  <si>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</si>
  <si>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</si>
  <si>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</si>
  <si>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</si>
  <si>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</si>
  <si>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</si>
  <si>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</si>
  <si>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</si>
  <si>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</si>
  <si>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</si>
  <si>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</si>
  <si>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</si>
  <si>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</si>
  <si>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</si>
  <si>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</si>
  <si>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</si>
  <si>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</si>
  <si>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</si>
  <si>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</si>
  <si>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</si>
  <si>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</si>
  <si>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</si>
  <si>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</si>
  <si>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</si>
  <si>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</si>
  <si>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</si>
  <si>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</si>
  <si>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</si>
  <si>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</si>
  <si>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</si>
  <si>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</si>
  <si>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</si>
  <si>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</si>
  <si>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</si>
  <si>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</si>
  <si>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</si>
  <si>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</si>
  <si>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</si>
  <si>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</si>
  <si>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</si>
  <si>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</si>
  <si>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</si>
  <si>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</si>
  <si>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</si>
  <si>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</si>
  <si>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</si>
  <si>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</si>
  <si>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</si>
  <si>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</si>
  <si>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</si>
  <si>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</si>
  <si>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</si>
  <si>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</si>
  <si>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</si>
  <si>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</si>
  <si>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</si>
  <si>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</si>
  <si>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</si>
  <si>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</si>
  <si>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</si>
  <si>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</si>
  <si>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</si>
  <si>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</si>
  <si>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</si>
  <si>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</si>
  <si>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</si>
  <si>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</si>
  <si>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</si>
  <si>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</si>
  <si>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</si>
  <si>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</si>
  <si>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</si>
  <si>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</si>
  <si>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</si>
  <si>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</si>
  <si>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</si>
  <si>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</si>
  <si>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</si>
  <si>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</si>
  <si>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</si>
  <si>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</si>
  <si>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</si>
  <si>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</si>
  <si>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</si>
  <si>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</si>
  <si>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</si>
  <si>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</si>
  <si>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</si>
  <si>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</si>
  <si>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</si>
  <si>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</si>
  <si>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</si>
  <si>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</si>
  <si>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</si>
  <si>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</si>
  <si>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</si>
  <si>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</si>
  <si>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</si>
  <si>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</si>
  <si>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</si>
  <si>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</si>
  <si>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</si>
  <si>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</si>
  <si>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</si>
  <si>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</si>
  <si>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</si>
  <si>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</si>
  <si>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</si>
  <si>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</si>
  <si>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</si>
  <si>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</si>
  <si>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</si>
  <si>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</si>
  <si>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</si>
  <si>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</si>
  <si>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</si>
  <si>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</si>
  <si>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</si>
  <si>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</si>
  <si>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</si>
  <si>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</si>
  <si>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</si>
  <si>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</si>
  <si>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</si>
  <si>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</si>
  <si>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</si>
  <si>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</si>
  <si>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</si>
  <si>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</si>
  <si>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</si>
  <si>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</si>
  <si>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</si>
  <si>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</si>
  <si>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</si>
  <si>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</si>
  <si>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</si>
  <si>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</si>
  <si>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</si>
  <si>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</si>
  <si>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</si>
  <si>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</si>
  <si>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</si>
  <si>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</si>
  <si>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</si>
  <si>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</si>
  <si>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</si>
  <si>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</si>
  <si>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</si>
  <si>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</si>
  <si>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</si>
  <si>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</si>
  <si>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</si>
  <si>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</si>
  <si>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</si>
  <si>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</si>
  <si>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</si>
  <si>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</si>
  <si>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</si>
  <si>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</si>
  <si>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</si>
  <si>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</si>
  <si>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</si>
  <si>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</si>
  <si>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</si>
  <si>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</si>
  <si>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</si>
  <si>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</si>
  <si>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</si>
  <si>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</si>
  <si>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</si>
  <si>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</si>
  <si>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</si>
  <si>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</si>
  <si>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</si>
  <si>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</si>
  <si>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</si>
  <si>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</si>
  <si>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</si>
  <si>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</si>
  <si>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</si>
  <si>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</si>
  <si>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</si>
  <si>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</si>
  <si>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</si>
  <si>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</si>
  <si>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</si>
  <si>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</si>
  <si>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</si>
  <si>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</si>
  <si>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</si>
  <si>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</si>
  <si>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</si>
  <si>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</si>
  <si>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</si>
  <si>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</si>
  <si>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</si>
  <si>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</si>
  <si>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</si>
  <si>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</si>
  <si>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</si>
  <si>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</si>
  <si>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</si>
  <si>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</si>
  <si>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</si>
  <si>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</si>
  <si>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</si>
  <si>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</si>
  <si>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</si>
  <si>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</si>
  <si>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</si>
  <si>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</si>
  <si>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</si>
  <si>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</si>
  <si>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</si>
  <si>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</si>
  <si>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</si>
  <si>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</si>
  <si>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</si>
  <si>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</si>
  <si>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</si>
  <si>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</si>
  <si>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</si>
  <si>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</si>
  <si>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</si>
  <si>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</si>
  <si>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</si>
  <si>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</si>
  <si>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</si>
  <si>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</si>
  <si>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</si>
  <si>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</si>
  <si>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</si>
  <si>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</si>
  <si>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</si>
  <si>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</si>
  <si>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</si>
  <si>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</si>
  <si>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</si>
  <si>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</si>
  <si>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</si>
  <si>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</si>
  <si>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</si>
  <si>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</si>
  <si>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</si>
  <si>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</si>
  <si>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</si>
  <si>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</si>
  <si>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</si>
  <si>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</si>
  <si>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</si>
  <si>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</si>
  <si>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</si>
  <si>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</si>
  <si>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</si>
  <si>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</si>
  <si>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</si>
  <si>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</si>
  <si>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</si>
  <si>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</si>
  <si>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</si>
  <si>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</si>
  <si>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</si>
  <si>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</si>
  <si>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</si>
  <si>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</si>
  <si>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</si>
  <si>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</si>
  <si>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</si>
  <si>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</si>
  <si>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</si>
  <si>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</si>
  <si>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</si>
  <si>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</si>
  <si>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</si>
  <si>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</si>
  <si>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</si>
  <si>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</si>
  <si>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</si>
  <si>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</si>
  <si>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</si>
  <si>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</si>
  <si>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</si>
  <si>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</si>
  <si>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</si>
  <si>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</si>
  <si>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</si>
  <si>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</si>
  <si>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</si>
  <si>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</si>
  <si>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</si>
  <si>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</si>
  <si>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</si>
  <si>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</si>
  <si>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</si>
  <si>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</si>
  <si>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</si>
  <si>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</si>
  <si>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</si>
  <si>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</si>
  <si>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</si>
  <si>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</si>
  <si>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</si>
  <si>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</si>
  <si>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</si>
  <si>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</si>
  <si>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</si>
  <si>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</si>
  <si>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</si>
  <si>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</si>
  <si>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</si>
  <si>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</si>
  <si>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</si>
  <si>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</si>
  <si>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</si>
  <si>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</si>
  <si>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</si>
  <si>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</si>
  <si>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</si>
  <si>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</si>
  <si>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</si>
  <si>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</si>
  <si>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</si>
  <si>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</si>
  <si>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</si>
  <si>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</si>
  <si>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</si>
  <si>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</si>
  <si>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</si>
  <si>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</si>
  <si>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</si>
  <si>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</si>
  <si>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</si>
  <si>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</si>
  <si>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</si>
  <si>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</si>
  <si>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</si>
  <si>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</si>
  <si>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</si>
  <si>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</si>
  <si>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</si>
  <si>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</si>
  <si>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</si>
  <si>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</si>
  <si>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</si>
  <si>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</si>
  <si>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</si>
  <si>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</si>
  <si>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</si>
  <si>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</si>
  <si>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</si>
  <si>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</si>
  <si>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</si>
  <si>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</si>
  <si>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</si>
  <si>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</si>
  <si>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</si>
  <si>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</si>
  <si>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</si>
  <si>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</si>
  <si>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</si>
  <si>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</si>
  <si>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</si>
  <si>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</si>
  <si>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</si>
  <si>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</si>
  <si>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</si>
  <si>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</si>
  <si>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</si>
  <si>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</si>
  <si>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</si>
  <si>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</si>
  <si>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</si>
  <si>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</si>
  <si>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</si>
  <si>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</si>
  <si>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</si>
  <si>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</si>
  <si>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</si>
  <si>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</si>
  <si>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</si>
  <si>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</si>
  <si>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</si>
  <si>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</si>
  <si>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</si>
  <si>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</si>
  <si>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</si>
  <si>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</si>
  <si>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</si>
  <si>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</si>
  <si>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</si>
  <si>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</si>
  <si>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</si>
  <si>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</si>
  <si>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</si>
  <si>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</si>
  <si>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</si>
  <si>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</si>
  <si>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</si>
  <si>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</si>
  <si>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</si>
  <si>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</si>
  <si>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</si>
  <si>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</si>
  <si>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</si>
  <si>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</si>
  <si>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</si>
  <si>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</si>
  <si>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</si>
  <si>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</si>
  <si>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</si>
  <si>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</si>
  <si>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</si>
  <si>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</si>
  <si>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</si>
  <si>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</si>
  <si>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</si>
  <si>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</si>
  <si>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</si>
  <si>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</si>
  <si>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</si>
  <si>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</si>
  <si>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</si>
  <si>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</si>
  <si>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</si>
  <si>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</si>
  <si>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</si>
  <si>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</si>
  <si>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</si>
  <si>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</si>
  <si>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</si>
  <si>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</si>
  <si>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</si>
  <si>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</si>
  <si>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</si>
  <si>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</si>
  <si>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</si>
  <si>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</si>
  <si>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</si>
  <si>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</si>
  <si>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</si>
  <si>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</si>
  <si>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</si>
  <si>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</si>
  <si>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</si>
  <si>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</si>
  <si>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</si>
  <si>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</si>
  <si>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</si>
  <si>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</si>
  <si>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</si>
  <si>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</si>
  <si>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</si>
  <si>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</si>
  <si>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</si>
  <si>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</si>
  <si>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</si>
  <si>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</si>
  <si>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</si>
  <si>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</si>
  <si>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</si>
  <si>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</si>
  <si>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</si>
  <si>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</si>
  <si>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</si>
  <si>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</si>
  <si>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</si>
  <si>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</si>
  <si>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</si>
  <si>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</si>
  <si>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</si>
  <si>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</si>
  <si>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</si>
  <si>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</si>
  <si>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</si>
  <si>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</si>
  <si>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</si>
  <si>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</si>
  <si>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</si>
  <si>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</si>
  <si>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</si>
  <si>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</si>
  <si>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</si>
  <si>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</si>
  <si>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</si>
  <si>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</si>
  <si>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</si>
  <si>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</si>
  <si>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</si>
  <si>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</si>
  <si>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</si>
  <si>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</si>
  <si>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</si>
  <si>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</si>
  <si>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</si>
  <si>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</si>
  <si>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</si>
  <si>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</si>
  <si>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</si>
  <si>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</si>
  <si>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</si>
  <si>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</si>
  <si>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</si>
  <si>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</si>
  <si>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</si>
  <si>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</si>
  <si>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</si>
  <si>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</si>
  <si>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</si>
  <si>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</si>
  <si>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</si>
  <si>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</si>
  <si>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</si>
  <si>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</si>
  <si>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</si>
  <si>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</si>
  <si>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</si>
  <si>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</si>
  <si>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</si>
  <si>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</si>
  <si>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</si>
  <si>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</si>
  <si>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</si>
  <si>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</si>
  <si>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</si>
  <si>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</si>
  <si>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</si>
  <si>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</si>
  <si>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</si>
  <si>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</si>
  <si>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</si>
  <si>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</si>
  <si>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</si>
  <si>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</si>
  <si>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</si>
  <si>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</si>
  <si>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</si>
  <si>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</si>
  <si>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</si>
  <si>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</si>
  <si>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</si>
  <si>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</si>
  <si>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</si>
  <si>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</si>
  <si>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</si>
  <si>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</si>
  <si>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</si>
  <si>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</si>
  <si>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</si>
  <si>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</si>
  <si>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</si>
  <si>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</si>
  <si>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</si>
  <si>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</si>
  <si>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</si>
  <si>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</si>
  <si>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</si>
  <si>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</si>
  <si>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</si>
  <si>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</si>
  <si>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</si>
  <si>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</si>
  <si>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</si>
  <si>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</si>
  <si>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</si>
  <si>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</si>
  <si>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</si>
  <si>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</si>
  <si>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</si>
  <si>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</si>
  <si>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</si>
  <si>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</si>
  <si>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</si>
  <si>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</si>
  <si>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</si>
  <si>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</si>
  <si>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</si>
  <si>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</si>
  <si>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</si>
  <si>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</si>
  <si>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</si>
  <si>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</si>
  <si>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</si>
  <si>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</si>
  <si>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</si>
  <si>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</si>
  <si>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</si>
  <si>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</si>
  <si>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</si>
  <si>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</si>
  <si>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date created conversion (Year)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</si>
  <si>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</si>
  <si>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</si>
  <si>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</si>
  <si>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</si>
  <si>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</si>
  <si>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</si>
  <si>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</si>
  <si>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</si>
  <si>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&lt; 1000</t>
  </si>
  <si>
    <t>1000 to 4999</t>
  </si>
  <si>
    <t>5000 to 9999</t>
  </si>
  <si>
    <t>20000 to 24999</t>
  </si>
  <si>
    <t>25000 to 29999</t>
  </si>
  <si>
    <t>30000 to 34999</t>
  </si>
  <si>
    <t>35000 to 39999</t>
  </si>
  <si>
    <t>40000 to 44999</t>
  </si>
  <si>
    <t>45000 to 49999</t>
  </si>
  <si>
    <t>50000 +</t>
  </si>
  <si>
    <t>10000 to 14999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</si>
</sst>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/yy;@"/>
    <numFmt numFmtId="177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3300"/>
      <color rgb="FFFF9D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CrowdfundingBook.xlsx]Outcome by Parent Category!PivotTable14</c:name>
    <c:fmtId val="5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1-4B20-BF7A-AB207F05F109}"/>
            </c:ext>
          </c:extLst>
        </c:ser>
        <c:ser>
          <c:idx val="1"/>
          <c:order val="1"/>
          <c:tx>
            <c:strRef>
              <c:f>'Outcome by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1-4B20-BF7A-AB207F05F109}"/>
            </c:ext>
          </c:extLst>
        </c:ser>
        <c:ser>
          <c:idx val="2"/>
          <c:order val="2"/>
          <c:tx>
            <c:strRef>
              <c:f>'Outcome by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1-4B20-BF7A-AB207F05F109}"/>
            </c:ext>
          </c:extLst>
        </c:ser>
        <c:ser>
          <c:idx val="3"/>
          <c:order val="3"/>
          <c:tx>
            <c:strRef>
              <c:f>'Outcome by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81-4B20-BF7A-AB207F05F10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5731568"/>
        <c:axId val="395731928"/>
      </c:barChart>
      <c:catAx>
        <c:axId val="395731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731928"/>
        <c:crosses val="autoZero"/>
        <c:auto val="1"/>
        <c:lblAlgn val="ctr"/>
        <c:lblOffset val="100"/>
        <c:noMultiLvlLbl val="0"/>
      </c:catAx>
      <c:valAx>
        <c:axId val="395731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73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CrowdfundingBook.xlsx]Outcome by Subcategory!PivotTable15</c:name>
    <c:fmtId val="3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B7-47A4-B975-D05F4A610E25}"/>
            </c:ext>
          </c:extLst>
        </c:ser>
        <c:ser>
          <c:idx val="1"/>
          <c:order val="1"/>
          <c:tx>
            <c:strRef>
              <c:f>'Outcome by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B7-47A4-B975-D05F4A610E25}"/>
            </c:ext>
          </c:extLst>
        </c:ser>
        <c:ser>
          <c:idx val="2"/>
          <c:order val="2"/>
          <c:tx>
            <c:strRef>
              <c:f>'Outcome by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B7-47A4-B975-D05F4A610E25}"/>
            </c:ext>
          </c:extLst>
        </c:ser>
        <c:ser>
          <c:idx val="3"/>
          <c:order val="3"/>
          <c:tx>
            <c:strRef>
              <c:f>'Outcome by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B7-47A4-B975-D05F4A610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0194176"/>
        <c:axId val="830195616"/>
      </c:barChart>
      <c:catAx>
        <c:axId val="830194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95616"/>
        <c:crosses val="autoZero"/>
        <c:auto val="1"/>
        <c:lblAlgn val="ctr"/>
        <c:lblOffset val="100"/>
        <c:noMultiLvlLbl val="0"/>
      </c:catAx>
      <c:valAx>
        <c:axId val="83019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"/>
                  <a:t> of Outcome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9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CrowdfundingBook.xlsx]Outcome by Month!PivotTable20</c:name>
    <c:fmtId val="26"/>
  </c:pivotSource>
  <c:chart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A2-4314-93C7-0C5E7168BCF4}"/>
            </c:ext>
          </c:extLst>
        </c:ser>
        <c:ser>
          <c:idx val="1"/>
          <c:order val="1"/>
          <c:tx>
            <c:strRef>
              <c:f>'Outcome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A2-4314-93C7-0C5E7168BCF4}"/>
            </c:ext>
          </c:extLst>
        </c:ser>
        <c:ser>
          <c:idx val="2"/>
          <c:order val="2"/>
          <c:tx>
            <c:strRef>
              <c:f>'Outcome by Month'!$D$4:$D$5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A2-4314-93C7-0C5E7168BCF4}"/>
            </c:ext>
          </c:extLst>
        </c:ser>
        <c:ser>
          <c:idx val="3"/>
          <c:order val="3"/>
          <c:tx>
            <c:strRef>
              <c:f>'Outcome by Month'!$E$4:$E$5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A2-4314-93C7-0C5E7168B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257504"/>
        <c:axId val="745255344"/>
      </c:lineChart>
      <c:catAx>
        <c:axId val="74525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255344"/>
        <c:crosses val="autoZero"/>
        <c:auto val="1"/>
        <c:lblAlgn val="ctr"/>
        <c:lblOffset val="100"/>
        <c:noMultiLvlLbl val="0"/>
      </c:catAx>
      <c:valAx>
        <c:axId val="74525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25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by</a:t>
            </a:r>
            <a:r>
              <a:rPr lang="en-US" baseline="0"/>
              <a:t> Goal Amount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by Goal Amount'!$F$1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'Outcomes by Goal Amount'!$A$2:$A$12</c:f>
              <c:strCache>
                <c:ptCount val="11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50000 +</c:v>
                </c:pt>
              </c:strCache>
            </c:strRef>
          </c:cat>
          <c:val>
            <c:numRef>
              <c:f>'Outcomes by Goal Amount'!$F$2:$F$12</c:f>
              <c:numCache>
                <c:formatCode>0%</c:formatCode>
                <c:ptCount val="11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0.7857142857142857</c:v>
                </c:pt>
                <c:pt idx="6">
                  <c:v>1</c:v>
                </c:pt>
                <c:pt idx="7">
                  <c:v>0.66666666666666663</c:v>
                </c:pt>
                <c:pt idx="8">
                  <c:v>0.7857142857142857</c:v>
                </c:pt>
                <c:pt idx="9">
                  <c:v>0.72727272727272729</c:v>
                </c:pt>
                <c:pt idx="10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CF-4813-B926-E7F70D1DB94F}"/>
            </c:ext>
          </c:extLst>
        </c:ser>
        <c:ser>
          <c:idx val="1"/>
          <c:order val="1"/>
          <c:tx>
            <c:strRef>
              <c:f>'Outcomes by Goal Amount'!$G$1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'Outcomes by Goal Amount'!$A$2:$A$12</c:f>
              <c:strCache>
                <c:ptCount val="11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50000 +</c:v>
                </c:pt>
              </c:strCache>
            </c:strRef>
          </c:cat>
          <c:val>
            <c:numRef>
              <c:f>'Outcomes by Goal Amount'!$G$2:$G$12</c:f>
              <c:numCache>
                <c:formatCode>0%</c:formatCode>
                <c:ptCount val="11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0.21428571428571427</c:v>
                </c:pt>
                <c:pt idx="6">
                  <c:v>0</c:v>
                </c:pt>
                <c:pt idx="7">
                  <c:v>0.25</c:v>
                </c:pt>
                <c:pt idx="8">
                  <c:v>0.21428571428571427</c:v>
                </c:pt>
                <c:pt idx="9">
                  <c:v>0.27272727272727271</c:v>
                </c:pt>
                <c:pt idx="10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CF-4813-B926-E7F70D1DB94F}"/>
            </c:ext>
          </c:extLst>
        </c:ser>
        <c:ser>
          <c:idx val="2"/>
          <c:order val="2"/>
          <c:tx>
            <c:strRef>
              <c:f>'Outcomes by Goal Amount'!$H$1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'Outcomes by Goal Amount'!$A$2:$A$12</c:f>
              <c:strCache>
                <c:ptCount val="11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50000 +</c:v>
                </c:pt>
              </c:strCache>
            </c:strRef>
          </c:cat>
          <c:val>
            <c:numRef>
              <c:f>'Outcomes by Goal Amount'!$H$2:$H$12</c:f>
              <c:numCache>
                <c:formatCode>0%</c:formatCode>
                <c:ptCount val="11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8.3333333333333329E-2</c:v>
                </c:pt>
                <c:pt idx="8">
                  <c:v>0</c:v>
                </c:pt>
                <c:pt idx="9">
                  <c:v>0</c:v>
                </c:pt>
                <c:pt idx="10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CF-4813-B926-E7F70D1DB94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126984"/>
        <c:axId val="773125904"/>
      </c:lineChart>
      <c:catAx>
        <c:axId val="773126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125904"/>
        <c:crosses val="autoZero"/>
        <c:auto val="1"/>
        <c:lblAlgn val="ctr"/>
        <c:lblOffset val="100"/>
        <c:noMultiLvlLbl val="0"/>
      </c:catAx>
      <c:valAx>
        <c:axId val="77312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126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1</xdr:row>
      <xdr:rowOff>85724</xdr:rowOff>
    </xdr:from>
    <xdr:to>
      <xdr:col>14</xdr:col>
      <xdr:colOff>523875</xdr:colOff>
      <xdr:row>18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D4A118-AB85-D5EA-66C8-E52238079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685799</xdr:colOff>
      <xdr:row>3</xdr:row>
      <xdr:rowOff>142875</xdr:rowOff>
    </xdr:from>
    <xdr:to>
      <xdr:col>18</xdr:col>
      <xdr:colOff>666750</xdr:colOff>
      <xdr:row>30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436822-8452-1C0E-6DB6-039679ED20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552449</xdr:colOff>
      <xdr:row>2</xdr:row>
      <xdr:rowOff>171450</xdr:rowOff>
    </xdr:from>
    <xdr:to>
      <xdr:col>17</xdr:col>
      <xdr:colOff>180974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867C5B-A76A-67C4-5CA7-58563DDB3E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623886</xdr:colOff>
      <xdr:row>13</xdr:row>
      <xdr:rowOff>80961</xdr:rowOff>
    </xdr:from>
    <xdr:to>
      <xdr:col>7</xdr:col>
      <xdr:colOff>819149</xdr:colOff>
      <xdr:row>31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BC592E-65F5-FDE2-B7FC-A582840E9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303133</xdr:colOff>
      <xdr:row>38</xdr:row>
      <xdr:rowOff>170478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594C79-99D9-33FE-2BCA-922C41EF7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33333" cy="7771428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adley Newell" refreshedDate="45405.689218402775" createdVersion="8" refreshedVersion="8" minRefreshableVersion="3" recordCount="1000" xr:uid="{C715B94B-6FB1-4321-ACF2-5B4783BEAC5C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radley Newell" refreshedDate="45405.708343634258" backgroundQuery="1" createdVersion="8" refreshedVersion="8" minRefreshableVersion="3" recordCount="0" supportSubquery="1" supportAdvancedDrill="1" xr:uid="{312CB269-222C-4458-BB94-D3B91F29053F}">
  <cacheSource type="external" connectionId="1"/>
  <cacheFields count="5"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Measures].[Count of outcome]" caption="Count of outcome" numFmtId="0" hierarchy="30" level="32767"/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5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Year)].[date created conversion (Year)]" caption="date created conversion (Year)" numFmtId="0" hierarchy="23" level="1">
      <sharedItems containsSemiMixedTypes="0" containsNonDate="0" containsString="0"/>
    </cacheField>
  </cacheFields>
  <cacheHierarchies count="31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subcategory]" caption="subcategory" attribute="1" defaultMemberUniqueName="[Range].[subcategory].[All]" allUniqueName="[Range].[subcategory].[All]" dimensionUniqueName="[Range]" displayFolder="" count="0" memberValueDatatype="130" unbalanced="0"/>
    <cacheHierarchy uniqueName="[Range].[date ended conversion (Year)]" caption="date ended conversion (Year)" attribute="1" defaultMemberUniqueName="[Range].[date ended conversion (Year)].[All]" allUniqueName="[Range].[date ended conversion (Year)].[All]" dimensionUniqueName="[Range]" displayFolder="" count="2" memberValueDatatype="130" unbalanced="0"/>
    <cacheHierarchy uniqueName="[Range].[date ended conversion (Quarter)]" caption="date ended conversion (Quarter)" attribute="1" defaultMemberUniqueName="[Range].[date ended conversion (Quarter)].[All]" allUniqueName="[Range].[date ended conversion (Quarter)].[All]" dimensionUniqueName="[Range]" displayFolder="" count="0" memberValueDatatype="130" unbalanced="0"/>
    <cacheHierarchy uniqueName="[Range].[date ended conversion (Month)]" caption="date ended conversion (Month)" attribute="1" defaultMemberUniqueName="[Range].[date ended conversion (Month)].[All]" allUniqueName="[Range].[date ended conversion (Month)].[All]" dimensionUniqueName="[Range]" displayFolder="" count="2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Range].[date ended conversion (Month Index)]" caption="date ended conversion (Month Index)" attribute="1" defaultMemberUniqueName="[Range].[date ended conversion (Month Index)].[All]" allUniqueName="[Range].[date end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n v="0"/>
    <n v="0"/>
    <x v="0"/>
    <s v="CAD"/>
    <x v="0"/>
    <x v="0"/>
    <b v="0"/>
    <b v="0"/>
    <s v="food/food trucks"/>
    <x v="0"/>
    <x v="0"/>
  </r>
  <r>
    <n v="1"/>
    <s v="Odom Inc"/>
    <s v="Managed bottom-line architecture"/>
    <x v="1"/>
    <n v="14560"/>
    <n v="10.4"/>
    <x v="1"/>
    <n v="158"/>
    <n v="92.151898734177209"/>
    <x v="1"/>
    <s v="USD"/>
    <x v="1"/>
    <x v="1"/>
    <b v="0"/>
    <b v="1"/>
    <s v="music/rock"/>
    <x v="1"/>
    <x v="1"/>
  </r>
  <r>
    <n v="2"/>
    <s v="Melton, Robinson and Fritz"/>
    <s v="Function-based leadingedge pricing structure"/>
    <x v="2"/>
    <n v="142523"/>
    <n v="1.3147878228782288"/>
    <x v="1"/>
    <n v="1425"/>
    <n v="100.01614035087719"/>
    <x v="2"/>
    <s v="AUD"/>
    <x v="2"/>
    <x v="2"/>
    <b v="0"/>
    <b v="0"/>
    <s v="technology/web"/>
    <x v="2"/>
    <x v="2"/>
  </r>
  <r>
    <n v="3"/>
    <s v="Mcdonald, Gonzalez and Ross"/>
    <s v="Vision-oriented fresh-thinking conglomeration"/>
    <x v="3"/>
    <n v="2477"/>
    <n v="0.58976190476190471"/>
    <x v="0"/>
    <n v="24"/>
    <n v="103.20833333333333"/>
    <x v="1"/>
    <s v="USD"/>
    <x v="3"/>
    <x v="3"/>
    <b v="0"/>
    <b v="0"/>
    <s v="music/rock"/>
    <x v="1"/>
    <x v="1"/>
  </r>
  <r>
    <n v="4"/>
    <s v="Larson-Little"/>
    <s v="Proactive foreground core"/>
    <x v="4"/>
    <n v="5265"/>
    <n v="0.69276315789473686"/>
    <x v="0"/>
    <n v="53"/>
    <n v="99.339622641509436"/>
    <x v="1"/>
    <s v="USD"/>
    <x v="4"/>
    <x v="4"/>
    <b v="0"/>
    <b v="0"/>
    <s v="theater/plays"/>
    <x v="3"/>
    <x v="3"/>
  </r>
  <r>
    <n v="5"/>
    <s v="Harris Group"/>
    <s v="Open-source optimizing database"/>
    <x v="4"/>
    <n v="13195"/>
    <n v="1.7361842105263159"/>
    <x v="1"/>
    <n v="174"/>
    <n v="75.833333333333329"/>
    <x v="3"/>
    <s v="DKK"/>
    <x v="5"/>
    <x v="5"/>
    <b v="0"/>
    <b v="0"/>
    <s v="theater/plays"/>
    <x v="3"/>
    <x v="3"/>
  </r>
  <r>
    <n v="6"/>
    <s v="Ortiz, Coleman and Mitchell"/>
    <s v="Operative upward-trending algorithm"/>
    <x v="5"/>
    <n v="1090"/>
    <n v="0.20961538461538462"/>
    <x v="0"/>
    <n v="18"/>
    <n v="60.555555555555557"/>
    <x v="4"/>
    <s v="GBP"/>
    <x v="6"/>
    <x v="6"/>
    <b v="0"/>
    <b v="0"/>
    <s v="film &amp; video/documentary"/>
    <x v="4"/>
    <x v="4"/>
  </r>
  <r>
    <n v="7"/>
    <s v="Carter-Guzman"/>
    <s v="Centralized cohesive challenge"/>
    <x v="6"/>
    <n v="14741"/>
    <n v="3.2757777777777779"/>
    <x v="1"/>
    <n v="227"/>
    <n v="64.93832599118943"/>
    <x v="3"/>
    <s v="DKK"/>
    <x v="7"/>
    <x v="7"/>
    <b v="0"/>
    <b v="0"/>
    <s v="theater/plays"/>
    <x v="3"/>
    <x v="3"/>
  </r>
  <r>
    <n v="8"/>
    <s v="Nunez-Richards"/>
    <s v="Exclusive attitude-oriented intranet"/>
    <x v="7"/>
    <n v="21946"/>
    <n v="0.19932788374205268"/>
    <x v="2"/>
    <n v="708"/>
    <n v="30.997175141242938"/>
    <x v="3"/>
    <s v="DKK"/>
    <x v="8"/>
    <x v="8"/>
    <b v="0"/>
    <b v="0"/>
    <s v="theater/plays"/>
    <x v="3"/>
    <x v="3"/>
  </r>
  <r>
    <n v="9"/>
    <s v="Rangel, Holt and Jones"/>
    <s v="Open-source fresh-thinking model"/>
    <x v="8"/>
    <n v="3208"/>
    <n v="0.51741935483870971"/>
    <x v="0"/>
    <n v="44"/>
    <n v="72.909090909090907"/>
    <x v="1"/>
    <s v="USD"/>
    <x v="9"/>
    <x v="9"/>
    <b v="0"/>
    <b v="0"/>
    <s v="music/electric music"/>
    <x v="1"/>
    <x v="5"/>
  </r>
  <r>
    <n v="10"/>
    <s v="Green Ltd"/>
    <s v="Monitored empowering installation"/>
    <x v="5"/>
    <n v="13838"/>
    <n v="2.6611538461538462"/>
    <x v="1"/>
    <n v="220"/>
    <n v="62.9"/>
    <x v="1"/>
    <s v="USD"/>
    <x v="10"/>
    <x v="10"/>
    <b v="0"/>
    <b v="0"/>
    <s v="film &amp; video/drama"/>
    <x v="4"/>
    <x v="6"/>
  </r>
  <r>
    <n v="11"/>
    <s v="Perez, Johnson and Gardner"/>
    <s v="Grass-roots zero administration system engine"/>
    <x v="9"/>
    <n v="3030"/>
    <n v="0.48095238095238096"/>
    <x v="0"/>
    <n v="27"/>
    <n v="112.22222222222223"/>
    <x v="1"/>
    <s v="USD"/>
    <x v="11"/>
    <x v="11"/>
    <b v="0"/>
    <b v="1"/>
    <s v="theater/plays"/>
    <x v="3"/>
    <x v="3"/>
  </r>
  <r>
    <n v="12"/>
    <s v="Kim Ltd"/>
    <s v="Assimilated hybrid intranet"/>
    <x v="9"/>
    <n v="5629"/>
    <n v="0.89349206349206345"/>
    <x v="0"/>
    <n v="55"/>
    <n v="102.34545454545454"/>
    <x v="1"/>
    <s v="USD"/>
    <x v="12"/>
    <x v="12"/>
    <b v="0"/>
    <b v="0"/>
    <s v="film &amp; video/drama"/>
    <x v="4"/>
    <x v="6"/>
  </r>
  <r>
    <n v="13"/>
    <s v="Walker, Taylor and Coleman"/>
    <s v="Multi-tiered directional open architecture"/>
    <x v="3"/>
    <n v="10295"/>
    <n v="2.4511904761904764"/>
    <x v="1"/>
    <n v="98"/>
    <n v="105.05102040816327"/>
    <x v="1"/>
    <s v="USD"/>
    <x v="13"/>
    <x v="13"/>
    <b v="0"/>
    <b v="0"/>
    <s v="music/indie rock"/>
    <x v="1"/>
    <x v="7"/>
  </r>
  <r>
    <n v="14"/>
    <s v="Rodriguez, Rose and Stewart"/>
    <s v="Cloned directional synergy"/>
    <x v="10"/>
    <n v="18829"/>
    <n v="0.66769503546099296"/>
    <x v="0"/>
    <n v="200"/>
    <n v="94.144999999999996"/>
    <x v="1"/>
    <s v="USD"/>
    <x v="14"/>
    <x v="14"/>
    <b v="0"/>
    <b v="0"/>
    <s v="music/indie rock"/>
    <x v="1"/>
    <x v="7"/>
  </r>
  <r>
    <n v="15"/>
    <s v="Wright, Hunt and Rowe"/>
    <s v="Extended eco-centric pricing structure"/>
    <x v="11"/>
    <n v="38414"/>
    <n v="0.47307881773399013"/>
    <x v="0"/>
    <n v="452"/>
    <n v="84.986725663716811"/>
    <x v="1"/>
    <s v="USD"/>
    <x v="15"/>
    <x v="15"/>
    <b v="0"/>
    <b v="0"/>
    <s v="technology/wearables"/>
    <x v="2"/>
    <x v="8"/>
  </r>
  <r>
    <n v="16"/>
    <s v="Hines Inc"/>
    <s v="Cross-platform systemic adapter"/>
    <x v="12"/>
    <n v="11041"/>
    <n v="6.4947058823529416"/>
    <x v="1"/>
    <n v="100"/>
    <n v="110.41"/>
    <x v="1"/>
    <s v="USD"/>
    <x v="16"/>
    <x v="16"/>
    <b v="0"/>
    <b v="0"/>
    <s v="publishing/nonfiction"/>
    <x v="5"/>
    <x v="9"/>
  </r>
  <r>
    <n v="17"/>
    <s v="Cochran-Nguyen"/>
    <s v="Seamless 4thgeneration methodology"/>
    <x v="13"/>
    <n v="134845"/>
    <n v="1.5939125295508274"/>
    <x v="1"/>
    <n v="1249"/>
    <n v="107.96236989591674"/>
    <x v="1"/>
    <s v="USD"/>
    <x v="17"/>
    <x v="17"/>
    <b v="0"/>
    <b v="0"/>
    <s v="film &amp; video/animation"/>
    <x v="4"/>
    <x v="10"/>
  </r>
  <r>
    <n v="18"/>
    <s v="Johnson-Gould"/>
    <s v="Exclusive needs-based adapter"/>
    <x v="14"/>
    <n v="6089"/>
    <n v="0.66912087912087914"/>
    <x v="3"/>
    <n v="135"/>
    <n v="45.103703703703701"/>
    <x v="1"/>
    <s v="USD"/>
    <x v="18"/>
    <x v="18"/>
    <b v="0"/>
    <b v="0"/>
    <s v="theater/plays"/>
    <x v="3"/>
    <x v="3"/>
  </r>
  <r>
    <n v="19"/>
    <s v="Perez-Hess"/>
    <s v="Down-sized cohesive archive"/>
    <x v="15"/>
    <n v="30331"/>
    <n v="0.48529600000000001"/>
    <x v="0"/>
    <n v="674"/>
    <n v="45.001483679525222"/>
    <x v="1"/>
    <s v="USD"/>
    <x v="19"/>
    <x v="19"/>
    <b v="0"/>
    <b v="1"/>
    <s v="theater/plays"/>
    <x v="3"/>
    <x v="3"/>
  </r>
  <r>
    <n v="20"/>
    <s v="Reeves, Thompson and Richardson"/>
    <s v="Proactive composite alliance"/>
    <x v="16"/>
    <n v="147936"/>
    <n v="1.1224279210925645"/>
    <x v="1"/>
    <n v="1396"/>
    <n v="105.97134670487107"/>
    <x v="1"/>
    <s v="USD"/>
    <x v="20"/>
    <x v="20"/>
    <b v="0"/>
    <b v="0"/>
    <s v="film &amp; video/drama"/>
    <x v="4"/>
    <x v="6"/>
  </r>
  <r>
    <n v="21"/>
    <s v="Simmons-Reynolds"/>
    <s v="Re-engineered intangible definition"/>
    <x v="17"/>
    <n v="38533"/>
    <n v="0.40992553191489361"/>
    <x v="0"/>
    <n v="558"/>
    <n v="69.055555555555557"/>
    <x v="1"/>
    <s v="USD"/>
    <x v="21"/>
    <x v="21"/>
    <b v="0"/>
    <b v="0"/>
    <s v="theater/plays"/>
    <x v="3"/>
    <x v="3"/>
  </r>
  <r>
    <n v="22"/>
    <s v="Collier Inc"/>
    <s v="Enhanced dynamic definition"/>
    <x v="18"/>
    <n v="75690"/>
    <n v="1.2807106598984772"/>
    <x v="1"/>
    <n v="890"/>
    <n v="85.044943820224717"/>
    <x v="1"/>
    <s v="USD"/>
    <x v="22"/>
    <x v="22"/>
    <b v="0"/>
    <b v="0"/>
    <s v="theater/plays"/>
    <x v="3"/>
    <x v="3"/>
  </r>
  <r>
    <n v="23"/>
    <s v="Gray-Jenkins"/>
    <s v="Devolved next generation adapter"/>
    <x v="6"/>
    <n v="14942"/>
    <n v="3.3204444444444445"/>
    <x v="1"/>
    <n v="142"/>
    <n v="105.22535211267606"/>
    <x v="4"/>
    <s v="GBP"/>
    <x v="23"/>
    <x v="23"/>
    <b v="0"/>
    <b v="0"/>
    <s v="film &amp; video/documentary"/>
    <x v="4"/>
    <x v="4"/>
  </r>
  <r>
    <n v="24"/>
    <s v="Scott, Wilson and Martin"/>
    <s v="Cross-platform intermediate frame"/>
    <x v="19"/>
    <n v="104257"/>
    <n v="1.1283225108225108"/>
    <x v="1"/>
    <n v="2673"/>
    <n v="39.003741114852225"/>
    <x v="1"/>
    <s v="USD"/>
    <x v="24"/>
    <x v="24"/>
    <b v="0"/>
    <b v="0"/>
    <s v="technology/wearables"/>
    <x v="2"/>
    <x v="8"/>
  </r>
  <r>
    <n v="25"/>
    <s v="Caldwell, Velazquez and Wilson"/>
    <s v="Monitored impactful analyzer"/>
    <x v="20"/>
    <n v="11904"/>
    <n v="2.1643636363636363"/>
    <x v="1"/>
    <n v="163"/>
    <n v="73.030674846625772"/>
    <x v="1"/>
    <s v="USD"/>
    <x v="25"/>
    <x v="25"/>
    <b v="0"/>
    <b v="1"/>
    <s v="games/video games"/>
    <x v="6"/>
    <x v="11"/>
  </r>
  <r>
    <n v="26"/>
    <s v="Spencer-Bates"/>
    <s v="Optional responsive customer loyalty"/>
    <x v="21"/>
    <n v="51814"/>
    <n v="0.4819906976744186"/>
    <x v="3"/>
    <n v="1480"/>
    <n v="35.009459459459457"/>
    <x v="1"/>
    <s v="USD"/>
    <x v="26"/>
    <x v="26"/>
    <b v="0"/>
    <b v="0"/>
    <s v="theater/plays"/>
    <x v="3"/>
    <x v="3"/>
  </r>
  <r>
    <n v="27"/>
    <s v="Best, Carr and Williams"/>
    <s v="Diverse transitional migration"/>
    <x v="22"/>
    <n v="1599"/>
    <n v="0.79949999999999999"/>
    <x v="0"/>
    <n v="15"/>
    <n v="106.6"/>
    <x v="1"/>
    <s v="USD"/>
    <x v="27"/>
    <x v="27"/>
    <b v="0"/>
    <b v="0"/>
    <s v="music/rock"/>
    <x v="1"/>
    <x v="1"/>
  </r>
  <r>
    <n v="28"/>
    <s v="Campbell, Brown and Powell"/>
    <s v="Synchronized global task-force"/>
    <x v="23"/>
    <n v="137635"/>
    <n v="1.0522553516819573"/>
    <x v="1"/>
    <n v="2220"/>
    <n v="61.997747747747745"/>
    <x v="1"/>
    <s v="USD"/>
    <x v="28"/>
    <x v="28"/>
    <b v="0"/>
    <b v="1"/>
    <s v="theater/plays"/>
    <x v="3"/>
    <x v="3"/>
  </r>
  <r>
    <n v="29"/>
    <s v="Johnson, Parker and Haynes"/>
    <s v="Focused 6thgeneration forecast"/>
    <x v="24"/>
    <n v="150965"/>
    <n v="3.2889978213507627"/>
    <x v="1"/>
    <n v="1606"/>
    <n v="94.000622665006233"/>
    <x v="5"/>
    <s v="CHF"/>
    <x v="29"/>
    <x v="29"/>
    <b v="0"/>
    <b v="0"/>
    <s v="film &amp; video/shorts"/>
    <x v="4"/>
    <x v="12"/>
  </r>
  <r>
    <n v="30"/>
    <s v="Clark-Cooke"/>
    <s v="Down-sized analyzing challenge"/>
    <x v="25"/>
    <n v="14455"/>
    <n v="1.606111111111111"/>
    <x v="1"/>
    <n v="129"/>
    <n v="112.05426356589147"/>
    <x v="1"/>
    <s v="USD"/>
    <x v="30"/>
    <x v="30"/>
    <b v="0"/>
    <b v="0"/>
    <s v="film &amp; video/animation"/>
    <x v="4"/>
    <x v="10"/>
  </r>
  <r>
    <n v="31"/>
    <s v="Schroeder Ltd"/>
    <s v="Progressive needs-based focus group"/>
    <x v="26"/>
    <n v="10850"/>
    <n v="3.1"/>
    <x v="1"/>
    <n v="226"/>
    <n v="48.008849557522126"/>
    <x v="4"/>
    <s v="GBP"/>
    <x v="31"/>
    <x v="31"/>
    <b v="0"/>
    <b v="0"/>
    <s v="games/video games"/>
    <x v="6"/>
    <x v="11"/>
  </r>
  <r>
    <n v="32"/>
    <s v="Jackson PLC"/>
    <s v="Ergonomic 6thgeneration success"/>
    <x v="27"/>
    <n v="87676"/>
    <n v="0.86807920792079207"/>
    <x v="0"/>
    <n v="2307"/>
    <n v="38.004334633723452"/>
    <x v="6"/>
    <s v="EUR"/>
    <x v="32"/>
    <x v="32"/>
    <b v="0"/>
    <b v="0"/>
    <s v="film &amp; video/documentary"/>
    <x v="4"/>
    <x v="4"/>
  </r>
  <r>
    <n v="33"/>
    <s v="Blair, Collins and Carter"/>
    <s v="Exclusive interactive approach"/>
    <x v="28"/>
    <n v="189666"/>
    <n v="3.7782071713147412"/>
    <x v="1"/>
    <n v="5419"/>
    <n v="35.000184535892231"/>
    <x v="1"/>
    <s v="USD"/>
    <x v="33"/>
    <x v="33"/>
    <b v="0"/>
    <b v="0"/>
    <s v="theater/plays"/>
    <x v="3"/>
    <x v="3"/>
  </r>
  <r>
    <n v="34"/>
    <s v="Maldonado and Sons"/>
    <s v="Reverse-engineered asynchronous archive"/>
    <x v="29"/>
    <n v="14025"/>
    <n v="1.5080645161290323"/>
    <x v="1"/>
    <n v="165"/>
    <n v="85"/>
    <x v="1"/>
    <s v="USD"/>
    <x v="34"/>
    <x v="34"/>
    <b v="0"/>
    <b v="0"/>
    <s v="film &amp; video/documentary"/>
    <x v="4"/>
    <x v="4"/>
  </r>
  <r>
    <n v="35"/>
    <s v="Mitchell and Sons"/>
    <s v="Synergized intangible challenge"/>
    <x v="30"/>
    <n v="188628"/>
    <n v="1.5030119521912351"/>
    <x v="1"/>
    <n v="1965"/>
    <n v="95.993893129770996"/>
    <x v="3"/>
    <s v="DKK"/>
    <x v="35"/>
    <x v="35"/>
    <b v="0"/>
    <b v="1"/>
    <s v="film &amp; video/drama"/>
    <x v="4"/>
    <x v="6"/>
  </r>
  <r>
    <n v="36"/>
    <s v="Jackson-Lewis"/>
    <s v="Monitored multi-state encryption"/>
    <x v="31"/>
    <n v="1101"/>
    <n v="1.572857142857143"/>
    <x v="1"/>
    <n v="16"/>
    <n v="68.8125"/>
    <x v="1"/>
    <s v="USD"/>
    <x v="36"/>
    <x v="36"/>
    <b v="0"/>
    <b v="0"/>
    <s v="theater/plays"/>
    <x v="3"/>
    <x v="3"/>
  </r>
  <r>
    <n v="37"/>
    <s v="Black, Armstrong and Anderson"/>
    <s v="Profound attitude-oriented functionalities"/>
    <x v="32"/>
    <n v="11339"/>
    <n v="1.3998765432098765"/>
    <x v="1"/>
    <n v="107"/>
    <n v="105.97196261682242"/>
    <x v="1"/>
    <s v="USD"/>
    <x v="37"/>
    <x v="37"/>
    <b v="0"/>
    <b v="1"/>
    <s v="publishing/fiction"/>
    <x v="5"/>
    <x v="13"/>
  </r>
  <r>
    <n v="38"/>
    <s v="Maldonado-Gonzalez"/>
    <s v="Digitized client-driven database"/>
    <x v="33"/>
    <n v="10085"/>
    <n v="3.2532258064516131"/>
    <x v="1"/>
    <n v="134"/>
    <n v="75.261194029850742"/>
    <x v="1"/>
    <s v="USD"/>
    <x v="38"/>
    <x v="38"/>
    <b v="0"/>
    <b v="0"/>
    <s v="photography/photography books"/>
    <x v="7"/>
    <x v="14"/>
  </r>
  <r>
    <n v="39"/>
    <s v="Kim-Rice"/>
    <s v="Organized bi-directional function"/>
    <x v="34"/>
    <n v="5027"/>
    <n v="0.50777777777777777"/>
    <x v="0"/>
    <n v="88"/>
    <n v="57.125"/>
    <x v="3"/>
    <s v="DKK"/>
    <x v="39"/>
    <x v="39"/>
    <b v="0"/>
    <b v="0"/>
    <s v="theater/plays"/>
    <x v="3"/>
    <x v="3"/>
  </r>
  <r>
    <n v="40"/>
    <s v="Garcia, Garcia and Lopez"/>
    <s v="Reduced stable middleware"/>
    <x v="35"/>
    <n v="14878"/>
    <n v="1.6906818181818182"/>
    <x v="1"/>
    <n v="198"/>
    <n v="75.141414141414145"/>
    <x v="1"/>
    <s v="USD"/>
    <x v="40"/>
    <x v="40"/>
    <b v="0"/>
    <b v="1"/>
    <s v="technology/wearables"/>
    <x v="2"/>
    <x v="8"/>
  </r>
  <r>
    <n v="41"/>
    <s v="Watts Group"/>
    <s v="Universal 5thgeneration neural-net"/>
    <x v="36"/>
    <n v="11924"/>
    <n v="2.1292857142857144"/>
    <x v="1"/>
    <n v="111"/>
    <n v="107.42342342342343"/>
    <x v="6"/>
    <s v="EUR"/>
    <x v="41"/>
    <x v="41"/>
    <b v="0"/>
    <b v="1"/>
    <s v="music/rock"/>
    <x v="1"/>
    <x v="1"/>
  </r>
  <r>
    <n v="42"/>
    <s v="Werner-Bryant"/>
    <s v="Virtual uniform frame"/>
    <x v="37"/>
    <n v="7991"/>
    <n v="4.4394444444444447"/>
    <x v="1"/>
    <n v="222"/>
    <n v="35.995495495495497"/>
    <x v="1"/>
    <s v="USD"/>
    <x v="42"/>
    <x v="42"/>
    <b v="0"/>
    <b v="0"/>
    <s v="food/food trucks"/>
    <x v="0"/>
    <x v="0"/>
  </r>
  <r>
    <n v="43"/>
    <s v="Schmitt-Mendoza"/>
    <s v="Profound explicit paradigm"/>
    <x v="38"/>
    <n v="167717"/>
    <n v="1.859390243902439"/>
    <x v="1"/>
    <n v="6212"/>
    <n v="26.998873148744366"/>
    <x v="1"/>
    <s v="USD"/>
    <x v="43"/>
    <x v="43"/>
    <b v="0"/>
    <b v="0"/>
    <s v="publishing/radio &amp; podcasts"/>
    <x v="5"/>
    <x v="15"/>
  </r>
  <r>
    <n v="44"/>
    <s v="Reid-Mccullough"/>
    <s v="Visionary real-time groupware"/>
    <x v="39"/>
    <n v="10541"/>
    <n v="6.5881249999999998"/>
    <x v="1"/>
    <n v="98"/>
    <n v="107.56122448979592"/>
    <x v="3"/>
    <s v="DKK"/>
    <x v="44"/>
    <x v="44"/>
    <b v="0"/>
    <b v="0"/>
    <s v="publishing/fiction"/>
    <x v="5"/>
    <x v="13"/>
  </r>
  <r>
    <n v="45"/>
    <s v="Woods-Clark"/>
    <s v="Networked tertiary Graphical User Interface"/>
    <x v="40"/>
    <n v="4530"/>
    <n v="0.4768421052631579"/>
    <x v="0"/>
    <n v="48"/>
    <n v="94.375"/>
    <x v="1"/>
    <s v="USD"/>
    <x v="45"/>
    <x v="45"/>
    <b v="0"/>
    <b v="1"/>
    <s v="theater/plays"/>
    <x v="3"/>
    <x v="3"/>
  </r>
  <r>
    <n v="46"/>
    <s v="Vaughn, Hunt and Caldwell"/>
    <s v="Virtual grid-enabled task-force"/>
    <x v="41"/>
    <n v="4247"/>
    <n v="1.1478378378378378"/>
    <x v="1"/>
    <n v="92"/>
    <n v="46.163043478260867"/>
    <x v="1"/>
    <s v="USD"/>
    <x v="46"/>
    <x v="46"/>
    <b v="0"/>
    <b v="0"/>
    <s v="music/rock"/>
    <x v="1"/>
    <x v="1"/>
  </r>
  <r>
    <n v="47"/>
    <s v="Bennett and Sons"/>
    <s v="Function-based multi-state software"/>
    <x v="42"/>
    <n v="7129"/>
    <n v="4.7526666666666664"/>
    <x v="1"/>
    <n v="149"/>
    <n v="47.845637583892618"/>
    <x v="1"/>
    <s v="USD"/>
    <x v="47"/>
    <x v="47"/>
    <b v="0"/>
    <b v="0"/>
    <s v="theater/plays"/>
    <x v="3"/>
    <x v="3"/>
  </r>
  <r>
    <n v="48"/>
    <s v="Lamb Inc"/>
    <s v="Optimized leadingedge concept"/>
    <x v="43"/>
    <n v="128862"/>
    <n v="3.86972972972973"/>
    <x v="1"/>
    <n v="2431"/>
    <n v="53.007815713698065"/>
    <x v="1"/>
    <s v="USD"/>
    <x v="48"/>
    <x v="48"/>
    <b v="0"/>
    <b v="0"/>
    <s v="theater/plays"/>
    <x v="3"/>
    <x v="3"/>
  </r>
  <r>
    <n v="49"/>
    <s v="Casey-Kelly"/>
    <s v="Sharable holistic interface"/>
    <x v="44"/>
    <n v="13653"/>
    <n v="1.89625"/>
    <x v="1"/>
    <n v="303"/>
    <n v="45.059405940594061"/>
    <x v="1"/>
    <s v="USD"/>
    <x v="49"/>
    <x v="49"/>
    <b v="0"/>
    <b v="0"/>
    <s v="music/rock"/>
    <x v="1"/>
    <x v="1"/>
  </r>
  <r>
    <n v="50"/>
    <s v="Jones, Taylor and Moore"/>
    <s v="Down-sized system-worthy secured line"/>
    <x v="0"/>
    <n v="2"/>
    <n v="0.02"/>
    <x v="0"/>
    <n v="1"/>
    <n v="2"/>
    <x v="6"/>
    <s v="EUR"/>
    <x v="50"/>
    <x v="50"/>
    <b v="0"/>
    <b v="0"/>
    <s v="music/metal"/>
    <x v="1"/>
    <x v="16"/>
  </r>
  <r>
    <n v="51"/>
    <s v="Bradshaw, Gill and Donovan"/>
    <s v="Inverse secondary infrastructure"/>
    <x v="45"/>
    <n v="145243"/>
    <n v="0.91867805186590767"/>
    <x v="0"/>
    <n v="1467"/>
    <n v="99.006816632583508"/>
    <x v="4"/>
    <s v="GBP"/>
    <x v="51"/>
    <x v="51"/>
    <b v="0"/>
    <b v="1"/>
    <s v="technology/wearables"/>
    <x v="2"/>
    <x v="8"/>
  </r>
  <r>
    <n v="52"/>
    <s v="Hernandez, Rodriguez and Clark"/>
    <s v="Organic foreground leverage"/>
    <x v="44"/>
    <n v="2459"/>
    <n v="0.34152777777777776"/>
    <x v="0"/>
    <n v="75"/>
    <n v="32.786666666666669"/>
    <x v="1"/>
    <s v="USD"/>
    <x v="52"/>
    <x v="52"/>
    <b v="0"/>
    <b v="0"/>
    <s v="theater/plays"/>
    <x v="3"/>
    <x v="3"/>
  </r>
  <r>
    <n v="53"/>
    <s v="Smith-Jones"/>
    <s v="Reverse-engineered static concept"/>
    <x v="35"/>
    <n v="12356"/>
    <n v="1.4040909090909091"/>
    <x v="1"/>
    <n v="209"/>
    <n v="59.119617224880386"/>
    <x v="1"/>
    <s v="USD"/>
    <x v="53"/>
    <x v="53"/>
    <b v="0"/>
    <b v="0"/>
    <s v="film &amp; video/drama"/>
    <x v="4"/>
    <x v="6"/>
  </r>
  <r>
    <n v="54"/>
    <s v="Roy PLC"/>
    <s v="Multi-channeled neutral customer loyalty"/>
    <x v="46"/>
    <n v="5392"/>
    <n v="0.89866666666666661"/>
    <x v="0"/>
    <n v="120"/>
    <n v="44.93333333333333"/>
    <x v="1"/>
    <s v="USD"/>
    <x v="54"/>
    <x v="54"/>
    <b v="0"/>
    <b v="0"/>
    <s v="technology/wearables"/>
    <x v="2"/>
    <x v="8"/>
  </r>
  <r>
    <n v="55"/>
    <s v="Wright, Brooks and Villarreal"/>
    <s v="Reverse-engineered bifurcated strategy"/>
    <x v="47"/>
    <n v="11746"/>
    <n v="1.7796969696969698"/>
    <x v="1"/>
    <n v="131"/>
    <n v="89.664122137404576"/>
    <x v="1"/>
    <s v="USD"/>
    <x v="55"/>
    <x v="55"/>
    <b v="0"/>
    <b v="0"/>
    <s v="music/jazz"/>
    <x v="1"/>
    <x v="17"/>
  </r>
  <r>
    <n v="56"/>
    <s v="Flores, Miller and Johnson"/>
    <s v="Horizontal context-sensitive knowledge user"/>
    <x v="48"/>
    <n v="11493"/>
    <n v="1.436625"/>
    <x v="1"/>
    <n v="164"/>
    <n v="70.079268292682926"/>
    <x v="1"/>
    <s v="USD"/>
    <x v="56"/>
    <x v="56"/>
    <b v="0"/>
    <b v="0"/>
    <s v="technology/wearables"/>
    <x v="2"/>
    <x v="8"/>
  </r>
  <r>
    <n v="57"/>
    <s v="Bridges, Freeman and Kim"/>
    <s v="Cross-group multi-state task-force"/>
    <x v="49"/>
    <n v="6243"/>
    <n v="2.1527586206896552"/>
    <x v="1"/>
    <n v="201"/>
    <n v="31.059701492537314"/>
    <x v="1"/>
    <s v="USD"/>
    <x v="57"/>
    <x v="57"/>
    <b v="0"/>
    <b v="0"/>
    <s v="games/video games"/>
    <x v="6"/>
    <x v="11"/>
  </r>
  <r>
    <n v="58"/>
    <s v="Anderson-Perez"/>
    <s v="Expanded 3rdgeneration strategy"/>
    <x v="50"/>
    <n v="6132"/>
    <n v="2.2711111111111113"/>
    <x v="1"/>
    <n v="211"/>
    <n v="29.061611374407583"/>
    <x v="1"/>
    <s v="USD"/>
    <x v="58"/>
    <x v="58"/>
    <b v="0"/>
    <b v="0"/>
    <s v="theater/plays"/>
    <x v="3"/>
    <x v="3"/>
  </r>
  <r>
    <n v="59"/>
    <s v="Wright, Fox and Marks"/>
    <s v="Assimilated real-time support"/>
    <x v="1"/>
    <n v="3851"/>
    <n v="2.7507142857142859"/>
    <x v="1"/>
    <n v="128"/>
    <n v="30.0859375"/>
    <x v="1"/>
    <s v="USD"/>
    <x v="59"/>
    <x v="59"/>
    <b v="0"/>
    <b v="1"/>
    <s v="theater/plays"/>
    <x v="3"/>
    <x v="3"/>
  </r>
  <r>
    <n v="60"/>
    <s v="Crawford-Peters"/>
    <s v="User-centric regional database"/>
    <x v="51"/>
    <n v="135997"/>
    <n v="1.4437048832271762"/>
    <x v="1"/>
    <n v="1600"/>
    <n v="84.998125000000002"/>
    <x v="0"/>
    <s v="CAD"/>
    <x v="60"/>
    <x v="60"/>
    <b v="0"/>
    <b v="0"/>
    <s v="theater/plays"/>
    <x v="3"/>
    <x v="3"/>
  </r>
  <r>
    <n v="61"/>
    <s v="Romero-Hoffman"/>
    <s v="Open-source zero administration complexity"/>
    <x v="52"/>
    <n v="184750"/>
    <n v="0.92745983935742971"/>
    <x v="0"/>
    <n v="2253"/>
    <n v="82.001775410563695"/>
    <x v="0"/>
    <s v="CAD"/>
    <x v="61"/>
    <x v="61"/>
    <b v="0"/>
    <b v="0"/>
    <s v="theater/plays"/>
    <x v="3"/>
    <x v="3"/>
  </r>
  <r>
    <n v="62"/>
    <s v="Sparks-West"/>
    <s v="Organized incremental standardization"/>
    <x v="22"/>
    <n v="14452"/>
    <n v="7.226"/>
    <x v="1"/>
    <n v="249"/>
    <n v="58.040160642570278"/>
    <x v="1"/>
    <s v="USD"/>
    <x v="62"/>
    <x v="62"/>
    <b v="0"/>
    <b v="0"/>
    <s v="technology/web"/>
    <x v="2"/>
    <x v="2"/>
  </r>
  <r>
    <n v="63"/>
    <s v="Baker, Morgan and Brown"/>
    <s v="Assimilated didactic open system"/>
    <x v="53"/>
    <n v="557"/>
    <n v="0.11851063829787234"/>
    <x v="0"/>
    <n v="5"/>
    <n v="111.4"/>
    <x v="1"/>
    <s v="USD"/>
    <x v="63"/>
    <x v="63"/>
    <b v="0"/>
    <b v="0"/>
    <s v="theater/plays"/>
    <x v="3"/>
    <x v="3"/>
  </r>
  <r>
    <n v="64"/>
    <s v="Mosley-Gilbert"/>
    <s v="Vision-oriented logistical intranet"/>
    <x v="54"/>
    <n v="2734"/>
    <n v="0.97642857142857142"/>
    <x v="0"/>
    <n v="38"/>
    <n v="71.94736842105263"/>
    <x v="1"/>
    <s v="USD"/>
    <x v="64"/>
    <x v="64"/>
    <b v="0"/>
    <b v="1"/>
    <s v="technology/web"/>
    <x v="2"/>
    <x v="2"/>
  </r>
  <r>
    <n v="65"/>
    <s v="Berry-Boyer"/>
    <s v="Mandatory incremental projection"/>
    <x v="55"/>
    <n v="14405"/>
    <n v="2.3614754098360655"/>
    <x v="1"/>
    <n v="236"/>
    <n v="61.038135593220339"/>
    <x v="1"/>
    <s v="USD"/>
    <x v="65"/>
    <x v="65"/>
    <b v="0"/>
    <b v="0"/>
    <s v="theater/plays"/>
    <x v="3"/>
    <x v="3"/>
  </r>
  <r>
    <n v="66"/>
    <s v="Sanders-Allen"/>
    <s v="Grass-roots needs-based encryption"/>
    <x v="49"/>
    <n v="1307"/>
    <n v="0.45068965517241377"/>
    <x v="0"/>
    <n v="12"/>
    <n v="108.91666666666667"/>
    <x v="1"/>
    <s v="USD"/>
    <x v="66"/>
    <x v="66"/>
    <b v="0"/>
    <b v="1"/>
    <s v="theater/plays"/>
    <x v="3"/>
    <x v="3"/>
  </r>
  <r>
    <n v="67"/>
    <s v="Lopez Inc"/>
    <s v="Team-oriented 6thgeneration middleware"/>
    <x v="56"/>
    <n v="117892"/>
    <n v="1.6238567493112948"/>
    <x v="1"/>
    <n v="4065"/>
    <n v="29.001722017220171"/>
    <x v="4"/>
    <s v="GBP"/>
    <x v="67"/>
    <x v="67"/>
    <b v="0"/>
    <b v="1"/>
    <s v="technology/wearables"/>
    <x v="2"/>
    <x v="8"/>
  </r>
  <r>
    <n v="68"/>
    <s v="Moreno-Turner"/>
    <s v="Inverse multi-tasking installation"/>
    <x v="57"/>
    <n v="14508"/>
    <n v="2.5452631578947367"/>
    <x v="1"/>
    <n v="246"/>
    <n v="58.975609756097562"/>
    <x v="6"/>
    <s v="EUR"/>
    <x v="68"/>
    <x v="68"/>
    <b v="0"/>
    <b v="1"/>
    <s v="theater/plays"/>
    <x v="3"/>
    <x v="3"/>
  </r>
  <r>
    <n v="69"/>
    <s v="Jones-Watson"/>
    <s v="Switchable disintermediate moderator"/>
    <x v="58"/>
    <n v="1901"/>
    <n v="0.24063291139240506"/>
    <x v="3"/>
    <n v="17"/>
    <n v="111.82352941176471"/>
    <x v="1"/>
    <s v="USD"/>
    <x v="69"/>
    <x v="69"/>
    <b v="0"/>
    <b v="0"/>
    <s v="theater/plays"/>
    <x v="3"/>
    <x v="3"/>
  </r>
  <r>
    <n v="70"/>
    <s v="Barker Inc"/>
    <s v="Re-engineered 24/7 task-force"/>
    <x v="59"/>
    <n v="158389"/>
    <n v="1.2374140625000001"/>
    <x v="1"/>
    <n v="2475"/>
    <n v="63.995555555555555"/>
    <x v="6"/>
    <s v="EUR"/>
    <x v="70"/>
    <x v="70"/>
    <b v="0"/>
    <b v="1"/>
    <s v="theater/plays"/>
    <x v="3"/>
    <x v="3"/>
  </r>
  <r>
    <n v="71"/>
    <s v="Tate, Bass and House"/>
    <s v="Organic object-oriented budgetary management"/>
    <x v="46"/>
    <n v="6484"/>
    <n v="1.0806666666666667"/>
    <x v="1"/>
    <n v="76"/>
    <n v="85.315789473684205"/>
    <x v="1"/>
    <s v="USD"/>
    <x v="71"/>
    <x v="49"/>
    <b v="0"/>
    <b v="0"/>
    <s v="theater/plays"/>
    <x v="3"/>
    <x v="3"/>
  </r>
  <r>
    <n v="72"/>
    <s v="Hampton, Lewis and Ray"/>
    <s v="Seamless coherent parallelism"/>
    <x v="60"/>
    <n v="4022"/>
    <n v="6.7033333333333331"/>
    <x v="1"/>
    <n v="54"/>
    <n v="74.481481481481481"/>
    <x v="1"/>
    <s v="USD"/>
    <x v="72"/>
    <x v="71"/>
    <b v="0"/>
    <b v="0"/>
    <s v="film &amp; video/animation"/>
    <x v="4"/>
    <x v="10"/>
  </r>
  <r>
    <n v="73"/>
    <s v="Collins-Goodman"/>
    <s v="Cross-platform even-keeled initiative"/>
    <x v="1"/>
    <n v="9253"/>
    <n v="6.609285714285714"/>
    <x v="1"/>
    <n v="88"/>
    <n v="105.14772727272727"/>
    <x v="1"/>
    <s v="USD"/>
    <x v="73"/>
    <x v="72"/>
    <b v="0"/>
    <b v="0"/>
    <s v="music/jazz"/>
    <x v="1"/>
    <x v="17"/>
  </r>
  <r>
    <n v="74"/>
    <s v="Davis-Michael"/>
    <s v="Progressive tertiary framework"/>
    <x v="61"/>
    <n v="4776"/>
    <n v="1.2246153846153847"/>
    <x v="1"/>
    <n v="85"/>
    <n v="56.188235294117646"/>
    <x v="4"/>
    <s v="GBP"/>
    <x v="74"/>
    <x v="73"/>
    <b v="0"/>
    <b v="0"/>
    <s v="music/metal"/>
    <x v="1"/>
    <x v="16"/>
  </r>
  <r>
    <n v="75"/>
    <s v="White, Torres and Bishop"/>
    <s v="Multi-layered dynamic protocol"/>
    <x v="62"/>
    <n v="14606"/>
    <n v="1.5057731958762886"/>
    <x v="1"/>
    <n v="170"/>
    <n v="85.917647058823533"/>
    <x v="1"/>
    <s v="USD"/>
    <x v="75"/>
    <x v="74"/>
    <b v="0"/>
    <b v="0"/>
    <s v="photography/photography books"/>
    <x v="7"/>
    <x v="14"/>
  </r>
  <r>
    <n v="76"/>
    <s v="Martin, Conway and Larsen"/>
    <s v="Horizontal next generation function"/>
    <x v="63"/>
    <n v="95993"/>
    <n v="0.78106590724165992"/>
    <x v="0"/>
    <n v="1684"/>
    <n v="57.00296912114014"/>
    <x v="1"/>
    <s v="USD"/>
    <x v="76"/>
    <x v="75"/>
    <b v="1"/>
    <b v="1"/>
    <s v="theater/plays"/>
    <x v="3"/>
    <x v="3"/>
  </r>
  <r>
    <n v="77"/>
    <s v="Acevedo-Huffman"/>
    <s v="Pre-emptive impactful model"/>
    <x v="40"/>
    <n v="4460"/>
    <n v="0.46947368421052632"/>
    <x v="0"/>
    <n v="56"/>
    <n v="79.642857142857139"/>
    <x v="1"/>
    <s v="USD"/>
    <x v="77"/>
    <x v="76"/>
    <b v="0"/>
    <b v="1"/>
    <s v="film &amp; video/animation"/>
    <x v="4"/>
    <x v="10"/>
  </r>
  <r>
    <n v="78"/>
    <s v="Montgomery, Larson and Spencer"/>
    <s v="User-centric bifurcated knowledge user"/>
    <x v="6"/>
    <n v="13536"/>
    <n v="3.008"/>
    <x v="1"/>
    <n v="330"/>
    <n v="41.018181818181816"/>
    <x v="1"/>
    <s v="USD"/>
    <x v="78"/>
    <x v="77"/>
    <b v="0"/>
    <b v="0"/>
    <s v="publishing/translations"/>
    <x v="5"/>
    <x v="18"/>
  </r>
  <r>
    <n v="79"/>
    <s v="Soto LLC"/>
    <s v="Triple-buffered reciprocal project"/>
    <x v="64"/>
    <n v="40228"/>
    <n v="0.6959861591695502"/>
    <x v="0"/>
    <n v="838"/>
    <n v="48.004773269689736"/>
    <x v="1"/>
    <s v="USD"/>
    <x v="79"/>
    <x v="78"/>
    <b v="0"/>
    <b v="0"/>
    <s v="theater/plays"/>
    <x v="3"/>
    <x v="3"/>
  </r>
  <r>
    <n v="80"/>
    <s v="Sutton, Barrett and Tucker"/>
    <s v="Cross-platform needs-based approach"/>
    <x v="65"/>
    <n v="7012"/>
    <n v="6.374545454545455"/>
    <x v="1"/>
    <n v="127"/>
    <n v="55.212598425196852"/>
    <x v="1"/>
    <s v="USD"/>
    <x v="80"/>
    <x v="79"/>
    <b v="0"/>
    <b v="0"/>
    <s v="games/video games"/>
    <x v="6"/>
    <x v="11"/>
  </r>
  <r>
    <n v="81"/>
    <s v="Gomez, Bailey and Flores"/>
    <s v="User-friendly static contingency"/>
    <x v="66"/>
    <n v="37857"/>
    <n v="2.253392857142857"/>
    <x v="1"/>
    <n v="411"/>
    <n v="92.109489051094897"/>
    <x v="1"/>
    <s v="USD"/>
    <x v="81"/>
    <x v="80"/>
    <b v="0"/>
    <b v="0"/>
    <s v="music/rock"/>
    <x v="1"/>
    <x v="1"/>
  </r>
  <r>
    <n v="82"/>
    <s v="Porter-George"/>
    <s v="Reactive content-based framework"/>
    <x v="67"/>
    <n v="14973"/>
    <n v="14.973000000000001"/>
    <x v="1"/>
    <n v="180"/>
    <n v="83.183333333333337"/>
    <x v="4"/>
    <s v="GBP"/>
    <x v="82"/>
    <x v="4"/>
    <b v="0"/>
    <b v="1"/>
    <s v="games/video games"/>
    <x v="6"/>
    <x v="11"/>
  </r>
  <r>
    <n v="83"/>
    <s v="Fitzgerald PLC"/>
    <s v="Realigned user-facing concept"/>
    <x v="68"/>
    <n v="39996"/>
    <n v="0.37590225563909774"/>
    <x v="0"/>
    <n v="1000"/>
    <n v="39.996000000000002"/>
    <x v="1"/>
    <s v="USD"/>
    <x v="83"/>
    <x v="81"/>
    <b v="0"/>
    <b v="0"/>
    <s v="music/electric music"/>
    <x v="1"/>
    <x v="5"/>
  </r>
  <r>
    <n v="84"/>
    <s v="Cisneros-Burton"/>
    <s v="Public-key zero tolerance orchestration"/>
    <x v="69"/>
    <n v="41564"/>
    <n v="1.3236942675159236"/>
    <x v="1"/>
    <n v="374"/>
    <n v="111.1336898395722"/>
    <x v="1"/>
    <s v="USD"/>
    <x v="84"/>
    <x v="82"/>
    <b v="0"/>
    <b v="0"/>
    <s v="technology/wearables"/>
    <x v="2"/>
    <x v="8"/>
  </r>
  <r>
    <n v="85"/>
    <s v="Hill, Lawson and Wilkinson"/>
    <s v="Multi-tiered eco-centric architecture"/>
    <x v="70"/>
    <n v="6430"/>
    <n v="1.3122448979591836"/>
    <x v="1"/>
    <n v="71"/>
    <n v="90.563380281690144"/>
    <x v="2"/>
    <s v="AUD"/>
    <x v="85"/>
    <x v="83"/>
    <b v="0"/>
    <b v="0"/>
    <s v="music/indie rock"/>
    <x v="1"/>
    <x v="7"/>
  </r>
  <r>
    <n v="86"/>
    <s v="Davis-Smith"/>
    <s v="Organic motivating firmware"/>
    <x v="71"/>
    <n v="12405"/>
    <n v="1.6763513513513513"/>
    <x v="1"/>
    <n v="203"/>
    <n v="61.108374384236456"/>
    <x v="1"/>
    <s v="USD"/>
    <x v="86"/>
    <x v="84"/>
    <b v="1"/>
    <b v="0"/>
    <s v="theater/plays"/>
    <x v="3"/>
    <x v="3"/>
  </r>
  <r>
    <n v="87"/>
    <s v="Farrell and Sons"/>
    <s v="Synergized 4thgeneration conglomeration"/>
    <x v="72"/>
    <n v="123040"/>
    <n v="0.6198488664987406"/>
    <x v="0"/>
    <n v="1482"/>
    <n v="83.022941970310384"/>
    <x v="2"/>
    <s v="AUD"/>
    <x v="87"/>
    <x v="85"/>
    <b v="0"/>
    <b v="1"/>
    <s v="music/rock"/>
    <x v="1"/>
    <x v="1"/>
  </r>
  <r>
    <n v="88"/>
    <s v="Clark Group"/>
    <s v="Grass-roots fault-tolerant policy"/>
    <x v="73"/>
    <n v="12516"/>
    <n v="2.6074999999999999"/>
    <x v="1"/>
    <n v="113"/>
    <n v="110.76106194690266"/>
    <x v="1"/>
    <s v="USD"/>
    <x v="88"/>
    <x v="86"/>
    <b v="0"/>
    <b v="0"/>
    <s v="publishing/translations"/>
    <x v="5"/>
    <x v="18"/>
  </r>
  <r>
    <n v="89"/>
    <s v="White, Singleton and Zimmerman"/>
    <s v="Monitored scalable knowledgebase"/>
    <x v="74"/>
    <n v="8588"/>
    <n v="2.5258823529411765"/>
    <x v="1"/>
    <n v="96"/>
    <n v="89.458333333333329"/>
    <x v="1"/>
    <s v="USD"/>
    <x v="89"/>
    <x v="87"/>
    <b v="0"/>
    <b v="0"/>
    <s v="theater/plays"/>
    <x v="3"/>
    <x v="3"/>
  </r>
  <r>
    <n v="90"/>
    <s v="Kramer Group"/>
    <s v="Synergistic explicit parallelism"/>
    <x v="75"/>
    <n v="6132"/>
    <n v="0.7861538461538462"/>
    <x v="0"/>
    <n v="106"/>
    <n v="57.849056603773583"/>
    <x v="1"/>
    <s v="USD"/>
    <x v="90"/>
    <x v="88"/>
    <b v="0"/>
    <b v="1"/>
    <s v="theater/plays"/>
    <x v="3"/>
    <x v="3"/>
  </r>
  <r>
    <n v="91"/>
    <s v="Frazier, Patrick and Smith"/>
    <s v="Enhanced systemic analyzer"/>
    <x v="76"/>
    <n v="74688"/>
    <n v="0.48404406999351912"/>
    <x v="0"/>
    <n v="679"/>
    <n v="109.99705449189985"/>
    <x v="6"/>
    <s v="EUR"/>
    <x v="91"/>
    <x v="89"/>
    <b v="0"/>
    <b v="0"/>
    <s v="publishing/translations"/>
    <x v="5"/>
    <x v="18"/>
  </r>
  <r>
    <n v="92"/>
    <s v="Santos, Bell and Lloyd"/>
    <s v="Object-based analyzing knowledge user"/>
    <x v="77"/>
    <n v="51775"/>
    <n v="2.5887500000000001"/>
    <x v="1"/>
    <n v="498"/>
    <n v="103.96586345381526"/>
    <x v="5"/>
    <s v="CHF"/>
    <x v="92"/>
    <x v="40"/>
    <b v="0"/>
    <b v="1"/>
    <s v="games/video games"/>
    <x v="6"/>
    <x v="11"/>
  </r>
  <r>
    <n v="93"/>
    <s v="Hall and Sons"/>
    <s v="Pre-emptive radical architecture"/>
    <x v="78"/>
    <n v="65877"/>
    <n v="0.60548713235294116"/>
    <x v="3"/>
    <n v="610"/>
    <n v="107.99508196721311"/>
    <x v="1"/>
    <s v="USD"/>
    <x v="93"/>
    <x v="90"/>
    <b v="0"/>
    <b v="1"/>
    <s v="theater/plays"/>
    <x v="3"/>
    <x v="3"/>
  </r>
  <r>
    <n v="94"/>
    <s v="Hanson Inc"/>
    <s v="Grass-roots web-enabled contingency"/>
    <x v="49"/>
    <n v="8807"/>
    <n v="3.036896551724138"/>
    <x v="1"/>
    <n v="180"/>
    <n v="48.927777777777777"/>
    <x v="4"/>
    <s v="GBP"/>
    <x v="94"/>
    <x v="91"/>
    <b v="0"/>
    <b v="0"/>
    <s v="technology/web"/>
    <x v="2"/>
    <x v="2"/>
  </r>
  <r>
    <n v="95"/>
    <s v="Sanchez LLC"/>
    <s v="Stand-alone system-worthy standardization"/>
    <x v="79"/>
    <n v="1017"/>
    <n v="1.1299999999999999"/>
    <x v="1"/>
    <n v="27"/>
    <n v="37.666666666666664"/>
    <x v="1"/>
    <s v="USD"/>
    <x v="95"/>
    <x v="92"/>
    <b v="0"/>
    <b v="0"/>
    <s v="film &amp; video/documentary"/>
    <x v="4"/>
    <x v="4"/>
  </r>
  <r>
    <n v="96"/>
    <s v="Howard Ltd"/>
    <s v="Down-sized systematic policy"/>
    <x v="80"/>
    <n v="151513"/>
    <n v="2.1737876614060259"/>
    <x v="1"/>
    <n v="2331"/>
    <n v="64.999141999141997"/>
    <x v="1"/>
    <s v="USD"/>
    <x v="96"/>
    <x v="36"/>
    <b v="0"/>
    <b v="0"/>
    <s v="theater/plays"/>
    <x v="3"/>
    <x v="3"/>
  </r>
  <r>
    <n v="97"/>
    <s v="Stewart LLC"/>
    <s v="Cloned bi-directional architecture"/>
    <x v="81"/>
    <n v="12047"/>
    <n v="9.2669230769230762"/>
    <x v="1"/>
    <n v="113"/>
    <n v="106.61061946902655"/>
    <x v="1"/>
    <s v="USD"/>
    <x v="48"/>
    <x v="93"/>
    <b v="0"/>
    <b v="0"/>
    <s v="food/food trucks"/>
    <x v="0"/>
    <x v="0"/>
  </r>
  <r>
    <n v="98"/>
    <s v="Arias, Allen and Miller"/>
    <s v="Seamless transitional portal"/>
    <x v="82"/>
    <n v="32951"/>
    <n v="0.33692229038854804"/>
    <x v="0"/>
    <n v="1220"/>
    <n v="27.009016393442622"/>
    <x v="2"/>
    <s v="AUD"/>
    <x v="97"/>
    <x v="94"/>
    <b v="0"/>
    <b v="0"/>
    <s v="games/video games"/>
    <x v="6"/>
    <x v="11"/>
  </r>
  <r>
    <n v="99"/>
    <s v="Baker-Morris"/>
    <s v="Fully-configurable motivating approach"/>
    <x v="4"/>
    <n v="14951"/>
    <n v="1.9672368421052631"/>
    <x v="1"/>
    <n v="164"/>
    <n v="91.16463414634147"/>
    <x v="1"/>
    <s v="USD"/>
    <x v="98"/>
    <x v="95"/>
    <b v="0"/>
    <b v="0"/>
    <s v="theater/plays"/>
    <x v="3"/>
    <x v="3"/>
  </r>
  <r>
    <n v="100"/>
    <s v="Tucker, Fox and Green"/>
    <s v="Upgradable fault-tolerant approach"/>
    <x v="0"/>
    <n v="1"/>
    <n v="0.01"/>
    <x v="0"/>
    <n v="1"/>
    <n v="1"/>
    <x v="1"/>
    <s v="USD"/>
    <x v="99"/>
    <x v="96"/>
    <b v="0"/>
    <b v="0"/>
    <s v="theater/plays"/>
    <x v="3"/>
    <x v="3"/>
  </r>
  <r>
    <n v="101"/>
    <s v="Douglas LLC"/>
    <s v="Reduced heuristic moratorium"/>
    <x v="79"/>
    <n v="9193"/>
    <n v="10.214444444444444"/>
    <x v="1"/>
    <n v="164"/>
    <n v="56.054878048780488"/>
    <x v="1"/>
    <s v="USD"/>
    <x v="100"/>
    <x v="97"/>
    <b v="0"/>
    <b v="1"/>
    <s v="music/electric music"/>
    <x v="1"/>
    <x v="5"/>
  </r>
  <r>
    <n v="102"/>
    <s v="Garcia Inc"/>
    <s v="Front-line web-enabled model"/>
    <x v="41"/>
    <n v="10422"/>
    <n v="2.8167567567567566"/>
    <x v="1"/>
    <n v="336"/>
    <n v="31.017857142857142"/>
    <x v="1"/>
    <s v="USD"/>
    <x v="101"/>
    <x v="98"/>
    <b v="0"/>
    <b v="1"/>
    <s v="technology/wearables"/>
    <x v="2"/>
    <x v="8"/>
  </r>
  <r>
    <n v="103"/>
    <s v="Frye, Hunt and Powell"/>
    <s v="Polarized incremental emulation"/>
    <x v="83"/>
    <n v="2461"/>
    <n v="0.24610000000000001"/>
    <x v="0"/>
    <n v="37"/>
    <n v="66.513513513513516"/>
    <x v="6"/>
    <s v="EUR"/>
    <x v="102"/>
    <x v="99"/>
    <b v="0"/>
    <b v="0"/>
    <s v="music/electric music"/>
    <x v="1"/>
    <x v="5"/>
  </r>
  <r>
    <n v="104"/>
    <s v="Smith, Wells and Nguyen"/>
    <s v="Self-enabling grid-enabled initiative"/>
    <x v="84"/>
    <n v="170623"/>
    <n v="1.4314010067114094"/>
    <x v="1"/>
    <n v="1917"/>
    <n v="89.005216484089729"/>
    <x v="1"/>
    <s v="USD"/>
    <x v="103"/>
    <x v="100"/>
    <b v="0"/>
    <b v="0"/>
    <s v="music/indie rock"/>
    <x v="1"/>
    <x v="7"/>
  </r>
  <r>
    <n v="105"/>
    <s v="Charles-Johnson"/>
    <s v="Total fresh-thinking system engine"/>
    <x v="85"/>
    <n v="9829"/>
    <n v="1.4454411764705883"/>
    <x v="1"/>
    <n v="95"/>
    <n v="103.46315789473684"/>
    <x v="1"/>
    <s v="USD"/>
    <x v="104"/>
    <x v="101"/>
    <b v="0"/>
    <b v="0"/>
    <s v="technology/web"/>
    <x v="2"/>
    <x v="2"/>
  </r>
  <r>
    <n v="106"/>
    <s v="Brandt, Carter and Wood"/>
    <s v="Ameliorated clear-thinking circuit"/>
    <x v="61"/>
    <n v="14006"/>
    <n v="3.5912820512820511"/>
    <x v="1"/>
    <n v="147"/>
    <n v="95.278911564625844"/>
    <x v="1"/>
    <s v="USD"/>
    <x v="105"/>
    <x v="102"/>
    <b v="0"/>
    <b v="0"/>
    <s v="theater/plays"/>
    <x v="3"/>
    <x v="3"/>
  </r>
  <r>
    <n v="107"/>
    <s v="Tucker, Schmidt and Reid"/>
    <s v="Multi-layered encompassing installation"/>
    <x v="26"/>
    <n v="6527"/>
    <n v="1.8648571428571428"/>
    <x v="1"/>
    <n v="86"/>
    <n v="75.895348837209298"/>
    <x v="1"/>
    <s v="USD"/>
    <x v="106"/>
    <x v="103"/>
    <b v="0"/>
    <b v="1"/>
    <s v="theater/plays"/>
    <x v="3"/>
    <x v="3"/>
  </r>
  <r>
    <n v="108"/>
    <s v="Decker Inc"/>
    <s v="Universal encompassing implementation"/>
    <x v="42"/>
    <n v="8929"/>
    <n v="5.9526666666666666"/>
    <x v="1"/>
    <n v="83"/>
    <n v="107.57831325301204"/>
    <x v="1"/>
    <s v="USD"/>
    <x v="107"/>
    <x v="104"/>
    <b v="0"/>
    <b v="0"/>
    <s v="film &amp; video/documentary"/>
    <x v="4"/>
    <x v="4"/>
  </r>
  <r>
    <n v="109"/>
    <s v="Romero and Sons"/>
    <s v="Object-based client-server application"/>
    <x v="5"/>
    <n v="3079"/>
    <n v="0.5921153846153846"/>
    <x v="0"/>
    <n v="60"/>
    <n v="51.31666666666667"/>
    <x v="1"/>
    <s v="USD"/>
    <x v="108"/>
    <x v="105"/>
    <b v="0"/>
    <b v="0"/>
    <s v="film &amp; video/television"/>
    <x v="4"/>
    <x v="19"/>
  </r>
  <r>
    <n v="110"/>
    <s v="Castillo-Carey"/>
    <s v="Cross-platform solution-oriented process improvement"/>
    <x v="86"/>
    <n v="21307"/>
    <n v="0.14962780898876404"/>
    <x v="0"/>
    <n v="296"/>
    <n v="71.983108108108112"/>
    <x v="1"/>
    <s v="USD"/>
    <x v="109"/>
    <x v="106"/>
    <b v="0"/>
    <b v="0"/>
    <s v="food/food trucks"/>
    <x v="0"/>
    <x v="0"/>
  </r>
  <r>
    <n v="111"/>
    <s v="Hart-Briggs"/>
    <s v="Re-engineered user-facing approach"/>
    <x v="87"/>
    <n v="73653"/>
    <n v="1.1995602605863191"/>
    <x v="1"/>
    <n v="676"/>
    <n v="108.95414201183432"/>
    <x v="1"/>
    <s v="USD"/>
    <x v="110"/>
    <x v="107"/>
    <b v="0"/>
    <b v="0"/>
    <s v="publishing/radio &amp; podcasts"/>
    <x v="5"/>
    <x v="15"/>
  </r>
  <r>
    <n v="112"/>
    <s v="Jones-Meyer"/>
    <s v="Re-engineered client-driven hub"/>
    <x v="53"/>
    <n v="12635"/>
    <n v="2.6882978723404256"/>
    <x v="1"/>
    <n v="361"/>
    <n v="35"/>
    <x v="2"/>
    <s v="AUD"/>
    <x v="111"/>
    <x v="108"/>
    <b v="0"/>
    <b v="0"/>
    <s v="technology/web"/>
    <x v="2"/>
    <x v="2"/>
  </r>
  <r>
    <n v="113"/>
    <s v="Wright, Hartman and Yu"/>
    <s v="User-friendly tertiary array"/>
    <x v="88"/>
    <n v="12437"/>
    <n v="3.7687878787878786"/>
    <x v="1"/>
    <n v="131"/>
    <n v="94.938931297709928"/>
    <x v="1"/>
    <s v="USD"/>
    <x v="112"/>
    <x v="109"/>
    <b v="0"/>
    <b v="0"/>
    <s v="food/food trucks"/>
    <x v="0"/>
    <x v="0"/>
  </r>
  <r>
    <n v="114"/>
    <s v="Harper-Davis"/>
    <s v="Robust heuristic encoding"/>
    <x v="89"/>
    <n v="13816"/>
    <n v="7.2715789473684209"/>
    <x v="1"/>
    <n v="126"/>
    <n v="109.65079365079364"/>
    <x v="1"/>
    <s v="USD"/>
    <x v="113"/>
    <x v="110"/>
    <b v="0"/>
    <b v="1"/>
    <s v="technology/wearables"/>
    <x v="2"/>
    <x v="8"/>
  </r>
  <r>
    <n v="115"/>
    <s v="Barrett PLC"/>
    <s v="Team-oriented clear-thinking capacity"/>
    <x v="90"/>
    <n v="145382"/>
    <n v="0.87211757648470301"/>
    <x v="0"/>
    <n v="3304"/>
    <n v="44.001815980629537"/>
    <x v="6"/>
    <s v="EUR"/>
    <x v="114"/>
    <x v="111"/>
    <b v="0"/>
    <b v="0"/>
    <s v="publishing/fiction"/>
    <x v="5"/>
    <x v="13"/>
  </r>
  <r>
    <n v="116"/>
    <s v="David-Clark"/>
    <s v="De-engineered motivating standardization"/>
    <x v="44"/>
    <n v="6336"/>
    <n v="0.88"/>
    <x v="0"/>
    <n v="73"/>
    <n v="86.794520547945211"/>
    <x v="1"/>
    <s v="USD"/>
    <x v="115"/>
    <x v="112"/>
    <b v="0"/>
    <b v="0"/>
    <s v="theater/plays"/>
    <x v="3"/>
    <x v="3"/>
  </r>
  <r>
    <n v="117"/>
    <s v="Chaney-Dennis"/>
    <s v="Business-focused 24hour groupware"/>
    <x v="70"/>
    <n v="8523"/>
    <n v="1.7393877551020409"/>
    <x v="1"/>
    <n v="275"/>
    <n v="30.992727272727272"/>
    <x v="1"/>
    <s v="USD"/>
    <x v="116"/>
    <x v="113"/>
    <b v="0"/>
    <b v="0"/>
    <s v="film &amp; video/television"/>
    <x v="4"/>
    <x v="19"/>
  </r>
  <r>
    <n v="118"/>
    <s v="Robinson, Lopez and Christensen"/>
    <s v="Organic next generation protocol"/>
    <x v="91"/>
    <n v="6351"/>
    <n v="1.1761111111111111"/>
    <x v="1"/>
    <n v="67"/>
    <n v="94.791044776119406"/>
    <x v="1"/>
    <s v="USD"/>
    <x v="117"/>
    <x v="114"/>
    <b v="0"/>
    <b v="0"/>
    <s v="photography/photography books"/>
    <x v="7"/>
    <x v="14"/>
  </r>
  <r>
    <n v="119"/>
    <s v="Clark and Sons"/>
    <s v="Reverse-engineered full-range Internet solution"/>
    <x v="92"/>
    <n v="10748"/>
    <n v="2.1496"/>
    <x v="1"/>
    <n v="154"/>
    <n v="69.79220779220779"/>
    <x v="1"/>
    <s v="USD"/>
    <x v="118"/>
    <x v="115"/>
    <b v="0"/>
    <b v="1"/>
    <s v="film &amp; video/documentary"/>
    <x v="4"/>
    <x v="4"/>
  </r>
  <r>
    <n v="120"/>
    <s v="Vega Group"/>
    <s v="Synchronized regional synergy"/>
    <x v="93"/>
    <n v="112272"/>
    <n v="1.4949667110519307"/>
    <x v="1"/>
    <n v="1782"/>
    <n v="63.003367003367003"/>
    <x v="1"/>
    <s v="USD"/>
    <x v="119"/>
    <x v="116"/>
    <b v="0"/>
    <b v="1"/>
    <s v="games/mobile games"/>
    <x v="6"/>
    <x v="20"/>
  </r>
  <r>
    <n v="121"/>
    <s v="Brown-Brown"/>
    <s v="Multi-lateral homogeneous success"/>
    <x v="94"/>
    <n v="99361"/>
    <n v="2.1933995584988963"/>
    <x v="1"/>
    <n v="903"/>
    <n v="110.0343300110742"/>
    <x v="1"/>
    <s v="USD"/>
    <x v="33"/>
    <x v="117"/>
    <b v="0"/>
    <b v="0"/>
    <s v="games/video games"/>
    <x v="6"/>
    <x v="11"/>
  </r>
  <r>
    <n v="122"/>
    <s v="Taylor PLC"/>
    <s v="Seamless zero-defect solution"/>
    <x v="95"/>
    <n v="88055"/>
    <n v="0.64367690058479532"/>
    <x v="0"/>
    <n v="3387"/>
    <n v="25.997933274284026"/>
    <x v="1"/>
    <s v="USD"/>
    <x v="120"/>
    <x v="95"/>
    <b v="0"/>
    <b v="0"/>
    <s v="publishing/fiction"/>
    <x v="5"/>
    <x v="13"/>
  </r>
  <r>
    <n v="123"/>
    <s v="Edwards-Lewis"/>
    <s v="Enhanced scalable concept"/>
    <x v="96"/>
    <n v="33092"/>
    <n v="0.18622397298818233"/>
    <x v="0"/>
    <n v="662"/>
    <n v="49.987915407854985"/>
    <x v="0"/>
    <s v="CAD"/>
    <x v="121"/>
    <x v="118"/>
    <b v="1"/>
    <b v="0"/>
    <s v="theater/plays"/>
    <x v="3"/>
    <x v="3"/>
  </r>
  <r>
    <n v="124"/>
    <s v="Stanton, Neal and Rodriguez"/>
    <s v="Polarized uniform software"/>
    <x v="97"/>
    <n v="9562"/>
    <n v="3.6776923076923076"/>
    <x v="1"/>
    <n v="94"/>
    <n v="101.72340425531915"/>
    <x v="6"/>
    <s v="EUR"/>
    <x v="122"/>
    <x v="119"/>
    <b v="0"/>
    <b v="0"/>
    <s v="photography/photography books"/>
    <x v="7"/>
    <x v="14"/>
  </r>
  <r>
    <n v="125"/>
    <s v="Pratt LLC"/>
    <s v="Stand-alone web-enabled moderator"/>
    <x v="98"/>
    <n v="8475"/>
    <n v="1.5990566037735849"/>
    <x v="1"/>
    <n v="180"/>
    <n v="47.083333333333336"/>
    <x v="1"/>
    <s v="USD"/>
    <x v="123"/>
    <x v="120"/>
    <b v="0"/>
    <b v="0"/>
    <s v="theater/plays"/>
    <x v="3"/>
    <x v="3"/>
  </r>
  <r>
    <n v="126"/>
    <s v="Gross PLC"/>
    <s v="Proactive methodical benchmark"/>
    <x v="99"/>
    <n v="69617"/>
    <n v="0.38633185349611543"/>
    <x v="0"/>
    <n v="774"/>
    <n v="89.944444444444443"/>
    <x v="1"/>
    <s v="USD"/>
    <x v="124"/>
    <x v="121"/>
    <b v="0"/>
    <b v="1"/>
    <s v="theater/plays"/>
    <x v="3"/>
    <x v="3"/>
  </r>
  <r>
    <n v="127"/>
    <s v="Martinez, Gomez and Dalton"/>
    <s v="Team-oriented 6thgeneration matrix"/>
    <x v="100"/>
    <n v="53067"/>
    <n v="0.51421511627906979"/>
    <x v="0"/>
    <n v="672"/>
    <n v="78.96875"/>
    <x v="0"/>
    <s v="CAD"/>
    <x v="125"/>
    <x v="122"/>
    <b v="0"/>
    <b v="0"/>
    <s v="theater/plays"/>
    <x v="3"/>
    <x v="3"/>
  </r>
  <r>
    <n v="128"/>
    <s v="Allen-Curtis"/>
    <s v="Phased human-resource core"/>
    <x v="101"/>
    <n v="42596"/>
    <n v="0.60334277620396604"/>
    <x v="3"/>
    <n v="532"/>
    <n v="80.067669172932327"/>
    <x v="1"/>
    <s v="USD"/>
    <x v="126"/>
    <x v="123"/>
    <b v="0"/>
    <b v="0"/>
    <s v="music/rock"/>
    <x v="1"/>
    <x v="1"/>
  </r>
  <r>
    <n v="129"/>
    <s v="Morgan-Martinez"/>
    <s v="Mandatory tertiary implementation"/>
    <x v="102"/>
    <n v="4756"/>
    <n v="3.2026936026936029E-2"/>
    <x v="3"/>
    <n v="55"/>
    <n v="86.472727272727269"/>
    <x v="2"/>
    <s v="AUD"/>
    <x v="127"/>
    <x v="97"/>
    <b v="0"/>
    <b v="0"/>
    <s v="food/food trucks"/>
    <x v="0"/>
    <x v="0"/>
  </r>
  <r>
    <n v="130"/>
    <s v="Luna, Anderson and Fox"/>
    <s v="Secured directional encryption"/>
    <x v="103"/>
    <n v="14925"/>
    <n v="1.5546875"/>
    <x v="1"/>
    <n v="533"/>
    <n v="28.001876172607879"/>
    <x v="3"/>
    <s v="DKK"/>
    <x v="128"/>
    <x v="124"/>
    <b v="0"/>
    <b v="0"/>
    <s v="film &amp; video/drama"/>
    <x v="4"/>
    <x v="6"/>
  </r>
  <r>
    <n v="131"/>
    <s v="Fleming, Zhang and Henderson"/>
    <s v="Distributed 5thgeneration implementation"/>
    <x v="104"/>
    <n v="166116"/>
    <n v="1.0085974499089254"/>
    <x v="1"/>
    <n v="2443"/>
    <n v="67.996725337699544"/>
    <x v="4"/>
    <s v="GBP"/>
    <x v="129"/>
    <x v="125"/>
    <b v="0"/>
    <b v="0"/>
    <s v="technology/web"/>
    <x v="2"/>
    <x v="2"/>
  </r>
  <r>
    <n v="132"/>
    <s v="Flowers and Sons"/>
    <s v="Virtual static core"/>
    <x v="88"/>
    <n v="3834"/>
    <n v="1.1618181818181819"/>
    <x v="1"/>
    <n v="89"/>
    <n v="43.078651685393261"/>
    <x v="1"/>
    <s v="USD"/>
    <x v="130"/>
    <x v="126"/>
    <b v="0"/>
    <b v="1"/>
    <s v="theater/plays"/>
    <x v="3"/>
    <x v="3"/>
  </r>
  <r>
    <n v="133"/>
    <s v="Gates PLC"/>
    <s v="Secured content-based product"/>
    <x v="6"/>
    <n v="13985"/>
    <n v="3.1077777777777778"/>
    <x v="1"/>
    <n v="159"/>
    <n v="87.95597484276729"/>
    <x v="1"/>
    <s v="USD"/>
    <x v="131"/>
    <x v="127"/>
    <b v="0"/>
    <b v="0"/>
    <s v="music/world music"/>
    <x v="1"/>
    <x v="21"/>
  </r>
  <r>
    <n v="134"/>
    <s v="Caldwell LLC"/>
    <s v="Secured executive concept"/>
    <x v="105"/>
    <n v="89288"/>
    <n v="0.89736683417085428"/>
    <x v="0"/>
    <n v="940"/>
    <n v="94.987234042553197"/>
    <x v="5"/>
    <s v="CHF"/>
    <x v="132"/>
    <x v="128"/>
    <b v="0"/>
    <b v="1"/>
    <s v="film &amp; video/documentary"/>
    <x v="4"/>
    <x v="4"/>
  </r>
  <r>
    <n v="135"/>
    <s v="Le, Burton and Evans"/>
    <s v="Balanced zero-defect software"/>
    <x v="106"/>
    <n v="5488"/>
    <n v="0.71272727272727276"/>
    <x v="0"/>
    <n v="117"/>
    <n v="46.905982905982903"/>
    <x v="1"/>
    <s v="USD"/>
    <x v="133"/>
    <x v="129"/>
    <b v="0"/>
    <b v="1"/>
    <s v="theater/plays"/>
    <x v="3"/>
    <x v="3"/>
  </r>
  <r>
    <n v="136"/>
    <s v="Briggs PLC"/>
    <s v="Distributed context-sensitive flexibility"/>
    <x v="107"/>
    <n v="2721"/>
    <n v="3.2862318840579711E-2"/>
    <x v="3"/>
    <n v="58"/>
    <n v="46.913793103448278"/>
    <x v="1"/>
    <s v="USD"/>
    <x v="134"/>
    <x v="130"/>
    <b v="0"/>
    <b v="1"/>
    <s v="film &amp; video/drama"/>
    <x v="4"/>
    <x v="6"/>
  </r>
  <r>
    <n v="137"/>
    <s v="Hudson-Nguyen"/>
    <s v="Down-sized disintermediate support"/>
    <x v="37"/>
    <n v="4712"/>
    <n v="2.617777777777778"/>
    <x v="1"/>
    <n v="50"/>
    <n v="94.24"/>
    <x v="1"/>
    <s v="USD"/>
    <x v="135"/>
    <x v="131"/>
    <b v="0"/>
    <b v="0"/>
    <s v="publishing/nonfiction"/>
    <x v="5"/>
    <x v="9"/>
  </r>
  <r>
    <n v="138"/>
    <s v="Hogan Ltd"/>
    <s v="Stand-alone mission-critical moratorium"/>
    <x v="103"/>
    <n v="9216"/>
    <n v="0.96"/>
    <x v="0"/>
    <n v="115"/>
    <n v="80.139130434782615"/>
    <x v="1"/>
    <s v="USD"/>
    <x v="136"/>
    <x v="132"/>
    <b v="0"/>
    <b v="0"/>
    <s v="games/mobile games"/>
    <x v="6"/>
    <x v="20"/>
  </r>
  <r>
    <n v="139"/>
    <s v="Hamilton, Wright and Chavez"/>
    <s v="Down-sized empowering protocol"/>
    <x v="108"/>
    <n v="19246"/>
    <n v="0.20896851248642778"/>
    <x v="0"/>
    <n v="326"/>
    <n v="59.036809815950917"/>
    <x v="1"/>
    <s v="USD"/>
    <x v="137"/>
    <x v="133"/>
    <b v="0"/>
    <b v="1"/>
    <s v="technology/wearables"/>
    <x v="2"/>
    <x v="8"/>
  </r>
  <r>
    <n v="140"/>
    <s v="Bautista-Cross"/>
    <s v="Fully-configurable coherent Internet solution"/>
    <x v="20"/>
    <n v="12274"/>
    <n v="2.2316363636363636"/>
    <x v="1"/>
    <n v="186"/>
    <n v="65.989247311827953"/>
    <x v="1"/>
    <s v="USD"/>
    <x v="138"/>
    <x v="134"/>
    <b v="0"/>
    <b v="0"/>
    <s v="film &amp; video/documentary"/>
    <x v="4"/>
    <x v="4"/>
  </r>
  <r>
    <n v="141"/>
    <s v="Jackson LLC"/>
    <s v="Distributed motivating algorithm"/>
    <x v="109"/>
    <n v="65323"/>
    <n v="1.0159097978227061"/>
    <x v="1"/>
    <n v="1071"/>
    <n v="60.992530345471522"/>
    <x v="1"/>
    <s v="USD"/>
    <x v="139"/>
    <x v="135"/>
    <b v="0"/>
    <b v="0"/>
    <s v="technology/web"/>
    <x v="2"/>
    <x v="2"/>
  </r>
  <r>
    <n v="142"/>
    <s v="Figueroa Ltd"/>
    <s v="Expanded solution-oriented benchmark"/>
    <x v="92"/>
    <n v="11502"/>
    <n v="2.3003999999999998"/>
    <x v="1"/>
    <n v="117"/>
    <n v="98.307692307692307"/>
    <x v="1"/>
    <s v="USD"/>
    <x v="107"/>
    <x v="136"/>
    <b v="0"/>
    <b v="0"/>
    <s v="technology/web"/>
    <x v="2"/>
    <x v="2"/>
  </r>
  <r>
    <n v="143"/>
    <s v="Avila-Jones"/>
    <s v="Implemented discrete secured line"/>
    <x v="91"/>
    <n v="7322"/>
    <n v="1.355925925925926"/>
    <x v="1"/>
    <n v="70"/>
    <n v="104.6"/>
    <x v="1"/>
    <s v="USD"/>
    <x v="140"/>
    <x v="137"/>
    <b v="0"/>
    <b v="0"/>
    <s v="music/indie rock"/>
    <x v="1"/>
    <x v="7"/>
  </r>
  <r>
    <n v="144"/>
    <s v="Martin, Lopez and Hunter"/>
    <s v="Multi-lateral actuating installation"/>
    <x v="25"/>
    <n v="11619"/>
    <n v="1.2909999999999999"/>
    <x v="1"/>
    <n v="135"/>
    <n v="86.066666666666663"/>
    <x v="1"/>
    <s v="USD"/>
    <x v="141"/>
    <x v="138"/>
    <b v="0"/>
    <b v="0"/>
    <s v="theater/plays"/>
    <x v="3"/>
    <x v="3"/>
  </r>
  <r>
    <n v="145"/>
    <s v="Fields-Moore"/>
    <s v="Secured reciprocal array"/>
    <x v="110"/>
    <n v="59128"/>
    <n v="2.3651200000000001"/>
    <x v="1"/>
    <n v="768"/>
    <n v="76.989583333333329"/>
    <x v="5"/>
    <s v="CHF"/>
    <x v="142"/>
    <x v="139"/>
    <b v="0"/>
    <b v="0"/>
    <s v="technology/wearables"/>
    <x v="2"/>
    <x v="8"/>
  </r>
  <r>
    <n v="146"/>
    <s v="Harris-Golden"/>
    <s v="Optional bandwidth-monitored middleware"/>
    <x v="35"/>
    <n v="1518"/>
    <n v="0.17249999999999999"/>
    <x v="3"/>
    <n v="51"/>
    <n v="29.764705882352942"/>
    <x v="1"/>
    <s v="USD"/>
    <x v="143"/>
    <x v="140"/>
    <b v="0"/>
    <b v="0"/>
    <s v="theater/plays"/>
    <x v="3"/>
    <x v="3"/>
  </r>
  <r>
    <n v="147"/>
    <s v="Moss, Norman and Dunlap"/>
    <s v="Upgradable upward-trending workforce"/>
    <x v="111"/>
    <n v="9337"/>
    <n v="1.1249397590361445"/>
    <x v="1"/>
    <n v="199"/>
    <n v="46.91959798994975"/>
    <x v="1"/>
    <s v="USD"/>
    <x v="144"/>
    <x v="141"/>
    <b v="0"/>
    <b v="1"/>
    <s v="theater/plays"/>
    <x v="3"/>
    <x v="3"/>
  </r>
  <r>
    <n v="148"/>
    <s v="White, Larson and Wright"/>
    <s v="Upgradable hybrid capability"/>
    <x v="29"/>
    <n v="11255"/>
    <n v="1.2102150537634409"/>
    <x v="1"/>
    <n v="107"/>
    <n v="105.18691588785046"/>
    <x v="1"/>
    <s v="USD"/>
    <x v="145"/>
    <x v="142"/>
    <b v="0"/>
    <b v="0"/>
    <s v="technology/wearables"/>
    <x v="2"/>
    <x v="8"/>
  </r>
  <r>
    <n v="149"/>
    <s v="Payne, Oliver and Burch"/>
    <s v="Managed fresh-thinking flexibility"/>
    <x v="8"/>
    <n v="13632"/>
    <n v="2.1987096774193549"/>
    <x v="1"/>
    <n v="195"/>
    <n v="69.907692307692301"/>
    <x v="1"/>
    <s v="USD"/>
    <x v="146"/>
    <x v="143"/>
    <b v="0"/>
    <b v="0"/>
    <s v="music/indie rock"/>
    <x v="1"/>
    <x v="7"/>
  </r>
  <r>
    <n v="150"/>
    <s v="Brown, Palmer and Pace"/>
    <s v="Networked stable workforce"/>
    <x v="0"/>
    <n v="1"/>
    <n v="0.01"/>
    <x v="0"/>
    <n v="1"/>
    <n v="1"/>
    <x v="1"/>
    <s v="USD"/>
    <x v="147"/>
    <x v="144"/>
    <b v="0"/>
    <b v="0"/>
    <s v="music/rock"/>
    <x v="1"/>
    <x v="1"/>
  </r>
  <r>
    <n v="151"/>
    <s v="Parker LLC"/>
    <s v="Customizable intermediate extranet"/>
    <x v="112"/>
    <n v="88037"/>
    <n v="0.64166909620991253"/>
    <x v="0"/>
    <n v="1467"/>
    <n v="60.011588275391958"/>
    <x v="1"/>
    <s v="USD"/>
    <x v="148"/>
    <x v="145"/>
    <b v="0"/>
    <b v="0"/>
    <s v="music/electric music"/>
    <x v="1"/>
    <x v="5"/>
  </r>
  <r>
    <n v="152"/>
    <s v="Bowen, Mcdonald and Hall"/>
    <s v="User-centric fault-tolerant task-force"/>
    <x v="113"/>
    <n v="175573"/>
    <n v="4.2306746987951804"/>
    <x v="1"/>
    <n v="3376"/>
    <n v="52.006220379146917"/>
    <x v="1"/>
    <s v="USD"/>
    <x v="149"/>
    <x v="146"/>
    <b v="0"/>
    <b v="0"/>
    <s v="music/indie rock"/>
    <x v="1"/>
    <x v="7"/>
  </r>
  <r>
    <n v="153"/>
    <s v="Whitehead, Bell and Hughes"/>
    <s v="Multi-tiered radical definition"/>
    <x v="114"/>
    <n v="176112"/>
    <n v="0.92984160506863778"/>
    <x v="0"/>
    <n v="5681"/>
    <n v="31.000176025347649"/>
    <x v="1"/>
    <s v="USD"/>
    <x v="150"/>
    <x v="147"/>
    <b v="0"/>
    <b v="0"/>
    <s v="theater/plays"/>
    <x v="3"/>
    <x v="3"/>
  </r>
  <r>
    <n v="154"/>
    <s v="Rodriguez-Brown"/>
    <s v="Devolved foreground benchmark"/>
    <x v="115"/>
    <n v="100650"/>
    <n v="0.58756567425569173"/>
    <x v="0"/>
    <n v="1059"/>
    <n v="95.042492917847028"/>
    <x v="1"/>
    <s v="USD"/>
    <x v="151"/>
    <x v="148"/>
    <b v="0"/>
    <b v="1"/>
    <s v="music/indie rock"/>
    <x v="1"/>
    <x v="7"/>
  </r>
  <r>
    <n v="155"/>
    <s v="Hall-Schaefer"/>
    <s v="Distributed eco-centric methodology"/>
    <x v="116"/>
    <n v="90706"/>
    <n v="0.65022222222222226"/>
    <x v="0"/>
    <n v="1194"/>
    <n v="75.968174204355108"/>
    <x v="1"/>
    <s v="USD"/>
    <x v="152"/>
    <x v="149"/>
    <b v="0"/>
    <b v="0"/>
    <s v="theater/plays"/>
    <x v="3"/>
    <x v="3"/>
  </r>
  <r>
    <n v="156"/>
    <s v="Meza-Rogers"/>
    <s v="Streamlined encompassing encryption"/>
    <x v="117"/>
    <n v="26914"/>
    <n v="0.73939560439560437"/>
    <x v="3"/>
    <n v="379"/>
    <n v="71.013192612137203"/>
    <x v="2"/>
    <s v="AUD"/>
    <x v="153"/>
    <x v="150"/>
    <b v="0"/>
    <b v="0"/>
    <s v="music/rock"/>
    <x v="1"/>
    <x v="1"/>
  </r>
  <r>
    <n v="157"/>
    <s v="Curtis-Curtis"/>
    <s v="User-friendly reciprocal initiative"/>
    <x v="3"/>
    <n v="2212"/>
    <n v="0.52666666666666662"/>
    <x v="0"/>
    <n v="30"/>
    <n v="73.733333333333334"/>
    <x v="2"/>
    <s v="AUD"/>
    <x v="154"/>
    <x v="151"/>
    <b v="0"/>
    <b v="0"/>
    <s v="photography/photography books"/>
    <x v="7"/>
    <x v="14"/>
  </r>
  <r>
    <n v="158"/>
    <s v="Carlson Inc"/>
    <s v="Ergonomic fresh-thinking installation"/>
    <x v="118"/>
    <n v="4640"/>
    <n v="2.2095238095238097"/>
    <x v="1"/>
    <n v="41"/>
    <n v="113.17073170731707"/>
    <x v="1"/>
    <s v="USD"/>
    <x v="155"/>
    <x v="152"/>
    <b v="0"/>
    <b v="0"/>
    <s v="music/rock"/>
    <x v="1"/>
    <x v="1"/>
  </r>
  <r>
    <n v="159"/>
    <s v="Clarke, Anderson and Lee"/>
    <s v="Robust explicit hardware"/>
    <x v="119"/>
    <n v="191222"/>
    <n v="1.0001150627615063"/>
    <x v="1"/>
    <n v="1821"/>
    <n v="105.00933552992861"/>
    <x v="1"/>
    <s v="USD"/>
    <x v="156"/>
    <x v="153"/>
    <b v="0"/>
    <b v="1"/>
    <s v="theater/plays"/>
    <x v="3"/>
    <x v="3"/>
  </r>
  <r>
    <n v="160"/>
    <s v="Evans Group"/>
    <s v="Stand-alone actuating support"/>
    <x v="48"/>
    <n v="12985"/>
    <n v="1.6231249999999999"/>
    <x v="1"/>
    <n v="164"/>
    <n v="79.176829268292678"/>
    <x v="1"/>
    <s v="USD"/>
    <x v="157"/>
    <x v="154"/>
    <b v="0"/>
    <b v="0"/>
    <s v="technology/wearables"/>
    <x v="2"/>
    <x v="8"/>
  </r>
  <r>
    <n v="161"/>
    <s v="Bruce Group"/>
    <s v="Cross-platform methodical process improvement"/>
    <x v="20"/>
    <n v="4300"/>
    <n v="0.78181818181818186"/>
    <x v="0"/>
    <n v="75"/>
    <n v="57.333333333333336"/>
    <x v="1"/>
    <s v="USD"/>
    <x v="158"/>
    <x v="155"/>
    <b v="0"/>
    <b v="1"/>
    <s v="technology/web"/>
    <x v="2"/>
    <x v="2"/>
  </r>
  <r>
    <n v="162"/>
    <s v="Keith, Alvarez and Potter"/>
    <s v="Extended bottom-line open architecture"/>
    <x v="55"/>
    <n v="9134"/>
    <n v="1.4973770491803278"/>
    <x v="1"/>
    <n v="157"/>
    <n v="58.178343949044589"/>
    <x v="5"/>
    <s v="CHF"/>
    <x v="159"/>
    <x v="156"/>
    <b v="0"/>
    <b v="0"/>
    <s v="music/rock"/>
    <x v="1"/>
    <x v="1"/>
  </r>
  <r>
    <n v="163"/>
    <s v="Burton-Watkins"/>
    <s v="Extended reciprocal circuit"/>
    <x v="26"/>
    <n v="8864"/>
    <n v="2.5325714285714285"/>
    <x v="1"/>
    <n v="246"/>
    <n v="36.032520325203251"/>
    <x v="1"/>
    <s v="USD"/>
    <x v="160"/>
    <x v="157"/>
    <b v="0"/>
    <b v="1"/>
    <s v="photography/photography books"/>
    <x v="7"/>
    <x v="14"/>
  </r>
  <r>
    <n v="164"/>
    <s v="Lopez and Sons"/>
    <s v="Polarized human-resource protocol"/>
    <x v="120"/>
    <n v="150755"/>
    <n v="1.0016943521594683"/>
    <x v="1"/>
    <n v="1396"/>
    <n v="107.99068767908309"/>
    <x v="1"/>
    <s v="USD"/>
    <x v="161"/>
    <x v="158"/>
    <b v="0"/>
    <b v="0"/>
    <s v="theater/plays"/>
    <x v="3"/>
    <x v="3"/>
  </r>
  <r>
    <n v="165"/>
    <s v="Cordova Ltd"/>
    <s v="Synergized radical product"/>
    <x v="121"/>
    <n v="110279"/>
    <n v="1.2199004424778761"/>
    <x v="1"/>
    <n v="2506"/>
    <n v="44.005985634477256"/>
    <x v="1"/>
    <s v="USD"/>
    <x v="162"/>
    <x v="159"/>
    <b v="0"/>
    <b v="0"/>
    <s v="technology/web"/>
    <x v="2"/>
    <x v="2"/>
  </r>
  <r>
    <n v="166"/>
    <s v="Brown-Vang"/>
    <s v="Robust heuristic artificial intelligence"/>
    <x v="122"/>
    <n v="13439"/>
    <n v="1.3713265306122449"/>
    <x v="1"/>
    <n v="244"/>
    <n v="55.077868852459019"/>
    <x v="1"/>
    <s v="USD"/>
    <x v="163"/>
    <x v="160"/>
    <b v="0"/>
    <b v="0"/>
    <s v="photography/photography books"/>
    <x v="7"/>
    <x v="14"/>
  </r>
  <r>
    <n v="167"/>
    <s v="Cruz-Ward"/>
    <s v="Robust content-based emulation"/>
    <x v="97"/>
    <n v="10804"/>
    <n v="4.155384615384615"/>
    <x v="1"/>
    <n v="146"/>
    <n v="74"/>
    <x v="2"/>
    <s v="AUD"/>
    <x v="164"/>
    <x v="161"/>
    <b v="0"/>
    <b v="0"/>
    <s v="theater/plays"/>
    <x v="3"/>
    <x v="3"/>
  </r>
  <r>
    <n v="168"/>
    <s v="Hernandez Group"/>
    <s v="Ergonomic uniform open system"/>
    <x v="123"/>
    <n v="40107"/>
    <n v="0.3130913348946136"/>
    <x v="0"/>
    <n v="955"/>
    <n v="41.996858638743454"/>
    <x v="3"/>
    <s v="DKK"/>
    <x v="165"/>
    <x v="162"/>
    <b v="0"/>
    <b v="1"/>
    <s v="music/indie rock"/>
    <x v="1"/>
    <x v="7"/>
  </r>
  <r>
    <n v="169"/>
    <s v="Tran, Steele and Wilson"/>
    <s v="Profit-focused modular product"/>
    <x v="124"/>
    <n v="98811"/>
    <n v="4.240815450643777"/>
    <x v="1"/>
    <n v="1267"/>
    <n v="77.988161010260455"/>
    <x v="1"/>
    <s v="USD"/>
    <x v="166"/>
    <x v="163"/>
    <b v="0"/>
    <b v="1"/>
    <s v="film &amp; video/shorts"/>
    <x v="4"/>
    <x v="12"/>
  </r>
  <r>
    <n v="170"/>
    <s v="Summers, Gallegos and Stein"/>
    <s v="Mandatory mobile product"/>
    <x v="125"/>
    <n v="5528"/>
    <n v="2.9388623072833599E-2"/>
    <x v="0"/>
    <n v="67"/>
    <n v="82.507462686567166"/>
    <x v="1"/>
    <s v="USD"/>
    <x v="167"/>
    <x v="164"/>
    <b v="0"/>
    <b v="0"/>
    <s v="music/indie rock"/>
    <x v="1"/>
    <x v="7"/>
  </r>
  <r>
    <n v="171"/>
    <s v="Blair Group"/>
    <s v="Public-key 3rdgeneration budgetary management"/>
    <x v="70"/>
    <n v="521"/>
    <n v="0.1063265306122449"/>
    <x v="0"/>
    <n v="5"/>
    <n v="104.2"/>
    <x v="1"/>
    <s v="USD"/>
    <x v="168"/>
    <x v="165"/>
    <b v="0"/>
    <b v="0"/>
    <s v="publishing/translations"/>
    <x v="5"/>
    <x v="18"/>
  </r>
  <r>
    <n v="172"/>
    <s v="Nixon Inc"/>
    <s v="Centralized national firmware"/>
    <x v="126"/>
    <n v="663"/>
    <n v="0.82874999999999999"/>
    <x v="0"/>
    <n v="26"/>
    <n v="25.5"/>
    <x v="1"/>
    <s v="USD"/>
    <x v="169"/>
    <x v="166"/>
    <b v="0"/>
    <b v="1"/>
    <s v="film &amp; video/documentary"/>
    <x v="4"/>
    <x v="4"/>
  </r>
  <r>
    <n v="173"/>
    <s v="White LLC"/>
    <s v="Cross-group 4thgeneration middleware"/>
    <x v="127"/>
    <n v="157635"/>
    <n v="1.6301447776628748"/>
    <x v="1"/>
    <n v="1561"/>
    <n v="100.98334401024984"/>
    <x v="1"/>
    <s v="USD"/>
    <x v="170"/>
    <x v="167"/>
    <b v="0"/>
    <b v="0"/>
    <s v="theater/plays"/>
    <x v="3"/>
    <x v="3"/>
  </r>
  <r>
    <n v="174"/>
    <s v="Santos, Black and Donovan"/>
    <s v="Pre-emptive scalable access"/>
    <x v="60"/>
    <n v="5368"/>
    <n v="8.9466666666666672"/>
    <x v="1"/>
    <n v="48"/>
    <n v="111.83333333333333"/>
    <x v="1"/>
    <s v="USD"/>
    <x v="171"/>
    <x v="168"/>
    <b v="0"/>
    <b v="1"/>
    <s v="technology/wearables"/>
    <x v="2"/>
    <x v="8"/>
  </r>
  <r>
    <n v="175"/>
    <s v="Jones, Contreras and Burnett"/>
    <s v="Sharable intangible migration"/>
    <x v="128"/>
    <n v="47459"/>
    <n v="0.26191501103752757"/>
    <x v="0"/>
    <n v="1130"/>
    <n v="41.999115044247787"/>
    <x v="1"/>
    <s v="USD"/>
    <x v="172"/>
    <x v="169"/>
    <b v="0"/>
    <b v="0"/>
    <s v="theater/plays"/>
    <x v="3"/>
    <x v="3"/>
  </r>
  <r>
    <n v="176"/>
    <s v="Stone-Orozco"/>
    <s v="Proactive scalable Graphical User Interface"/>
    <x v="129"/>
    <n v="86060"/>
    <n v="0.74834782608695649"/>
    <x v="0"/>
    <n v="782"/>
    <n v="110.05115089514067"/>
    <x v="1"/>
    <s v="USD"/>
    <x v="173"/>
    <x v="170"/>
    <b v="0"/>
    <b v="0"/>
    <s v="theater/plays"/>
    <x v="3"/>
    <x v="3"/>
  </r>
  <r>
    <n v="177"/>
    <s v="Lee, Gibson and Morgan"/>
    <s v="Digitized solution-oriented product"/>
    <x v="130"/>
    <n v="161593"/>
    <n v="4.1647680412371137"/>
    <x v="1"/>
    <n v="2739"/>
    <n v="58.997079225994888"/>
    <x v="1"/>
    <s v="USD"/>
    <x v="174"/>
    <x v="171"/>
    <b v="0"/>
    <b v="0"/>
    <s v="theater/plays"/>
    <x v="3"/>
    <x v="3"/>
  </r>
  <r>
    <n v="178"/>
    <s v="Alexander-Williams"/>
    <s v="Triple-buffered cohesive structure"/>
    <x v="44"/>
    <n v="6927"/>
    <n v="0.96208333333333329"/>
    <x v="0"/>
    <n v="210"/>
    <n v="32.985714285714288"/>
    <x v="1"/>
    <s v="USD"/>
    <x v="175"/>
    <x v="172"/>
    <b v="0"/>
    <b v="0"/>
    <s v="food/food trucks"/>
    <x v="0"/>
    <x v="0"/>
  </r>
  <r>
    <n v="179"/>
    <s v="Marks Ltd"/>
    <s v="Realigned human-resource orchestration"/>
    <x v="131"/>
    <n v="159185"/>
    <n v="3.5771910112359548"/>
    <x v="1"/>
    <n v="3537"/>
    <n v="45.005654509471306"/>
    <x v="0"/>
    <s v="CAD"/>
    <x v="176"/>
    <x v="173"/>
    <b v="0"/>
    <b v="1"/>
    <s v="theater/plays"/>
    <x v="3"/>
    <x v="3"/>
  </r>
  <r>
    <n v="180"/>
    <s v="Olsen, Edwards and Reid"/>
    <s v="Optional clear-thinking software"/>
    <x v="132"/>
    <n v="172736"/>
    <n v="3.0845714285714285"/>
    <x v="1"/>
    <n v="2107"/>
    <n v="81.98196487897485"/>
    <x v="2"/>
    <s v="AUD"/>
    <x v="177"/>
    <x v="174"/>
    <b v="0"/>
    <b v="0"/>
    <s v="technology/wearables"/>
    <x v="2"/>
    <x v="8"/>
  </r>
  <r>
    <n v="181"/>
    <s v="Daniels, Rose and Tyler"/>
    <s v="Centralized global approach"/>
    <x v="133"/>
    <n v="5315"/>
    <n v="0.61802325581395345"/>
    <x v="0"/>
    <n v="136"/>
    <n v="39.080882352941174"/>
    <x v="1"/>
    <s v="USD"/>
    <x v="178"/>
    <x v="175"/>
    <b v="0"/>
    <b v="0"/>
    <s v="technology/web"/>
    <x v="2"/>
    <x v="2"/>
  </r>
  <r>
    <n v="182"/>
    <s v="Adams Group"/>
    <s v="Reverse-engineered bandwidth-monitored contingency"/>
    <x v="134"/>
    <n v="195750"/>
    <n v="7.2232472324723247"/>
    <x v="1"/>
    <n v="3318"/>
    <n v="58.996383363471971"/>
    <x v="3"/>
    <s v="DKK"/>
    <x v="179"/>
    <x v="176"/>
    <b v="0"/>
    <b v="0"/>
    <s v="theater/plays"/>
    <x v="3"/>
    <x v="3"/>
  </r>
  <r>
    <n v="183"/>
    <s v="Rogers, Huerta and Medina"/>
    <s v="Pre-emptive bandwidth-monitored instruction set"/>
    <x v="135"/>
    <n v="3525"/>
    <n v="0.69117647058823528"/>
    <x v="0"/>
    <n v="86"/>
    <n v="40.988372093023258"/>
    <x v="0"/>
    <s v="CAD"/>
    <x v="180"/>
    <x v="177"/>
    <b v="0"/>
    <b v="0"/>
    <s v="music/rock"/>
    <x v="1"/>
    <x v="1"/>
  </r>
  <r>
    <n v="184"/>
    <s v="Howard, Carter and Griffith"/>
    <s v="Adaptive asynchronous emulation"/>
    <x v="136"/>
    <n v="10550"/>
    <n v="2.9305555555555554"/>
    <x v="1"/>
    <n v="340"/>
    <n v="31.029411764705884"/>
    <x v="1"/>
    <s v="USD"/>
    <x v="181"/>
    <x v="178"/>
    <b v="0"/>
    <b v="0"/>
    <s v="theater/plays"/>
    <x v="3"/>
    <x v="3"/>
  </r>
  <r>
    <n v="185"/>
    <s v="Bailey PLC"/>
    <s v="Innovative actuating conglomeration"/>
    <x v="67"/>
    <n v="718"/>
    <n v="0.71799999999999997"/>
    <x v="0"/>
    <n v="19"/>
    <n v="37.789473684210527"/>
    <x v="1"/>
    <s v="USD"/>
    <x v="182"/>
    <x v="179"/>
    <b v="0"/>
    <b v="0"/>
    <s v="film &amp; video/television"/>
    <x v="4"/>
    <x v="19"/>
  </r>
  <r>
    <n v="186"/>
    <s v="Parker Group"/>
    <s v="Grass-roots foreground policy"/>
    <x v="137"/>
    <n v="28358"/>
    <n v="0.31934684684684683"/>
    <x v="0"/>
    <n v="886"/>
    <n v="32.006772009029348"/>
    <x v="1"/>
    <s v="USD"/>
    <x v="183"/>
    <x v="180"/>
    <b v="0"/>
    <b v="0"/>
    <s v="theater/plays"/>
    <x v="3"/>
    <x v="3"/>
  </r>
  <r>
    <n v="187"/>
    <s v="Fox Group"/>
    <s v="Horizontal transitional paradigm"/>
    <x v="138"/>
    <n v="138384"/>
    <n v="2.2987375415282392"/>
    <x v="1"/>
    <n v="1442"/>
    <n v="95.966712898751737"/>
    <x v="0"/>
    <s v="CAD"/>
    <x v="184"/>
    <x v="181"/>
    <b v="0"/>
    <b v="1"/>
    <s v="film &amp; video/shorts"/>
    <x v="4"/>
    <x v="12"/>
  </r>
  <r>
    <n v="188"/>
    <s v="Walker, Jones and Rodriguez"/>
    <s v="Networked didactic info-mediaries"/>
    <x v="139"/>
    <n v="2625"/>
    <n v="0.3201219512195122"/>
    <x v="0"/>
    <n v="35"/>
    <n v="75"/>
    <x v="6"/>
    <s v="EUR"/>
    <x v="185"/>
    <x v="182"/>
    <b v="0"/>
    <b v="0"/>
    <s v="theater/plays"/>
    <x v="3"/>
    <x v="3"/>
  </r>
  <r>
    <n v="189"/>
    <s v="Anthony-Shaw"/>
    <s v="Switchable contextually-based access"/>
    <x v="140"/>
    <n v="45004"/>
    <n v="0.23525352848928385"/>
    <x v="3"/>
    <n v="441"/>
    <n v="102.0498866213152"/>
    <x v="1"/>
    <s v="USD"/>
    <x v="186"/>
    <x v="183"/>
    <b v="0"/>
    <b v="0"/>
    <s v="theater/plays"/>
    <x v="3"/>
    <x v="3"/>
  </r>
  <r>
    <n v="190"/>
    <s v="Cook LLC"/>
    <s v="Up-sized dynamic throughput"/>
    <x v="41"/>
    <n v="2538"/>
    <n v="0.68594594594594593"/>
    <x v="0"/>
    <n v="24"/>
    <n v="105.75"/>
    <x v="1"/>
    <s v="USD"/>
    <x v="187"/>
    <x v="184"/>
    <b v="0"/>
    <b v="1"/>
    <s v="theater/plays"/>
    <x v="3"/>
    <x v="3"/>
  </r>
  <r>
    <n v="191"/>
    <s v="Sutton PLC"/>
    <s v="Mandatory reciprocal superstructure"/>
    <x v="141"/>
    <n v="3188"/>
    <n v="0.37952380952380954"/>
    <x v="0"/>
    <n v="86"/>
    <n v="37.069767441860463"/>
    <x v="6"/>
    <s v="EUR"/>
    <x v="188"/>
    <x v="185"/>
    <b v="0"/>
    <b v="0"/>
    <s v="theater/plays"/>
    <x v="3"/>
    <x v="3"/>
  </r>
  <r>
    <n v="192"/>
    <s v="Long, Morgan and Mitchell"/>
    <s v="Upgradable 4thgeneration productivity"/>
    <x v="142"/>
    <n v="8517"/>
    <n v="0.19992957746478873"/>
    <x v="0"/>
    <n v="243"/>
    <n v="35.049382716049379"/>
    <x v="1"/>
    <s v="USD"/>
    <x v="189"/>
    <x v="186"/>
    <b v="0"/>
    <b v="0"/>
    <s v="music/rock"/>
    <x v="1"/>
    <x v="1"/>
  </r>
  <r>
    <n v="193"/>
    <s v="Calhoun, Rogers and Long"/>
    <s v="Progressive discrete hub"/>
    <x v="47"/>
    <n v="3012"/>
    <n v="0.45636363636363636"/>
    <x v="0"/>
    <n v="65"/>
    <n v="46.338461538461537"/>
    <x v="1"/>
    <s v="USD"/>
    <x v="190"/>
    <x v="187"/>
    <b v="1"/>
    <b v="0"/>
    <s v="music/indie rock"/>
    <x v="1"/>
    <x v="7"/>
  </r>
  <r>
    <n v="194"/>
    <s v="Sandoval Group"/>
    <s v="Assimilated multi-tasking archive"/>
    <x v="143"/>
    <n v="8716"/>
    <n v="1.227605633802817"/>
    <x v="1"/>
    <n v="126"/>
    <n v="69.174603174603178"/>
    <x v="1"/>
    <s v="USD"/>
    <x v="191"/>
    <x v="188"/>
    <b v="0"/>
    <b v="0"/>
    <s v="music/metal"/>
    <x v="1"/>
    <x v="16"/>
  </r>
  <r>
    <n v="195"/>
    <s v="Smith and Sons"/>
    <s v="Upgradable high-level solution"/>
    <x v="144"/>
    <n v="57157"/>
    <n v="3.61753164556962"/>
    <x v="1"/>
    <n v="524"/>
    <n v="109.07824427480917"/>
    <x v="1"/>
    <s v="USD"/>
    <x v="192"/>
    <x v="189"/>
    <b v="0"/>
    <b v="0"/>
    <s v="music/electric music"/>
    <x v="1"/>
    <x v="5"/>
  </r>
  <r>
    <n v="196"/>
    <s v="King Inc"/>
    <s v="Organic bandwidth-monitored frame"/>
    <x v="139"/>
    <n v="5178"/>
    <n v="0.63146341463414635"/>
    <x v="0"/>
    <n v="100"/>
    <n v="51.78"/>
    <x v="3"/>
    <s v="DKK"/>
    <x v="173"/>
    <x v="190"/>
    <b v="0"/>
    <b v="0"/>
    <s v="technology/wearables"/>
    <x v="2"/>
    <x v="8"/>
  </r>
  <r>
    <n v="197"/>
    <s v="Perry and Sons"/>
    <s v="Business-focused logistical framework"/>
    <x v="145"/>
    <n v="163118"/>
    <n v="2.9820475319926874"/>
    <x v="1"/>
    <n v="1989"/>
    <n v="82.010055304172951"/>
    <x v="1"/>
    <s v="USD"/>
    <x v="193"/>
    <x v="191"/>
    <b v="0"/>
    <b v="0"/>
    <s v="film &amp; video/drama"/>
    <x v="4"/>
    <x v="6"/>
  </r>
  <r>
    <n v="198"/>
    <s v="Palmer Inc"/>
    <s v="Universal multi-state capability"/>
    <x v="146"/>
    <n v="6041"/>
    <n v="9.5585443037974685E-2"/>
    <x v="0"/>
    <n v="168"/>
    <n v="35.958333333333336"/>
    <x v="1"/>
    <s v="USD"/>
    <x v="194"/>
    <x v="192"/>
    <b v="0"/>
    <b v="0"/>
    <s v="music/electric music"/>
    <x v="1"/>
    <x v="5"/>
  </r>
  <r>
    <n v="199"/>
    <s v="Hull, Baker and Martinez"/>
    <s v="Digitized reciprocal infrastructure"/>
    <x v="37"/>
    <n v="968"/>
    <n v="0.5377777777777778"/>
    <x v="0"/>
    <n v="13"/>
    <n v="74.461538461538467"/>
    <x v="1"/>
    <s v="USD"/>
    <x v="195"/>
    <x v="193"/>
    <b v="0"/>
    <b v="0"/>
    <s v="music/rock"/>
    <x v="1"/>
    <x v="1"/>
  </r>
  <r>
    <n v="200"/>
    <s v="Becker, Rice and White"/>
    <s v="Reduced dedicated capability"/>
    <x v="0"/>
    <n v="2"/>
    <n v="0.02"/>
    <x v="0"/>
    <n v="1"/>
    <n v="2"/>
    <x v="0"/>
    <s v="CAD"/>
    <x v="152"/>
    <x v="194"/>
    <b v="0"/>
    <b v="0"/>
    <s v="theater/plays"/>
    <x v="3"/>
    <x v="3"/>
  </r>
  <r>
    <n v="201"/>
    <s v="Osborne, Perkins and Knox"/>
    <s v="Cross-platform bi-directional workforce"/>
    <x v="118"/>
    <n v="14305"/>
    <n v="6.8119047619047617"/>
    <x v="1"/>
    <n v="157"/>
    <n v="91.114649681528661"/>
    <x v="1"/>
    <s v="USD"/>
    <x v="196"/>
    <x v="195"/>
    <b v="0"/>
    <b v="0"/>
    <s v="technology/web"/>
    <x v="2"/>
    <x v="2"/>
  </r>
  <r>
    <n v="202"/>
    <s v="Mcknight-Freeman"/>
    <s v="Upgradable scalable methodology"/>
    <x v="111"/>
    <n v="6543"/>
    <n v="0.78831325301204824"/>
    <x v="3"/>
    <n v="82"/>
    <n v="79.792682926829272"/>
    <x v="1"/>
    <s v="USD"/>
    <x v="197"/>
    <x v="196"/>
    <b v="0"/>
    <b v="0"/>
    <s v="food/food trucks"/>
    <x v="0"/>
    <x v="0"/>
  </r>
  <r>
    <n v="203"/>
    <s v="Hayden, Shannon and Stein"/>
    <s v="Customer-focused client-server service-desk"/>
    <x v="147"/>
    <n v="193413"/>
    <n v="1.3440792216817234"/>
    <x v="1"/>
    <n v="4498"/>
    <n v="42.999777678968428"/>
    <x v="2"/>
    <s v="AUD"/>
    <x v="198"/>
    <x v="197"/>
    <b v="0"/>
    <b v="0"/>
    <s v="theater/plays"/>
    <x v="3"/>
    <x v="3"/>
  </r>
  <r>
    <n v="204"/>
    <s v="Daniel-Luna"/>
    <s v="Mandatory multimedia leverage"/>
    <x v="148"/>
    <n v="2529"/>
    <n v="3.372E-2"/>
    <x v="0"/>
    <n v="40"/>
    <n v="63.225000000000001"/>
    <x v="1"/>
    <s v="USD"/>
    <x v="199"/>
    <x v="198"/>
    <b v="0"/>
    <b v="0"/>
    <s v="music/jazz"/>
    <x v="1"/>
    <x v="17"/>
  </r>
  <r>
    <n v="205"/>
    <s v="Weaver-Marquez"/>
    <s v="Focused analyzing circuit"/>
    <x v="81"/>
    <n v="5614"/>
    <n v="4.3184615384615386"/>
    <x v="1"/>
    <n v="80"/>
    <n v="70.174999999999997"/>
    <x v="1"/>
    <s v="USD"/>
    <x v="200"/>
    <x v="199"/>
    <b v="1"/>
    <b v="0"/>
    <s v="theater/plays"/>
    <x v="3"/>
    <x v="3"/>
  </r>
  <r>
    <n v="206"/>
    <s v="Austin, Baker and Kelley"/>
    <s v="Fundamental grid-enabled strategy"/>
    <x v="25"/>
    <n v="3496"/>
    <n v="0.38844444444444443"/>
    <x v="3"/>
    <n v="57"/>
    <n v="61.333333333333336"/>
    <x v="1"/>
    <s v="USD"/>
    <x v="201"/>
    <x v="200"/>
    <b v="0"/>
    <b v="0"/>
    <s v="publishing/fiction"/>
    <x v="5"/>
    <x v="13"/>
  </r>
  <r>
    <n v="207"/>
    <s v="Carney-Anderson"/>
    <s v="Digitized 5thgeneration knowledgebase"/>
    <x v="67"/>
    <n v="4257"/>
    <n v="4.2569999999999997"/>
    <x v="1"/>
    <n v="43"/>
    <n v="99"/>
    <x v="1"/>
    <s v="USD"/>
    <x v="202"/>
    <x v="201"/>
    <b v="0"/>
    <b v="1"/>
    <s v="music/rock"/>
    <x v="1"/>
    <x v="1"/>
  </r>
  <r>
    <n v="208"/>
    <s v="Jackson Inc"/>
    <s v="Mandatory multi-tasking encryption"/>
    <x v="149"/>
    <n v="199110"/>
    <n v="1.0112239715591671"/>
    <x v="1"/>
    <n v="2053"/>
    <n v="96.984900146127615"/>
    <x v="1"/>
    <s v="USD"/>
    <x v="203"/>
    <x v="202"/>
    <b v="0"/>
    <b v="0"/>
    <s v="film &amp; video/documentary"/>
    <x v="4"/>
    <x v="4"/>
  </r>
  <r>
    <n v="209"/>
    <s v="Warren Ltd"/>
    <s v="Distributed system-worthy application"/>
    <x v="150"/>
    <n v="41212"/>
    <n v="0.21188688946015424"/>
    <x v="2"/>
    <n v="808"/>
    <n v="51.004950495049506"/>
    <x v="2"/>
    <s v="AUD"/>
    <x v="204"/>
    <x v="203"/>
    <b v="0"/>
    <b v="0"/>
    <s v="film &amp; video/documentary"/>
    <x v="4"/>
    <x v="4"/>
  </r>
  <r>
    <n v="210"/>
    <s v="Schultz Inc"/>
    <s v="Synergistic tertiary time-frame"/>
    <x v="151"/>
    <n v="6338"/>
    <n v="0.67425531914893622"/>
    <x v="0"/>
    <n v="226"/>
    <n v="28.044247787610619"/>
    <x v="3"/>
    <s v="DKK"/>
    <x v="205"/>
    <x v="204"/>
    <b v="0"/>
    <b v="0"/>
    <s v="film &amp; video/science fiction"/>
    <x v="4"/>
    <x v="22"/>
  </r>
  <r>
    <n v="211"/>
    <s v="Thompson LLC"/>
    <s v="Customer-focused impactful benchmark"/>
    <x v="152"/>
    <n v="99100"/>
    <n v="0.9492337164750958"/>
    <x v="0"/>
    <n v="1625"/>
    <n v="60.984615384615381"/>
    <x v="1"/>
    <s v="USD"/>
    <x v="206"/>
    <x v="205"/>
    <b v="0"/>
    <b v="0"/>
    <s v="theater/plays"/>
    <x v="3"/>
    <x v="3"/>
  </r>
  <r>
    <n v="212"/>
    <s v="Johnson Inc"/>
    <s v="Profound next generation infrastructure"/>
    <x v="32"/>
    <n v="12300"/>
    <n v="1.5185185185185186"/>
    <x v="1"/>
    <n v="168"/>
    <n v="73.214285714285708"/>
    <x v="1"/>
    <s v="USD"/>
    <x v="207"/>
    <x v="206"/>
    <b v="0"/>
    <b v="0"/>
    <s v="theater/plays"/>
    <x v="3"/>
    <x v="3"/>
  </r>
  <r>
    <n v="213"/>
    <s v="Morgan-Warren"/>
    <s v="Face-to-face encompassing info-mediaries"/>
    <x v="153"/>
    <n v="171549"/>
    <n v="1.9516382252559727"/>
    <x v="1"/>
    <n v="4289"/>
    <n v="39.997435299603637"/>
    <x v="1"/>
    <s v="USD"/>
    <x v="208"/>
    <x v="207"/>
    <b v="0"/>
    <b v="1"/>
    <s v="music/indie rock"/>
    <x v="1"/>
    <x v="7"/>
  </r>
  <r>
    <n v="214"/>
    <s v="Sullivan Group"/>
    <s v="Open-source fresh-thinking policy"/>
    <x v="1"/>
    <n v="14324"/>
    <n v="10.231428571428571"/>
    <x v="1"/>
    <n v="165"/>
    <n v="86.812121212121212"/>
    <x v="1"/>
    <s v="USD"/>
    <x v="209"/>
    <x v="208"/>
    <b v="0"/>
    <b v="0"/>
    <s v="music/rock"/>
    <x v="1"/>
    <x v="1"/>
  </r>
  <r>
    <n v="215"/>
    <s v="Vargas, Banks and Palmer"/>
    <s v="Extended 24/7 implementation"/>
    <x v="154"/>
    <n v="6024"/>
    <n v="3.8418367346938778E-2"/>
    <x v="0"/>
    <n v="143"/>
    <n v="42.125874125874127"/>
    <x v="1"/>
    <s v="USD"/>
    <x v="210"/>
    <x v="209"/>
    <b v="0"/>
    <b v="0"/>
    <s v="theater/plays"/>
    <x v="3"/>
    <x v="3"/>
  </r>
  <r>
    <n v="216"/>
    <s v="Johnson, Dixon and Zimmerman"/>
    <s v="Organic dynamic algorithm"/>
    <x v="155"/>
    <n v="188721"/>
    <n v="1.5507066557107643"/>
    <x v="1"/>
    <n v="1815"/>
    <n v="103.97851239669421"/>
    <x v="1"/>
    <s v="USD"/>
    <x v="211"/>
    <x v="210"/>
    <b v="0"/>
    <b v="0"/>
    <s v="theater/plays"/>
    <x v="3"/>
    <x v="3"/>
  </r>
  <r>
    <n v="217"/>
    <s v="Moore, Dudley and Navarro"/>
    <s v="Organic multi-tasking focus group"/>
    <x v="156"/>
    <n v="57911"/>
    <n v="0.44753477588871715"/>
    <x v="0"/>
    <n v="934"/>
    <n v="62.003211991434689"/>
    <x v="1"/>
    <s v="USD"/>
    <x v="212"/>
    <x v="211"/>
    <b v="0"/>
    <b v="0"/>
    <s v="film &amp; video/science fiction"/>
    <x v="4"/>
    <x v="22"/>
  </r>
  <r>
    <n v="218"/>
    <s v="Price-Rodriguez"/>
    <s v="Adaptive logistical initiative"/>
    <x v="57"/>
    <n v="12309"/>
    <n v="2.1594736842105262"/>
    <x v="1"/>
    <n v="397"/>
    <n v="31.005037783375315"/>
    <x v="4"/>
    <s v="GBP"/>
    <x v="213"/>
    <x v="212"/>
    <b v="0"/>
    <b v="1"/>
    <s v="film &amp; video/shorts"/>
    <x v="4"/>
    <x v="12"/>
  </r>
  <r>
    <n v="219"/>
    <s v="Huang-Henderson"/>
    <s v="Stand-alone mobile customer loyalty"/>
    <x v="157"/>
    <n v="138497"/>
    <n v="3.3212709832134291"/>
    <x v="1"/>
    <n v="1539"/>
    <n v="89.991552956465242"/>
    <x v="1"/>
    <s v="USD"/>
    <x v="214"/>
    <x v="213"/>
    <b v="0"/>
    <b v="0"/>
    <s v="film &amp; video/animation"/>
    <x v="4"/>
    <x v="10"/>
  </r>
  <r>
    <n v="220"/>
    <s v="Owens-Le"/>
    <s v="Focused composite approach"/>
    <x v="58"/>
    <n v="667"/>
    <n v="8.4430379746835441E-2"/>
    <x v="0"/>
    <n v="17"/>
    <n v="39.235294117647058"/>
    <x v="1"/>
    <s v="USD"/>
    <x v="215"/>
    <x v="214"/>
    <b v="1"/>
    <b v="0"/>
    <s v="theater/plays"/>
    <x v="3"/>
    <x v="3"/>
  </r>
  <r>
    <n v="221"/>
    <s v="Huff LLC"/>
    <s v="Face-to-face clear-thinking Local Area Network"/>
    <x v="158"/>
    <n v="119830"/>
    <n v="0.9862551440329218"/>
    <x v="0"/>
    <n v="2179"/>
    <n v="54.993116108306566"/>
    <x v="1"/>
    <s v="USD"/>
    <x v="216"/>
    <x v="215"/>
    <b v="1"/>
    <b v="0"/>
    <s v="food/food trucks"/>
    <x v="0"/>
    <x v="0"/>
  </r>
  <r>
    <n v="222"/>
    <s v="Johnson LLC"/>
    <s v="Cross-group cohesive circuit"/>
    <x v="73"/>
    <n v="6623"/>
    <n v="1.3797916666666667"/>
    <x v="1"/>
    <n v="138"/>
    <n v="47.992753623188406"/>
    <x v="1"/>
    <s v="USD"/>
    <x v="217"/>
    <x v="216"/>
    <b v="0"/>
    <b v="0"/>
    <s v="photography/photography books"/>
    <x v="7"/>
    <x v="14"/>
  </r>
  <r>
    <n v="223"/>
    <s v="Chavez, Garcia and Cantu"/>
    <s v="Synergistic explicit capability"/>
    <x v="159"/>
    <n v="81897"/>
    <n v="0.93810996563573879"/>
    <x v="0"/>
    <n v="931"/>
    <n v="87.966702470461868"/>
    <x v="1"/>
    <s v="USD"/>
    <x v="218"/>
    <x v="217"/>
    <b v="0"/>
    <b v="0"/>
    <s v="theater/plays"/>
    <x v="3"/>
    <x v="3"/>
  </r>
  <r>
    <n v="224"/>
    <s v="Lester-Moore"/>
    <s v="Diverse analyzing definition"/>
    <x v="160"/>
    <n v="186885"/>
    <n v="4.0363930885529156"/>
    <x v="1"/>
    <n v="3594"/>
    <n v="51.999165275459099"/>
    <x v="1"/>
    <s v="USD"/>
    <x v="219"/>
    <x v="218"/>
    <b v="0"/>
    <b v="0"/>
    <s v="film &amp; video/science fiction"/>
    <x v="4"/>
    <x v="22"/>
  </r>
  <r>
    <n v="225"/>
    <s v="Fox-Quinn"/>
    <s v="Enterprise-wide reciprocal success"/>
    <x v="161"/>
    <n v="176398"/>
    <n v="2.6017404129793511"/>
    <x v="1"/>
    <n v="5880"/>
    <n v="29.999659863945578"/>
    <x v="1"/>
    <s v="USD"/>
    <x v="220"/>
    <x v="219"/>
    <b v="1"/>
    <b v="0"/>
    <s v="music/rock"/>
    <x v="1"/>
    <x v="1"/>
  </r>
  <r>
    <n v="226"/>
    <s v="Garcia Inc"/>
    <s v="Progressive neutral middleware"/>
    <x v="162"/>
    <n v="10999"/>
    <n v="3.6663333333333332"/>
    <x v="1"/>
    <n v="112"/>
    <n v="98.205357142857139"/>
    <x v="1"/>
    <s v="USD"/>
    <x v="221"/>
    <x v="122"/>
    <b v="0"/>
    <b v="0"/>
    <s v="photography/photography books"/>
    <x v="7"/>
    <x v="14"/>
  </r>
  <r>
    <n v="227"/>
    <s v="Johnson-Lee"/>
    <s v="Intuitive exuding process improvement"/>
    <x v="163"/>
    <n v="102751"/>
    <n v="1.687208538587849"/>
    <x v="1"/>
    <n v="943"/>
    <n v="108.96182396606575"/>
    <x v="1"/>
    <s v="USD"/>
    <x v="222"/>
    <x v="220"/>
    <b v="0"/>
    <b v="0"/>
    <s v="games/mobile games"/>
    <x v="6"/>
    <x v="20"/>
  </r>
  <r>
    <n v="228"/>
    <s v="Pineda Group"/>
    <s v="Exclusive real-time protocol"/>
    <x v="164"/>
    <n v="165352"/>
    <n v="1.1990717911530093"/>
    <x v="1"/>
    <n v="2468"/>
    <n v="66.998379254457049"/>
    <x v="1"/>
    <s v="USD"/>
    <x v="172"/>
    <x v="221"/>
    <b v="0"/>
    <b v="0"/>
    <s v="film &amp; video/animation"/>
    <x v="4"/>
    <x v="10"/>
  </r>
  <r>
    <n v="229"/>
    <s v="Hoffman-Howard"/>
    <s v="Extended encompassing application"/>
    <x v="165"/>
    <n v="165798"/>
    <n v="1.936892523364486"/>
    <x v="1"/>
    <n v="2551"/>
    <n v="64.99333594668758"/>
    <x v="1"/>
    <s v="USD"/>
    <x v="223"/>
    <x v="222"/>
    <b v="0"/>
    <b v="1"/>
    <s v="games/mobile games"/>
    <x v="6"/>
    <x v="20"/>
  </r>
  <r>
    <n v="230"/>
    <s v="Miranda, Hall and Mcgrath"/>
    <s v="Progressive value-added ability"/>
    <x v="166"/>
    <n v="10084"/>
    <n v="4.2016666666666671"/>
    <x v="1"/>
    <n v="101"/>
    <n v="99.841584158415841"/>
    <x v="1"/>
    <s v="USD"/>
    <x v="224"/>
    <x v="223"/>
    <b v="0"/>
    <b v="0"/>
    <s v="games/video games"/>
    <x v="6"/>
    <x v="11"/>
  </r>
  <r>
    <n v="231"/>
    <s v="Williams, Carter and Gonzalez"/>
    <s v="Cross-platform uniform hardware"/>
    <x v="44"/>
    <n v="5523"/>
    <n v="0.76708333333333334"/>
    <x v="3"/>
    <n v="67"/>
    <n v="82.432835820895519"/>
    <x v="1"/>
    <s v="USD"/>
    <x v="225"/>
    <x v="224"/>
    <b v="0"/>
    <b v="0"/>
    <s v="theater/plays"/>
    <x v="3"/>
    <x v="3"/>
  </r>
  <r>
    <n v="232"/>
    <s v="Davis-Rodriguez"/>
    <s v="Progressive secondary portal"/>
    <x v="74"/>
    <n v="5823"/>
    <n v="1.7126470588235294"/>
    <x v="1"/>
    <n v="92"/>
    <n v="63.293478260869563"/>
    <x v="1"/>
    <s v="USD"/>
    <x v="226"/>
    <x v="225"/>
    <b v="0"/>
    <b v="0"/>
    <s v="theater/plays"/>
    <x v="3"/>
    <x v="3"/>
  </r>
  <r>
    <n v="233"/>
    <s v="Reid, Rivera and Perry"/>
    <s v="Multi-lateral national adapter"/>
    <x v="167"/>
    <n v="6000"/>
    <n v="1.5789473684210527"/>
    <x v="1"/>
    <n v="62"/>
    <n v="96.774193548387103"/>
    <x v="1"/>
    <s v="USD"/>
    <x v="227"/>
    <x v="226"/>
    <b v="0"/>
    <b v="0"/>
    <s v="film &amp; video/animation"/>
    <x v="4"/>
    <x v="10"/>
  </r>
  <r>
    <n v="234"/>
    <s v="Mendoza-Parker"/>
    <s v="Enterprise-wide motivating matrices"/>
    <x v="168"/>
    <n v="8181"/>
    <n v="1.0908"/>
    <x v="1"/>
    <n v="149"/>
    <n v="54.906040268456373"/>
    <x v="6"/>
    <s v="EUR"/>
    <x v="228"/>
    <x v="227"/>
    <b v="0"/>
    <b v="1"/>
    <s v="games/video games"/>
    <x v="6"/>
    <x v="11"/>
  </r>
  <r>
    <n v="235"/>
    <s v="Lee, Ali and Guzman"/>
    <s v="Polarized upward-trending Local Area Network"/>
    <x v="133"/>
    <n v="3589"/>
    <n v="0.41732558139534881"/>
    <x v="0"/>
    <n v="92"/>
    <n v="39.010869565217391"/>
    <x v="1"/>
    <s v="USD"/>
    <x v="229"/>
    <x v="228"/>
    <b v="0"/>
    <b v="0"/>
    <s v="film &amp; video/animation"/>
    <x v="4"/>
    <x v="10"/>
  </r>
  <r>
    <n v="236"/>
    <s v="Gallegos-Cobb"/>
    <s v="Object-based directional function"/>
    <x v="169"/>
    <n v="4323"/>
    <n v="0.10944303797468355"/>
    <x v="0"/>
    <n v="57"/>
    <n v="75.84210526315789"/>
    <x v="2"/>
    <s v="AUD"/>
    <x v="230"/>
    <x v="229"/>
    <b v="0"/>
    <b v="1"/>
    <s v="music/rock"/>
    <x v="1"/>
    <x v="1"/>
  </r>
  <r>
    <n v="237"/>
    <s v="Ellison PLC"/>
    <s v="Re-contextualized tangible open architecture"/>
    <x v="29"/>
    <n v="14822"/>
    <n v="1.593763440860215"/>
    <x v="1"/>
    <n v="329"/>
    <n v="45.051671732522799"/>
    <x v="1"/>
    <s v="USD"/>
    <x v="231"/>
    <x v="230"/>
    <b v="0"/>
    <b v="0"/>
    <s v="film &amp; video/animation"/>
    <x v="4"/>
    <x v="10"/>
  </r>
  <r>
    <n v="238"/>
    <s v="Bolton, Sanchez and Carrillo"/>
    <s v="Distributed systemic adapter"/>
    <x v="166"/>
    <n v="10138"/>
    <n v="4.2241666666666671"/>
    <x v="1"/>
    <n v="97"/>
    <n v="104.51546391752578"/>
    <x v="3"/>
    <s v="DKK"/>
    <x v="232"/>
    <x v="231"/>
    <b v="0"/>
    <b v="1"/>
    <s v="theater/plays"/>
    <x v="3"/>
    <x v="3"/>
  </r>
  <r>
    <n v="239"/>
    <s v="Mason-Sanders"/>
    <s v="Networked web-enabled instruction set"/>
    <x v="170"/>
    <n v="3127"/>
    <n v="0.97718749999999999"/>
    <x v="0"/>
    <n v="41"/>
    <n v="76.268292682926827"/>
    <x v="1"/>
    <s v="USD"/>
    <x v="233"/>
    <x v="232"/>
    <b v="0"/>
    <b v="0"/>
    <s v="technology/wearables"/>
    <x v="2"/>
    <x v="8"/>
  </r>
  <r>
    <n v="240"/>
    <s v="Pitts-Reed"/>
    <s v="Vision-oriented dynamic service-desk"/>
    <x v="171"/>
    <n v="123124"/>
    <n v="4.1878911564625847"/>
    <x v="1"/>
    <n v="1784"/>
    <n v="69.015695067264573"/>
    <x v="1"/>
    <s v="USD"/>
    <x v="194"/>
    <x v="233"/>
    <b v="0"/>
    <b v="0"/>
    <s v="theater/plays"/>
    <x v="3"/>
    <x v="3"/>
  </r>
  <r>
    <n v="241"/>
    <s v="Gonzalez-Martinez"/>
    <s v="Vision-oriented actuating open system"/>
    <x v="172"/>
    <n v="171729"/>
    <n v="1.0191632047477746"/>
    <x v="1"/>
    <n v="1684"/>
    <n v="101.97684085510689"/>
    <x v="2"/>
    <s v="AUD"/>
    <x v="234"/>
    <x v="234"/>
    <b v="0"/>
    <b v="1"/>
    <s v="publishing/nonfiction"/>
    <x v="5"/>
    <x v="9"/>
  </r>
  <r>
    <n v="242"/>
    <s v="Hill, Martin and Garcia"/>
    <s v="Sharable scalable core"/>
    <x v="141"/>
    <n v="10729"/>
    <n v="1.2772619047619047"/>
    <x v="1"/>
    <n v="250"/>
    <n v="42.915999999999997"/>
    <x v="1"/>
    <s v="USD"/>
    <x v="235"/>
    <x v="235"/>
    <b v="0"/>
    <b v="1"/>
    <s v="music/rock"/>
    <x v="1"/>
    <x v="1"/>
  </r>
  <r>
    <n v="243"/>
    <s v="Garcia PLC"/>
    <s v="Customer-focused attitude-oriented function"/>
    <x v="173"/>
    <n v="10240"/>
    <n v="4.4521739130434783"/>
    <x v="1"/>
    <n v="238"/>
    <n v="43.025210084033617"/>
    <x v="1"/>
    <s v="USD"/>
    <x v="236"/>
    <x v="236"/>
    <b v="0"/>
    <b v="0"/>
    <s v="theater/plays"/>
    <x v="3"/>
    <x v="3"/>
  </r>
  <r>
    <n v="244"/>
    <s v="Herring-Bailey"/>
    <s v="Reverse-engineered system-worthy extranet"/>
    <x v="31"/>
    <n v="3988"/>
    <n v="5.6971428571428575"/>
    <x v="1"/>
    <n v="53"/>
    <n v="75.245283018867923"/>
    <x v="1"/>
    <s v="USD"/>
    <x v="237"/>
    <x v="237"/>
    <b v="0"/>
    <b v="0"/>
    <s v="theater/plays"/>
    <x v="3"/>
    <x v="3"/>
  </r>
  <r>
    <n v="245"/>
    <s v="Russell-Gardner"/>
    <s v="Re-engineered systematic monitoring"/>
    <x v="49"/>
    <n v="14771"/>
    <n v="5.0934482758620687"/>
    <x v="1"/>
    <n v="214"/>
    <n v="69.023364485981304"/>
    <x v="1"/>
    <s v="USD"/>
    <x v="238"/>
    <x v="238"/>
    <b v="0"/>
    <b v="0"/>
    <s v="theater/plays"/>
    <x v="3"/>
    <x v="3"/>
  </r>
  <r>
    <n v="246"/>
    <s v="Walters-Carter"/>
    <s v="Seamless value-added standardization"/>
    <x v="6"/>
    <n v="14649"/>
    <n v="3.2553333333333332"/>
    <x v="1"/>
    <n v="222"/>
    <n v="65.986486486486484"/>
    <x v="1"/>
    <s v="USD"/>
    <x v="239"/>
    <x v="239"/>
    <b v="0"/>
    <b v="0"/>
    <s v="technology/web"/>
    <x v="2"/>
    <x v="2"/>
  </r>
  <r>
    <n v="247"/>
    <s v="Johnson, Patterson and Montoya"/>
    <s v="Triple-buffered fresh-thinking frame"/>
    <x v="174"/>
    <n v="184658"/>
    <n v="9.3261616161616168"/>
    <x v="1"/>
    <n v="1884"/>
    <n v="98.013800424628457"/>
    <x v="1"/>
    <s v="USD"/>
    <x v="240"/>
    <x v="240"/>
    <b v="0"/>
    <b v="1"/>
    <s v="publishing/fiction"/>
    <x v="5"/>
    <x v="13"/>
  </r>
  <r>
    <n v="248"/>
    <s v="Roberts and Sons"/>
    <s v="Streamlined holistic knowledgebase"/>
    <x v="8"/>
    <n v="13103"/>
    <n v="2.1133870967741935"/>
    <x v="1"/>
    <n v="218"/>
    <n v="60.105504587155963"/>
    <x v="2"/>
    <s v="AUD"/>
    <x v="241"/>
    <x v="241"/>
    <b v="0"/>
    <b v="0"/>
    <s v="games/mobile games"/>
    <x v="6"/>
    <x v="20"/>
  </r>
  <r>
    <n v="249"/>
    <s v="Avila-Nelson"/>
    <s v="Up-sized intermediate website"/>
    <x v="175"/>
    <n v="168095"/>
    <n v="2.7332520325203253"/>
    <x v="1"/>
    <n v="6465"/>
    <n v="26.000773395204948"/>
    <x v="1"/>
    <s v="USD"/>
    <x v="242"/>
    <x v="242"/>
    <b v="0"/>
    <b v="0"/>
    <s v="publishing/translations"/>
    <x v="5"/>
    <x v="18"/>
  </r>
  <r>
    <n v="250"/>
    <s v="Robbins and Sons"/>
    <s v="Future-proofed directional synergy"/>
    <x v="0"/>
    <n v="3"/>
    <n v="0.03"/>
    <x v="0"/>
    <n v="1"/>
    <n v="3"/>
    <x v="1"/>
    <s v="USD"/>
    <x v="67"/>
    <x v="243"/>
    <b v="0"/>
    <b v="0"/>
    <s v="music/rock"/>
    <x v="1"/>
    <x v="1"/>
  </r>
  <r>
    <n v="251"/>
    <s v="Singleton Ltd"/>
    <s v="Enhanced user-facing function"/>
    <x v="143"/>
    <n v="3840"/>
    <n v="0.54084507042253516"/>
    <x v="0"/>
    <n v="101"/>
    <n v="38.019801980198018"/>
    <x v="1"/>
    <s v="USD"/>
    <x v="243"/>
    <x v="244"/>
    <b v="0"/>
    <b v="0"/>
    <s v="theater/plays"/>
    <x v="3"/>
    <x v="3"/>
  </r>
  <r>
    <n v="252"/>
    <s v="Perez PLC"/>
    <s v="Operative bandwidth-monitored interface"/>
    <x v="67"/>
    <n v="6263"/>
    <n v="6.2629999999999999"/>
    <x v="1"/>
    <n v="59"/>
    <n v="106.15254237288136"/>
    <x v="1"/>
    <s v="USD"/>
    <x v="244"/>
    <x v="245"/>
    <b v="0"/>
    <b v="0"/>
    <s v="theater/plays"/>
    <x v="3"/>
    <x v="3"/>
  </r>
  <r>
    <n v="253"/>
    <s v="Rogers, Jacobs and Jackson"/>
    <s v="Upgradable multi-state instruction set"/>
    <x v="158"/>
    <n v="108161"/>
    <n v="0.8902139917695473"/>
    <x v="0"/>
    <n v="1335"/>
    <n v="81.019475655430711"/>
    <x v="0"/>
    <s v="CAD"/>
    <x v="245"/>
    <x v="246"/>
    <b v="0"/>
    <b v="0"/>
    <s v="film &amp; video/drama"/>
    <x v="4"/>
    <x v="6"/>
  </r>
  <r>
    <n v="254"/>
    <s v="Barry Group"/>
    <s v="De-engineered static Local Area Network"/>
    <x v="176"/>
    <n v="8505"/>
    <n v="1.8489130434782608"/>
    <x v="1"/>
    <n v="88"/>
    <n v="96.647727272727266"/>
    <x v="1"/>
    <s v="USD"/>
    <x v="246"/>
    <x v="247"/>
    <b v="0"/>
    <b v="0"/>
    <s v="publishing/nonfiction"/>
    <x v="5"/>
    <x v="9"/>
  </r>
  <r>
    <n v="255"/>
    <s v="Rosales, Branch and Harmon"/>
    <s v="Upgradable grid-enabled superstructure"/>
    <x v="177"/>
    <n v="96735"/>
    <n v="1.2016770186335404"/>
    <x v="1"/>
    <n v="1697"/>
    <n v="57.003535651149086"/>
    <x v="1"/>
    <s v="USD"/>
    <x v="247"/>
    <x v="248"/>
    <b v="0"/>
    <b v="1"/>
    <s v="music/rock"/>
    <x v="1"/>
    <x v="1"/>
  </r>
  <r>
    <n v="256"/>
    <s v="Smith-Reid"/>
    <s v="Optimized actuating toolset"/>
    <x v="178"/>
    <n v="959"/>
    <n v="0.23390243902439026"/>
    <x v="0"/>
    <n v="15"/>
    <n v="63.93333333333333"/>
    <x v="4"/>
    <s v="GBP"/>
    <x v="248"/>
    <x v="249"/>
    <b v="0"/>
    <b v="0"/>
    <s v="music/rock"/>
    <x v="1"/>
    <x v="1"/>
  </r>
  <r>
    <n v="257"/>
    <s v="Williams Inc"/>
    <s v="Decentralized exuding strategy"/>
    <x v="57"/>
    <n v="8322"/>
    <n v="1.46"/>
    <x v="1"/>
    <n v="92"/>
    <n v="90.456521739130437"/>
    <x v="1"/>
    <s v="USD"/>
    <x v="249"/>
    <x v="250"/>
    <b v="0"/>
    <b v="0"/>
    <s v="theater/plays"/>
    <x v="3"/>
    <x v="3"/>
  </r>
  <r>
    <n v="258"/>
    <s v="Duncan, Mcdonald and Miller"/>
    <s v="Assimilated coherent hardware"/>
    <x v="92"/>
    <n v="13424"/>
    <n v="2.6848000000000001"/>
    <x v="1"/>
    <n v="186"/>
    <n v="72.172043010752688"/>
    <x v="1"/>
    <s v="USD"/>
    <x v="250"/>
    <x v="251"/>
    <b v="0"/>
    <b v="1"/>
    <s v="theater/plays"/>
    <x v="3"/>
    <x v="3"/>
  </r>
  <r>
    <n v="259"/>
    <s v="Watkins Ltd"/>
    <s v="Multi-channeled responsive implementation"/>
    <x v="37"/>
    <n v="10755"/>
    <n v="5.9749999999999996"/>
    <x v="1"/>
    <n v="138"/>
    <n v="77.934782608695656"/>
    <x v="1"/>
    <s v="USD"/>
    <x v="251"/>
    <x v="252"/>
    <b v="1"/>
    <b v="0"/>
    <s v="photography/photography books"/>
    <x v="7"/>
    <x v="14"/>
  </r>
  <r>
    <n v="260"/>
    <s v="Allen-Jones"/>
    <s v="Centralized modular initiative"/>
    <x v="9"/>
    <n v="9935"/>
    <n v="1.5769841269841269"/>
    <x v="1"/>
    <n v="261"/>
    <n v="38.065134099616856"/>
    <x v="1"/>
    <s v="USD"/>
    <x v="136"/>
    <x v="253"/>
    <b v="0"/>
    <b v="0"/>
    <s v="music/rock"/>
    <x v="1"/>
    <x v="1"/>
  </r>
  <r>
    <n v="261"/>
    <s v="Mason-Smith"/>
    <s v="Reverse-engineered cohesive migration"/>
    <x v="179"/>
    <n v="26303"/>
    <n v="0.31201660735468567"/>
    <x v="0"/>
    <n v="454"/>
    <n v="57.936123348017624"/>
    <x v="1"/>
    <s v="USD"/>
    <x v="252"/>
    <x v="254"/>
    <b v="0"/>
    <b v="1"/>
    <s v="music/rock"/>
    <x v="1"/>
    <x v="1"/>
  </r>
  <r>
    <n v="262"/>
    <s v="Lloyd, Kennedy and Davis"/>
    <s v="Compatible multimedia hub"/>
    <x v="12"/>
    <n v="5328"/>
    <n v="3.1341176470588237"/>
    <x v="1"/>
    <n v="107"/>
    <n v="49.794392523364486"/>
    <x v="1"/>
    <s v="USD"/>
    <x v="253"/>
    <x v="255"/>
    <b v="0"/>
    <b v="1"/>
    <s v="music/indie rock"/>
    <x v="1"/>
    <x v="7"/>
  </r>
  <r>
    <n v="263"/>
    <s v="Walker Ltd"/>
    <s v="Organic eco-centric success"/>
    <x v="49"/>
    <n v="10756"/>
    <n v="3.7089655172413791"/>
    <x v="1"/>
    <n v="199"/>
    <n v="54.050251256281406"/>
    <x v="1"/>
    <s v="USD"/>
    <x v="254"/>
    <x v="256"/>
    <b v="0"/>
    <b v="0"/>
    <s v="photography/photography books"/>
    <x v="7"/>
    <x v="14"/>
  </r>
  <r>
    <n v="264"/>
    <s v="Gordon PLC"/>
    <s v="Virtual reciprocal policy"/>
    <x v="180"/>
    <n v="165375"/>
    <n v="3.6266447368421053"/>
    <x v="1"/>
    <n v="5512"/>
    <n v="30.002721335268504"/>
    <x v="1"/>
    <s v="USD"/>
    <x v="255"/>
    <x v="257"/>
    <b v="0"/>
    <b v="0"/>
    <s v="theater/plays"/>
    <x v="3"/>
    <x v="3"/>
  </r>
  <r>
    <n v="265"/>
    <s v="Lee and Sons"/>
    <s v="Persevering interactive emulation"/>
    <x v="70"/>
    <n v="6031"/>
    <n v="1.2308163265306122"/>
    <x v="1"/>
    <n v="86"/>
    <n v="70.127906976744185"/>
    <x v="1"/>
    <s v="USD"/>
    <x v="256"/>
    <x v="258"/>
    <b v="0"/>
    <b v="0"/>
    <s v="theater/plays"/>
    <x v="3"/>
    <x v="3"/>
  </r>
  <r>
    <n v="266"/>
    <s v="Cole LLC"/>
    <s v="Proactive responsive emulation"/>
    <x v="181"/>
    <n v="85902"/>
    <n v="0.76766756032171579"/>
    <x v="0"/>
    <n v="3182"/>
    <n v="26.996228786926462"/>
    <x v="6"/>
    <s v="EUR"/>
    <x v="257"/>
    <x v="259"/>
    <b v="0"/>
    <b v="1"/>
    <s v="music/jazz"/>
    <x v="1"/>
    <x v="17"/>
  </r>
  <r>
    <n v="267"/>
    <s v="Acosta PLC"/>
    <s v="Extended eco-centric function"/>
    <x v="182"/>
    <n v="143910"/>
    <n v="2.3362012987012988"/>
    <x v="1"/>
    <n v="2768"/>
    <n v="51.990606936416185"/>
    <x v="2"/>
    <s v="AUD"/>
    <x v="258"/>
    <x v="260"/>
    <b v="0"/>
    <b v="0"/>
    <s v="theater/plays"/>
    <x v="3"/>
    <x v="3"/>
  </r>
  <r>
    <n v="268"/>
    <s v="Brown-Mckee"/>
    <s v="Networked optimal productivity"/>
    <x v="42"/>
    <n v="2708"/>
    <n v="1.8053333333333332"/>
    <x v="1"/>
    <n v="48"/>
    <n v="56.416666666666664"/>
    <x v="1"/>
    <s v="USD"/>
    <x v="259"/>
    <x v="261"/>
    <b v="0"/>
    <b v="0"/>
    <s v="film &amp; video/documentary"/>
    <x v="4"/>
    <x v="4"/>
  </r>
  <r>
    <n v="269"/>
    <s v="Miles and Sons"/>
    <s v="Persistent attitude-oriented approach"/>
    <x v="26"/>
    <n v="8842"/>
    <n v="2.5262857142857142"/>
    <x v="1"/>
    <n v="87"/>
    <n v="101.63218390804597"/>
    <x v="1"/>
    <s v="USD"/>
    <x v="260"/>
    <x v="262"/>
    <b v="0"/>
    <b v="0"/>
    <s v="film &amp; video/television"/>
    <x v="4"/>
    <x v="19"/>
  </r>
  <r>
    <n v="270"/>
    <s v="Sawyer, Horton and Williams"/>
    <s v="Triple-buffered 4thgeneration toolset"/>
    <x v="183"/>
    <n v="47260"/>
    <n v="0.27176538240368026"/>
    <x v="3"/>
    <n v="1890"/>
    <n v="25.005291005291006"/>
    <x v="1"/>
    <s v="USD"/>
    <x v="261"/>
    <x v="263"/>
    <b v="0"/>
    <b v="0"/>
    <s v="games/video games"/>
    <x v="6"/>
    <x v="11"/>
  </r>
  <r>
    <n v="271"/>
    <s v="Foley-Cox"/>
    <s v="Progressive zero administration leverage"/>
    <x v="184"/>
    <n v="1953"/>
    <n v="1.2706571242680547E-2"/>
    <x v="2"/>
    <n v="61"/>
    <n v="32.016393442622949"/>
    <x v="1"/>
    <s v="USD"/>
    <x v="262"/>
    <x v="264"/>
    <b v="0"/>
    <b v="0"/>
    <s v="photography/photography books"/>
    <x v="7"/>
    <x v="14"/>
  </r>
  <r>
    <n v="272"/>
    <s v="Horton, Morrison and Clark"/>
    <s v="Networked radical neural-net"/>
    <x v="185"/>
    <n v="155349"/>
    <n v="3.0400978473581213"/>
    <x v="1"/>
    <n v="1894"/>
    <n v="82.021647307286173"/>
    <x v="1"/>
    <s v="USD"/>
    <x v="263"/>
    <x v="265"/>
    <b v="0"/>
    <b v="1"/>
    <s v="theater/plays"/>
    <x v="3"/>
    <x v="3"/>
  </r>
  <r>
    <n v="273"/>
    <s v="Thomas and Sons"/>
    <s v="Re-engineered heuristic forecast"/>
    <x v="75"/>
    <n v="10704"/>
    <n v="1.3723076923076922"/>
    <x v="1"/>
    <n v="282"/>
    <n v="37.957446808510639"/>
    <x v="0"/>
    <s v="CAD"/>
    <x v="264"/>
    <x v="266"/>
    <b v="0"/>
    <b v="0"/>
    <s v="theater/plays"/>
    <x v="3"/>
    <x v="3"/>
  </r>
  <r>
    <n v="274"/>
    <s v="Morgan-Jenkins"/>
    <s v="Fully-configurable background algorithm"/>
    <x v="166"/>
    <n v="773"/>
    <n v="0.32208333333333333"/>
    <x v="0"/>
    <n v="15"/>
    <n v="51.533333333333331"/>
    <x v="1"/>
    <s v="USD"/>
    <x v="265"/>
    <x v="267"/>
    <b v="0"/>
    <b v="0"/>
    <s v="theater/plays"/>
    <x v="3"/>
    <x v="3"/>
  </r>
  <r>
    <n v="275"/>
    <s v="Ward, Sanchez and Kemp"/>
    <s v="Stand-alone discrete Graphical User Interface"/>
    <x v="61"/>
    <n v="9419"/>
    <n v="2.4151282051282053"/>
    <x v="1"/>
    <n v="116"/>
    <n v="81.198275862068968"/>
    <x v="1"/>
    <s v="USD"/>
    <x v="266"/>
    <x v="153"/>
    <b v="0"/>
    <b v="0"/>
    <s v="publishing/translations"/>
    <x v="5"/>
    <x v="18"/>
  </r>
  <r>
    <n v="276"/>
    <s v="Fields Ltd"/>
    <s v="Front-line foreground project"/>
    <x v="20"/>
    <n v="5324"/>
    <n v="0.96799999999999997"/>
    <x v="0"/>
    <n v="133"/>
    <n v="40.030075187969928"/>
    <x v="1"/>
    <s v="USD"/>
    <x v="267"/>
    <x v="268"/>
    <b v="0"/>
    <b v="1"/>
    <s v="games/video games"/>
    <x v="6"/>
    <x v="11"/>
  </r>
  <r>
    <n v="277"/>
    <s v="Ramos-Mitchell"/>
    <s v="Persevering system-worthy info-mediaries"/>
    <x v="31"/>
    <n v="7465"/>
    <n v="10.664285714285715"/>
    <x v="1"/>
    <n v="83"/>
    <n v="89.939759036144579"/>
    <x v="1"/>
    <s v="USD"/>
    <x v="268"/>
    <x v="269"/>
    <b v="0"/>
    <b v="0"/>
    <s v="theater/plays"/>
    <x v="3"/>
    <x v="3"/>
  </r>
  <r>
    <n v="278"/>
    <s v="Higgins, Davis and Salazar"/>
    <s v="Distributed multi-tasking strategy"/>
    <x v="50"/>
    <n v="8799"/>
    <n v="3.2588888888888889"/>
    <x v="1"/>
    <n v="91"/>
    <n v="96.692307692307693"/>
    <x v="1"/>
    <s v="USD"/>
    <x v="269"/>
    <x v="270"/>
    <b v="0"/>
    <b v="0"/>
    <s v="technology/web"/>
    <x v="2"/>
    <x v="2"/>
  </r>
  <r>
    <n v="279"/>
    <s v="Smith-Jenkins"/>
    <s v="Vision-oriented methodical application"/>
    <x v="48"/>
    <n v="13656"/>
    <n v="1.7070000000000001"/>
    <x v="1"/>
    <n v="546"/>
    <n v="25.010989010989011"/>
    <x v="1"/>
    <s v="USD"/>
    <x v="270"/>
    <x v="271"/>
    <b v="0"/>
    <b v="0"/>
    <s v="theater/plays"/>
    <x v="3"/>
    <x v="3"/>
  </r>
  <r>
    <n v="280"/>
    <s v="Braun PLC"/>
    <s v="Function-based high-level infrastructure"/>
    <x v="186"/>
    <n v="14536"/>
    <n v="5.8144"/>
    <x v="1"/>
    <n v="393"/>
    <n v="36.987277353689571"/>
    <x v="1"/>
    <s v="USD"/>
    <x v="271"/>
    <x v="272"/>
    <b v="0"/>
    <b v="0"/>
    <s v="film &amp; video/animation"/>
    <x v="4"/>
    <x v="10"/>
  </r>
  <r>
    <n v="281"/>
    <s v="Drake PLC"/>
    <s v="Profound object-oriented paradigm"/>
    <x v="187"/>
    <n v="150552"/>
    <n v="0.91520972644376897"/>
    <x v="0"/>
    <n v="2062"/>
    <n v="73.012609117361791"/>
    <x v="1"/>
    <s v="USD"/>
    <x v="272"/>
    <x v="273"/>
    <b v="0"/>
    <b v="1"/>
    <s v="theater/plays"/>
    <x v="3"/>
    <x v="3"/>
  </r>
  <r>
    <n v="282"/>
    <s v="Ross, Kelly and Brown"/>
    <s v="Virtual contextually-based circuit"/>
    <x v="141"/>
    <n v="9076"/>
    <n v="1.0804761904761904"/>
    <x v="1"/>
    <n v="133"/>
    <n v="68.240601503759393"/>
    <x v="1"/>
    <s v="USD"/>
    <x v="73"/>
    <x v="274"/>
    <b v="0"/>
    <b v="1"/>
    <s v="film &amp; video/television"/>
    <x v="4"/>
    <x v="19"/>
  </r>
  <r>
    <n v="283"/>
    <s v="Lucas-Mullins"/>
    <s v="Business-focused dynamic instruction set"/>
    <x v="32"/>
    <n v="1517"/>
    <n v="0.18728395061728395"/>
    <x v="0"/>
    <n v="29"/>
    <n v="52.310344827586206"/>
    <x v="3"/>
    <s v="DKK"/>
    <x v="273"/>
    <x v="148"/>
    <b v="0"/>
    <b v="0"/>
    <s v="music/rock"/>
    <x v="1"/>
    <x v="1"/>
  </r>
  <r>
    <n v="284"/>
    <s v="Tran LLC"/>
    <s v="Ameliorated fresh-thinking protocol"/>
    <x v="122"/>
    <n v="8153"/>
    <n v="0.83193877551020412"/>
    <x v="0"/>
    <n v="132"/>
    <n v="61.765151515151516"/>
    <x v="1"/>
    <s v="USD"/>
    <x v="274"/>
    <x v="275"/>
    <b v="0"/>
    <b v="0"/>
    <s v="technology/web"/>
    <x v="2"/>
    <x v="2"/>
  </r>
  <r>
    <n v="285"/>
    <s v="Dawson, Brady and Gilbert"/>
    <s v="Front-line optimizing emulation"/>
    <x v="79"/>
    <n v="6357"/>
    <n v="7.0633333333333335"/>
    <x v="1"/>
    <n v="254"/>
    <n v="25.027559055118111"/>
    <x v="1"/>
    <s v="USD"/>
    <x v="275"/>
    <x v="276"/>
    <b v="0"/>
    <b v="0"/>
    <s v="theater/plays"/>
    <x v="3"/>
    <x v="3"/>
  </r>
  <r>
    <n v="286"/>
    <s v="Obrien-Aguirre"/>
    <s v="Devolved uniform complexity"/>
    <x v="188"/>
    <n v="19557"/>
    <n v="0.17446030330062445"/>
    <x v="3"/>
    <n v="184"/>
    <n v="106.28804347826087"/>
    <x v="1"/>
    <s v="USD"/>
    <x v="276"/>
    <x v="72"/>
    <b v="0"/>
    <b v="0"/>
    <s v="theater/plays"/>
    <x v="3"/>
    <x v="3"/>
  </r>
  <r>
    <n v="287"/>
    <s v="Ferguson PLC"/>
    <s v="Public-key intangible superstructure"/>
    <x v="9"/>
    <n v="13213"/>
    <n v="2.0973015873015872"/>
    <x v="1"/>
    <n v="176"/>
    <n v="75.07386363636364"/>
    <x v="1"/>
    <s v="USD"/>
    <x v="277"/>
    <x v="277"/>
    <b v="0"/>
    <b v="0"/>
    <s v="music/electric music"/>
    <x v="1"/>
    <x v="5"/>
  </r>
  <r>
    <n v="288"/>
    <s v="Garcia Ltd"/>
    <s v="Secured global success"/>
    <x v="36"/>
    <n v="5476"/>
    <n v="0.97785714285714287"/>
    <x v="0"/>
    <n v="137"/>
    <n v="39.970802919708028"/>
    <x v="3"/>
    <s v="DKK"/>
    <x v="278"/>
    <x v="278"/>
    <b v="0"/>
    <b v="1"/>
    <s v="music/metal"/>
    <x v="1"/>
    <x v="16"/>
  </r>
  <r>
    <n v="289"/>
    <s v="Smith, Love and Smith"/>
    <s v="Grass-roots mission-critical capability"/>
    <x v="126"/>
    <n v="13474"/>
    <n v="16.842500000000001"/>
    <x v="1"/>
    <n v="337"/>
    <n v="39.982195845697326"/>
    <x v="0"/>
    <s v="CAD"/>
    <x v="279"/>
    <x v="71"/>
    <b v="0"/>
    <b v="0"/>
    <s v="theater/plays"/>
    <x v="3"/>
    <x v="3"/>
  </r>
  <r>
    <n v="290"/>
    <s v="Wilson, Hall and Osborne"/>
    <s v="Advanced global data-warehouse"/>
    <x v="189"/>
    <n v="91722"/>
    <n v="0.54402135231316728"/>
    <x v="0"/>
    <n v="908"/>
    <n v="101.01541850220265"/>
    <x v="1"/>
    <s v="USD"/>
    <x v="280"/>
    <x v="279"/>
    <b v="0"/>
    <b v="1"/>
    <s v="film &amp; video/documentary"/>
    <x v="4"/>
    <x v="4"/>
  </r>
  <r>
    <n v="291"/>
    <s v="Bell, Grimes and Kerr"/>
    <s v="Self-enabling uniform complexity"/>
    <x v="37"/>
    <n v="8219"/>
    <n v="4.5661111111111108"/>
    <x v="1"/>
    <n v="107"/>
    <n v="76.813084112149539"/>
    <x v="1"/>
    <s v="USD"/>
    <x v="281"/>
    <x v="280"/>
    <b v="1"/>
    <b v="0"/>
    <s v="technology/web"/>
    <x v="2"/>
    <x v="2"/>
  </r>
  <r>
    <n v="292"/>
    <s v="Ho-Harris"/>
    <s v="Versatile cohesive encoding"/>
    <x v="190"/>
    <n v="717"/>
    <n v="9.8219178082191785E-2"/>
    <x v="0"/>
    <n v="10"/>
    <n v="71.7"/>
    <x v="1"/>
    <s v="USD"/>
    <x v="282"/>
    <x v="281"/>
    <b v="0"/>
    <b v="0"/>
    <s v="food/food trucks"/>
    <x v="0"/>
    <x v="0"/>
  </r>
  <r>
    <n v="293"/>
    <s v="Ross Group"/>
    <s v="Organized executive solution"/>
    <x v="191"/>
    <n v="1065"/>
    <n v="0.16384615384615384"/>
    <x v="3"/>
    <n v="32"/>
    <n v="33.28125"/>
    <x v="6"/>
    <s v="EUR"/>
    <x v="283"/>
    <x v="282"/>
    <b v="0"/>
    <b v="0"/>
    <s v="theater/plays"/>
    <x v="3"/>
    <x v="3"/>
  </r>
  <r>
    <n v="294"/>
    <s v="Turner-Davis"/>
    <s v="Automated local emulation"/>
    <x v="60"/>
    <n v="8038"/>
    <n v="13.396666666666667"/>
    <x v="1"/>
    <n v="183"/>
    <n v="43.923497267759565"/>
    <x v="1"/>
    <s v="USD"/>
    <x v="284"/>
    <x v="283"/>
    <b v="0"/>
    <b v="0"/>
    <s v="theater/plays"/>
    <x v="3"/>
    <x v="3"/>
  </r>
  <r>
    <n v="295"/>
    <s v="Smith, Jackson and Herrera"/>
    <s v="Enterprise-wide intermediate middleware"/>
    <x v="192"/>
    <n v="68769"/>
    <n v="0.35650077760497667"/>
    <x v="0"/>
    <n v="1910"/>
    <n v="36.004712041884815"/>
    <x v="5"/>
    <s v="CHF"/>
    <x v="285"/>
    <x v="284"/>
    <b v="0"/>
    <b v="0"/>
    <s v="theater/plays"/>
    <x v="3"/>
    <x v="3"/>
  </r>
  <r>
    <n v="296"/>
    <s v="Smith-Hess"/>
    <s v="Grass-roots real-time Local Area Network"/>
    <x v="55"/>
    <n v="3352"/>
    <n v="0.54950819672131146"/>
    <x v="0"/>
    <n v="38"/>
    <n v="88.21052631578948"/>
    <x v="2"/>
    <s v="AUD"/>
    <x v="286"/>
    <x v="285"/>
    <b v="0"/>
    <b v="0"/>
    <s v="theater/plays"/>
    <x v="3"/>
    <x v="3"/>
  </r>
  <r>
    <n v="297"/>
    <s v="Brown, Herring and Bass"/>
    <s v="Organized client-driven capacity"/>
    <x v="44"/>
    <n v="6785"/>
    <n v="0.94236111111111109"/>
    <x v="0"/>
    <n v="104"/>
    <n v="65.240384615384613"/>
    <x v="2"/>
    <s v="AUD"/>
    <x v="287"/>
    <x v="286"/>
    <b v="0"/>
    <b v="1"/>
    <s v="theater/plays"/>
    <x v="3"/>
    <x v="3"/>
  </r>
  <r>
    <n v="298"/>
    <s v="Chase, Garcia and Johnson"/>
    <s v="Adaptive intangible database"/>
    <x v="26"/>
    <n v="5037"/>
    <n v="1.4391428571428571"/>
    <x v="1"/>
    <n v="72"/>
    <n v="69.958333333333329"/>
    <x v="1"/>
    <s v="USD"/>
    <x v="288"/>
    <x v="287"/>
    <b v="0"/>
    <b v="1"/>
    <s v="music/rock"/>
    <x v="1"/>
    <x v="1"/>
  </r>
  <r>
    <n v="299"/>
    <s v="Ramsey and Sons"/>
    <s v="Grass-roots contextually-based algorithm"/>
    <x v="167"/>
    <n v="1954"/>
    <n v="0.51421052631578945"/>
    <x v="0"/>
    <n v="49"/>
    <n v="39.877551020408163"/>
    <x v="1"/>
    <s v="USD"/>
    <x v="289"/>
    <x v="288"/>
    <b v="0"/>
    <b v="0"/>
    <s v="food/food trucks"/>
    <x v="0"/>
    <x v="0"/>
  </r>
  <r>
    <n v="300"/>
    <s v="Cooke PLC"/>
    <s v="Focused executive core"/>
    <x v="0"/>
    <n v="5"/>
    <n v="0.05"/>
    <x v="0"/>
    <n v="1"/>
    <n v="5"/>
    <x v="3"/>
    <s v="DKK"/>
    <x v="290"/>
    <x v="289"/>
    <b v="0"/>
    <b v="1"/>
    <s v="publishing/nonfiction"/>
    <x v="5"/>
    <x v="9"/>
  </r>
  <r>
    <n v="301"/>
    <s v="Wong-Walker"/>
    <s v="Multi-channeled disintermediate policy"/>
    <x v="79"/>
    <n v="12102"/>
    <n v="13.446666666666667"/>
    <x v="1"/>
    <n v="295"/>
    <n v="41.023728813559323"/>
    <x v="1"/>
    <s v="USD"/>
    <x v="291"/>
    <x v="290"/>
    <b v="0"/>
    <b v="0"/>
    <s v="film &amp; video/documentary"/>
    <x v="4"/>
    <x v="4"/>
  </r>
  <r>
    <n v="302"/>
    <s v="Ferguson, Collins and Mata"/>
    <s v="Customizable bi-directional hardware"/>
    <x v="193"/>
    <n v="24234"/>
    <n v="0.31844940867279897"/>
    <x v="0"/>
    <n v="245"/>
    <n v="98.914285714285711"/>
    <x v="1"/>
    <s v="USD"/>
    <x v="292"/>
    <x v="18"/>
    <b v="0"/>
    <b v="0"/>
    <s v="theater/plays"/>
    <x v="3"/>
    <x v="3"/>
  </r>
  <r>
    <n v="303"/>
    <s v="Guerrero, Flores and Jenkins"/>
    <s v="Networked optimal architecture"/>
    <x v="74"/>
    <n v="2809"/>
    <n v="0.82617647058823529"/>
    <x v="0"/>
    <n v="32"/>
    <n v="87.78125"/>
    <x v="1"/>
    <s v="USD"/>
    <x v="293"/>
    <x v="291"/>
    <b v="0"/>
    <b v="0"/>
    <s v="music/indie rock"/>
    <x v="1"/>
    <x v="7"/>
  </r>
  <r>
    <n v="304"/>
    <s v="Peterson PLC"/>
    <s v="User-friendly discrete benchmark"/>
    <x v="118"/>
    <n v="11469"/>
    <n v="5.4614285714285717"/>
    <x v="1"/>
    <n v="142"/>
    <n v="80.767605633802816"/>
    <x v="1"/>
    <s v="USD"/>
    <x v="294"/>
    <x v="292"/>
    <b v="0"/>
    <b v="0"/>
    <s v="film &amp; video/documentary"/>
    <x v="4"/>
    <x v="4"/>
  </r>
  <r>
    <n v="305"/>
    <s v="Townsend Ltd"/>
    <s v="Grass-roots actuating policy"/>
    <x v="54"/>
    <n v="8014"/>
    <n v="2.8621428571428571"/>
    <x v="1"/>
    <n v="85"/>
    <n v="94.28235294117647"/>
    <x v="1"/>
    <s v="USD"/>
    <x v="295"/>
    <x v="293"/>
    <b v="0"/>
    <b v="0"/>
    <s v="theater/plays"/>
    <x v="3"/>
    <x v="3"/>
  </r>
  <r>
    <n v="306"/>
    <s v="Rush, Reed and Hall"/>
    <s v="Enterprise-wide 3rdgeneration knowledge user"/>
    <x v="191"/>
    <n v="514"/>
    <n v="7.9076923076923072E-2"/>
    <x v="0"/>
    <n v="7"/>
    <n v="73.428571428571431"/>
    <x v="1"/>
    <s v="USD"/>
    <x v="296"/>
    <x v="294"/>
    <b v="0"/>
    <b v="1"/>
    <s v="theater/plays"/>
    <x v="3"/>
    <x v="3"/>
  </r>
  <r>
    <n v="307"/>
    <s v="Salazar-Dodson"/>
    <s v="Face-to-face zero tolerance moderator"/>
    <x v="194"/>
    <n v="43473"/>
    <n v="1.3213677811550153"/>
    <x v="1"/>
    <n v="659"/>
    <n v="65.968133535660087"/>
    <x v="3"/>
    <s v="DKK"/>
    <x v="297"/>
    <x v="295"/>
    <b v="0"/>
    <b v="1"/>
    <s v="publishing/fiction"/>
    <x v="5"/>
    <x v="13"/>
  </r>
  <r>
    <n v="308"/>
    <s v="Davis Ltd"/>
    <s v="Grass-roots optimizing projection"/>
    <x v="195"/>
    <n v="87560"/>
    <n v="0.74077834179357027"/>
    <x v="0"/>
    <n v="803"/>
    <n v="109.04109589041096"/>
    <x v="1"/>
    <s v="USD"/>
    <x v="298"/>
    <x v="296"/>
    <b v="0"/>
    <b v="0"/>
    <s v="theater/plays"/>
    <x v="3"/>
    <x v="3"/>
  </r>
  <r>
    <n v="309"/>
    <s v="Harris-Perry"/>
    <s v="User-centric 6thgeneration attitude"/>
    <x v="178"/>
    <n v="3087"/>
    <n v="0.75292682926829269"/>
    <x v="3"/>
    <n v="75"/>
    <n v="41.16"/>
    <x v="1"/>
    <s v="USD"/>
    <x v="299"/>
    <x v="297"/>
    <b v="0"/>
    <b v="1"/>
    <s v="music/indie rock"/>
    <x v="1"/>
    <x v="7"/>
  </r>
  <r>
    <n v="310"/>
    <s v="Velazquez, Hunt and Ortiz"/>
    <s v="Switchable zero tolerance website"/>
    <x v="75"/>
    <n v="1586"/>
    <n v="0.20333333333333334"/>
    <x v="0"/>
    <n v="16"/>
    <n v="99.125"/>
    <x v="1"/>
    <s v="USD"/>
    <x v="300"/>
    <x v="298"/>
    <b v="0"/>
    <b v="0"/>
    <s v="games/video games"/>
    <x v="6"/>
    <x v="11"/>
  </r>
  <r>
    <n v="311"/>
    <s v="Flores PLC"/>
    <s v="Focused real-time help-desk"/>
    <x v="9"/>
    <n v="12812"/>
    <n v="2.0336507936507937"/>
    <x v="1"/>
    <n v="121"/>
    <n v="105.88429752066116"/>
    <x v="1"/>
    <s v="USD"/>
    <x v="247"/>
    <x v="299"/>
    <b v="0"/>
    <b v="0"/>
    <s v="theater/plays"/>
    <x v="3"/>
    <x v="3"/>
  </r>
  <r>
    <n v="312"/>
    <s v="Martinez LLC"/>
    <s v="Robust impactful approach"/>
    <x v="18"/>
    <n v="183345"/>
    <n v="3.1022842639593908"/>
    <x v="1"/>
    <n v="3742"/>
    <n v="48.996525921966864"/>
    <x v="1"/>
    <s v="USD"/>
    <x v="244"/>
    <x v="300"/>
    <b v="0"/>
    <b v="0"/>
    <s v="theater/plays"/>
    <x v="3"/>
    <x v="3"/>
  </r>
  <r>
    <n v="313"/>
    <s v="Miller-Irwin"/>
    <s v="Secured maximized policy"/>
    <x v="196"/>
    <n v="8697"/>
    <n v="3.9531818181818181"/>
    <x v="1"/>
    <n v="223"/>
    <n v="39"/>
    <x v="1"/>
    <s v="USD"/>
    <x v="301"/>
    <x v="301"/>
    <b v="0"/>
    <b v="0"/>
    <s v="music/rock"/>
    <x v="1"/>
    <x v="1"/>
  </r>
  <r>
    <n v="314"/>
    <s v="Sanchez-Morgan"/>
    <s v="Realigned upward-trending strategy"/>
    <x v="1"/>
    <n v="4126"/>
    <n v="2.9471428571428571"/>
    <x v="1"/>
    <n v="133"/>
    <n v="31.022556390977442"/>
    <x v="1"/>
    <s v="USD"/>
    <x v="188"/>
    <x v="162"/>
    <b v="0"/>
    <b v="1"/>
    <s v="film &amp; video/documentary"/>
    <x v="4"/>
    <x v="4"/>
  </r>
  <r>
    <n v="315"/>
    <s v="Lopez, Adams and Johnson"/>
    <s v="Open-source interactive knowledge user"/>
    <x v="40"/>
    <n v="3220"/>
    <n v="0.33894736842105261"/>
    <x v="0"/>
    <n v="31"/>
    <n v="103.87096774193549"/>
    <x v="1"/>
    <s v="USD"/>
    <x v="302"/>
    <x v="302"/>
    <b v="0"/>
    <b v="0"/>
    <s v="theater/plays"/>
    <x v="3"/>
    <x v="3"/>
  </r>
  <r>
    <n v="316"/>
    <s v="Martin-Marshall"/>
    <s v="Configurable demand-driven matrix"/>
    <x v="103"/>
    <n v="6401"/>
    <n v="0.66677083333333331"/>
    <x v="0"/>
    <n v="108"/>
    <n v="59.268518518518519"/>
    <x v="6"/>
    <s v="EUR"/>
    <x v="303"/>
    <x v="303"/>
    <b v="0"/>
    <b v="1"/>
    <s v="food/food trucks"/>
    <x v="0"/>
    <x v="0"/>
  </r>
  <r>
    <n v="317"/>
    <s v="Summers PLC"/>
    <s v="Cross-group coherent hierarchy"/>
    <x v="47"/>
    <n v="1269"/>
    <n v="0.19227272727272726"/>
    <x v="0"/>
    <n v="30"/>
    <n v="42.3"/>
    <x v="1"/>
    <s v="USD"/>
    <x v="304"/>
    <x v="304"/>
    <b v="0"/>
    <b v="0"/>
    <s v="theater/plays"/>
    <x v="3"/>
    <x v="3"/>
  </r>
  <r>
    <n v="318"/>
    <s v="Young, Hart and Ryan"/>
    <s v="Decentralized demand-driven open system"/>
    <x v="57"/>
    <n v="903"/>
    <n v="0.15842105263157893"/>
    <x v="0"/>
    <n v="17"/>
    <n v="53.117647058823529"/>
    <x v="1"/>
    <s v="USD"/>
    <x v="305"/>
    <x v="305"/>
    <b v="0"/>
    <b v="0"/>
    <s v="music/rock"/>
    <x v="1"/>
    <x v="1"/>
  </r>
  <r>
    <n v="319"/>
    <s v="Mills Group"/>
    <s v="Advanced empowering matrix"/>
    <x v="141"/>
    <n v="3251"/>
    <n v="0.38702380952380955"/>
    <x v="3"/>
    <n v="64"/>
    <n v="50.796875"/>
    <x v="1"/>
    <s v="USD"/>
    <x v="306"/>
    <x v="306"/>
    <b v="0"/>
    <b v="0"/>
    <s v="technology/web"/>
    <x v="2"/>
    <x v="2"/>
  </r>
  <r>
    <n v="320"/>
    <s v="Sandoval-Powell"/>
    <s v="Phased holistic implementation"/>
    <x v="197"/>
    <n v="8092"/>
    <n v="9.5876777251184833E-2"/>
    <x v="0"/>
    <n v="80"/>
    <n v="101.15"/>
    <x v="1"/>
    <s v="USD"/>
    <x v="307"/>
    <x v="307"/>
    <b v="0"/>
    <b v="0"/>
    <s v="publishing/fiction"/>
    <x v="5"/>
    <x v="13"/>
  </r>
  <r>
    <n v="321"/>
    <s v="Mills, Frazier and Perez"/>
    <s v="Proactive attitude-oriented knowledge user"/>
    <x v="198"/>
    <n v="160422"/>
    <n v="0.94144366197183094"/>
    <x v="0"/>
    <n v="2468"/>
    <n v="65.000810372771468"/>
    <x v="1"/>
    <s v="USD"/>
    <x v="308"/>
    <x v="308"/>
    <b v="0"/>
    <b v="0"/>
    <s v="film &amp; video/shorts"/>
    <x v="4"/>
    <x v="12"/>
  </r>
  <r>
    <n v="322"/>
    <s v="Hebert Group"/>
    <s v="Visionary asymmetric Graphical User Interface"/>
    <x v="199"/>
    <n v="196377"/>
    <n v="1.6656234096692113"/>
    <x v="1"/>
    <n v="5168"/>
    <n v="37.998645510835914"/>
    <x v="1"/>
    <s v="USD"/>
    <x v="309"/>
    <x v="309"/>
    <b v="0"/>
    <b v="0"/>
    <s v="theater/plays"/>
    <x v="3"/>
    <x v="3"/>
  </r>
  <r>
    <n v="323"/>
    <s v="Cole, Smith and Wood"/>
    <s v="Integrated zero-defect help-desk"/>
    <x v="200"/>
    <n v="2148"/>
    <n v="0.24134831460674158"/>
    <x v="0"/>
    <n v="26"/>
    <n v="82.615384615384613"/>
    <x v="4"/>
    <s v="GBP"/>
    <x v="310"/>
    <x v="310"/>
    <b v="0"/>
    <b v="0"/>
    <s v="film &amp; video/documentary"/>
    <x v="4"/>
    <x v="4"/>
  </r>
  <r>
    <n v="324"/>
    <s v="Harris, Hall and Harris"/>
    <s v="Inverse analyzing matrices"/>
    <x v="143"/>
    <n v="11648"/>
    <n v="1.6405633802816901"/>
    <x v="1"/>
    <n v="307"/>
    <n v="37.941368078175898"/>
    <x v="1"/>
    <s v="USD"/>
    <x v="311"/>
    <x v="311"/>
    <b v="0"/>
    <b v="1"/>
    <s v="theater/plays"/>
    <x v="3"/>
    <x v="3"/>
  </r>
  <r>
    <n v="325"/>
    <s v="Saunders Group"/>
    <s v="Programmable systemic implementation"/>
    <x v="191"/>
    <n v="5897"/>
    <n v="0.90723076923076929"/>
    <x v="0"/>
    <n v="73"/>
    <n v="80.780821917808225"/>
    <x v="1"/>
    <s v="USD"/>
    <x v="79"/>
    <x v="312"/>
    <b v="0"/>
    <b v="1"/>
    <s v="theater/plays"/>
    <x v="3"/>
    <x v="3"/>
  </r>
  <r>
    <n v="326"/>
    <s v="Pham, Avila and Nash"/>
    <s v="Multi-channeled next generation architecture"/>
    <x v="44"/>
    <n v="3326"/>
    <n v="0.46194444444444444"/>
    <x v="0"/>
    <n v="128"/>
    <n v="25.984375"/>
    <x v="1"/>
    <s v="USD"/>
    <x v="312"/>
    <x v="313"/>
    <b v="0"/>
    <b v="0"/>
    <s v="film &amp; video/animation"/>
    <x v="4"/>
    <x v="10"/>
  </r>
  <r>
    <n v="327"/>
    <s v="Patterson, Salinas and Lucas"/>
    <s v="Digitized 3rdgeneration encoding"/>
    <x v="97"/>
    <n v="1002"/>
    <n v="0.38538461538461538"/>
    <x v="0"/>
    <n v="33"/>
    <n v="30.363636363636363"/>
    <x v="1"/>
    <s v="USD"/>
    <x v="313"/>
    <x v="314"/>
    <b v="0"/>
    <b v="1"/>
    <s v="theater/plays"/>
    <x v="3"/>
    <x v="3"/>
  </r>
  <r>
    <n v="328"/>
    <s v="Young PLC"/>
    <s v="Innovative well-modulated functionalities"/>
    <x v="201"/>
    <n v="131826"/>
    <n v="1.3356231003039514"/>
    <x v="1"/>
    <n v="2441"/>
    <n v="54.004916018025398"/>
    <x v="1"/>
    <s v="USD"/>
    <x v="314"/>
    <x v="315"/>
    <b v="0"/>
    <b v="0"/>
    <s v="music/rock"/>
    <x v="1"/>
    <x v="1"/>
  </r>
  <r>
    <n v="329"/>
    <s v="Willis and Sons"/>
    <s v="Fundamental incremental database"/>
    <x v="202"/>
    <n v="21477"/>
    <n v="0.22896588486140726"/>
    <x v="2"/>
    <n v="211"/>
    <n v="101.78672985781991"/>
    <x v="1"/>
    <s v="USD"/>
    <x v="315"/>
    <x v="316"/>
    <b v="0"/>
    <b v="0"/>
    <s v="games/video games"/>
    <x v="6"/>
    <x v="11"/>
  </r>
  <r>
    <n v="330"/>
    <s v="Thompson-Bates"/>
    <s v="Expanded encompassing open architecture"/>
    <x v="203"/>
    <n v="62330"/>
    <n v="1.8495548961424333"/>
    <x v="1"/>
    <n v="1385"/>
    <n v="45.003610108303249"/>
    <x v="4"/>
    <s v="GBP"/>
    <x v="316"/>
    <x v="317"/>
    <b v="0"/>
    <b v="0"/>
    <s v="film &amp; video/documentary"/>
    <x v="4"/>
    <x v="4"/>
  </r>
  <r>
    <n v="331"/>
    <s v="Rose-Silva"/>
    <s v="Intuitive static portal"/>
    <x v="88"/>
    <n v="14643"/>
    <n v="4.4372727272727275"/>
    <x v="1"/>
    <n v="190"/>
    <n v="77.068421052631578"/>
    <x v="1"/>
    <s v="USD"/>
    <x v="317"/>
    <x v="318"/>
    <b v="0"/>
    <b v="0"/>
    <s v="food/food trucks"/>
    <x v="0"/>
    <x v="0"/>
  </r>
  <r>
    <n v="332"/>
    <s v="Pacheco, Johnson and Torres"/>
    <s v="Optional bandwidth-monitored definition"/>
    <x v="204"/>
    <n v="41396"/>
    <n v="1.999806763285024"/>
    <x v="1"/>
    <n v="470"/>
    <n v="88.076595744680844"/>
    <x v="1"/>
    <s v="USD"/>
    <x v="318"/>
    <x v="319"/>
    <b v="0"/>
    <b v="0"/>
    <s v="technology/wearables"/>
    <x v="2"/>
    <x v="8"/>
  </r>
  <r>
    <n v="333"/>
    <s v="Carlson, Dixon and Jones"/>
    <s v="Persistent well-modulated synergy"/>
    <x v="103"/>
    <n v="11900"/>
    <n v="1.2395833333333333"/>
    <x v="1"/>
    <n v="253"/>
    <n v="47.035573122529641"/>
    <x v="1"/>
    <s v="USD"/>
    <x v="319"/>
    <x v="320"/>
    <b v="0"/>
    <b v="0"/>
    <s v="theater/plays"/>
    <x v="3"/>
    <x v="3"/>
  </r>
  <r>
    <n v="334"/>
    <s v="Mcgee Group"/>
    <s v="Assimilated discrete algorithm"/>
    <x v="205"/>
    <n v="123538"/>
    <n v="1.8661329305135952"/>
    <x v="1"/>
    <n v="1113"/>
    <n v="110.99550763701707"/>
    <x v="1"/>
    <s v="USD"/>
    <x v="32"/>
    <x v="321"/>
    <b v="0"/>
    <b v="0"/>
    <s v="music/rock"/>
    <x v="1"/>
    <x v="1"/>
  </r>
  <r>
    <n v="335"/>
    <s v="Jordan-Acosta"/>
    <s v="Operative uniform hub"/>
    <x v="206"/>
    <n v="198628"/>
    <n v="1.1428538550057536"/>
    <x v="1"/>
    <n v="2283"/>
    <n v="87.003066141042481"/>
    <x v="1"/>
    <s v="USD"/>
    <x v="320"/>
    <x v="322"/>
    <b v="0"/>
    <b v="0"/>
    <s v="music/rock"/>
    <x v="1"/>
    <x v="1"/>
  </r>
  <r>
    <n v="336"/>
    <s v="Nunez Inc"/>
    <s v="Customizable intangible capability"/>
    <x v="207"/>
    <n v="68602"/>
    <n v="0.97032531824611035"/>
    <x v="0"/>
    <n v="1072"/>
    <n v="63.994402985074629"/>
    <x v="1"/>
    <s v="USD"/>
    <x v="321"/>
    <x v="323"/>
    <b v="0"/>
    <b v="1"/>
    <s v="music/rock"/>
    <x v="1"/>
    <x v="1"/>
  </r>
  <r>
    <n v="337"/>
    <s v="Hayden Ltd"/>
    <s v="Innovative didactic analyzer"/>
    <x v="208"/>
    <n v="116064"/>
    <n v="1.2281904761904763"/>
    <x v="1"/>
    <n v="1095"/>
    <n v="105.9945205479452"/>
    <x v="1"/>
    <s v="USD"/>
    <x v="322"/>
    <x v="324"/>
    <b v="0"/>
    <b v="0"/>
    <s v="theater/plays"/>
    <x v="3"/>
    <x v="3"/>
  </r>
  <r>
    <n v="338"/>
    <s v="Gonzalez-Burton"/>
    <s v="Decentralized intangible encoding"/>
    <x v="209"/>
    <n v="125042"/>
    <n v="1.7914326647564469"/>
    <x v="1"/>
    <n v="1690"/>
    <n v="73.989349112426041"/>
    <x v="1"/>
    <s v="USD"/>
    <x v="323"/>
    <x v="325"/>
    <b v="0"/>
    <b v="0"/>
    <s v="theater/plays"/>
    <x v="3"/>
    <x v="3"/>
  </r>
  <r>
    <n v="339"/>
    <s v="Lewis, Taylor and Rivers"/>
    <s v="Front-line transitional algorithm"/>
    <x v="210"/>
    <n v="108974"/>
    <n v="0.79951577402787966"/>
    <x v="3"/>
    <n v="1297"/>
    <n v="84.02004626060139"/>
    <x v="0"/>
    <s v="CAD"/>
    <x v="324"/>
    <x v="326"/>
    <b v="0"/>
    <b v="0"/>
    <s v="theater/plays"/>
    <x v="3"/>
    <x v="3"/>
  </r>
  <r>
    <n v="340"/>
    <s v="Butler, Henry and Espinoza"/>
    <s v="Switchable didactic matrices"/>
    <x v="211"/>
    <n v="34964"/>
    <n v="0.94242587601078165"/>
    <x v="0"/>
    <n v="393"/>
    <n v="88.966921119592882"/>
    <x v="1"/>
    <s v="USD"/>
    <x v="325"/>
    <x v="327"/>
    <b v="0"/>
    <b v="0"/>
    <s v="photography/photography books"/>
    <x v="7"/>
    <x v="14"/>
  </r>
  <r>
    <n v="341"/>
    <s v="Guzman Group"/>
    <s v="Ameliorated disintermediate utilization"/>
    <x v="212"/>
    <n v="96777"/>
    <n v="0.84669291338582675"/>
    <x v="0"/>
    <n v="1257"/>
    <n v="76.990453460620529"/>
    <x v="1"/>
    <s v="USD"/>
    <x v="326"/>
    <x v="328"/>
    <b v="0"/>
    <b v="0"/>
    <s v="music/indie rock"/>
    <x v="1"/>
    <x v="7"/>
  </r>
  <r>
    <n v="342"/>
    <s v="Gibson-Hernandez"/>
    <s v="Visionary foreground middleware"/>
    <x v="213"/>
    <n v="31864"/>
    <n v="0.66521920668058454"/>
    <x v="0"/>
    <n v="328"/>
    <n v="97.146341463414629"/>
    <x v="1"/>
    <s v="USD"/>
    <x v="327"/>
    <x v="329"/>
    <b v="0"/>
    <b v="0"/>
    <s v="theater/plays"/>
    <x v="3"/>
    <x v="3"/>
  </r>
  <r>
    <n v="343"/>
    <s v="Spencer-Weber"/>
    <s v="Optional zero-defect task-force"/>
    <x v="25"/>
    <n v="4853"/>
    <n v="0.53922222222222227"/>
    <x v="0"/>
    <n v="147"/>
    <n v="33.013605442176868"/>
    <x v="1"/>
    <s v="USD"/>
    <x v="328"/>
    <x v="151"/>
    <b v="0"/>
    <b v="0"/>
    <s v="theater/plays"/>
    <x v="3"/>
    <x v="3"/>
  </r>
  <r>
    <n v="344"/>
    <s v="Berger, Johnson and Marshall"/>
    <s v="Devolved exuding emulation"/>
    <x v="214"/>
    <n v="82959"/>
    <n v="0.41983299595141699"/>
    <x v="0"/>
    <n v="830"/>
    <n v="99.950602409638549"/>
    <x v="1"/>
    <s v="USD"/>
    <x v="329"/>
    <x v="330"/>
    <b v="0"/>
    <b v="0"/>
    <s v="games/video games"/>
    <x v="6"/>
    <x v="11"/>
  </r>
  <r>
    <n v="345"/>
    <s v="Taylor, Cisneros and Romero"/>
    <s v="Open-source neutral task-force"/>
    <x v="215"/>
    <n v="23159"/>
    <n v="0.14694796954314721"/>
    <x v="0"/>
    <n v="331"/>
    <n v="69.966767371601208"/>
    <x v="4"/>
    <s v="GBP"/>
    <x v="330"/>
    <x v="331"/>
    <b v="0"/>
    <b v="0"/>
    <s v="film &amp; video/drama"/>
    <x v="4"/>
    <x v="6"/>
  </r>
  <r>
    <n v="346"/>
    <s v="Little-Marsh"/>
    <s v="Virtual attitude-oriented migration"/>
    <x v="48"/>
    <n v="2758"/>
    <n v="0.34475"/>
    <x v="0"/>
    <n v="25"/>
    <n v="110.32"/>
    <x v="1"/>
    <s v="USD"/>
    <x v="331"/>
    <x v="332"/>
    <b v="0"/>
    <b v="1"/>
    <s v="music/indie rock"/>
    <x v="1"/>
    <x v="7"/>
  </r>
  <r>
    <n v="347"/>
    <s v="Petersen and Sons"/>
    <s v="Open-source full-range portal"/>
    <x v="79"/>
    <n v="12607"/>
    <n v="14.007777777777777"/>
    <x v="1"/>
    <n v="191"/>
    <n v="66.005235602094245"/>
    <x v="1"/>
    <s v="USD"/>
    <x v="332"/>
    <x v="333"/>
    <b v="0"/>
    <b v="0"/>
    <s v="technology/web"/>
    <x v="2"/>
    <x v="2"/>
  </r>
  <r>
    <n v="348"/>
    <s v="Hensley Ltd"/>
    <s v="Versatile cohesive open system"/>
    <x v="216"/>
    <n v="142823"/>
    <n v="0.71770351758793971"/>
    <x v="0"/>
    <n v="3483"/>
    <n v="41.005742176284812"/>
    <x v="1"/>
    <s v="USD"/>
    <x v="333"/>
    <x v="334"/>
    <b v="0"/>
    <b v="0"/>
    <s v="food/food trucks"/>
    <x v="0"/>
    <x v="0"/>
  </r>
  <r>
    <n v="349"/>
    <s v="Navarro and Sons"/>
    <s v="Multi-layered bottom-line frame"/>
    <x v="217"/>
    <n v="95958"/>
    <n v="0.53074115044247783"/>
    <x v="0"/>
    <n v="923"/>
    <n v="103.96316359696641"/>
    <x v="1"/>
    <s v="USD"/>
    <x v="296"/>
    <x v="335"/>
    <b v="0"/>
    <b v="0"/>
    <s v="theater/plays"/>
    <x v="3"/>
    <x v="3"/>
  </r>
  <r>
    <n v="350"/>
    <s v="Shannon Ltd"/>
    <s v="Pre-emptive neutral capacity"/>
    <x v="0"/>
    <n v="5"/>
    <n v="0.05"/>
    <x v="0"/>
    <n v="1"/>
    <n v="5"/>
    <x v="1"/>
    <s v="USD"/>
    <x v="334"/>
    <x v="336"/>
    <b v="0"/>
    <b v="1"/>
    <s v="music/jazz"/>
    <x v="1"/>
    <x v="17"/>
  </r>
  <r>
    <n v="351"/>
    <s v="Young LLC"/>
    <s v="Universal maximized methodology"/>
    <x v="218"/>
    <n v="94631"/>
    <n v="1.2770715249662619"/>
    <x v="1"/>
    <n v="2013"/>
    <n v="47.009935419771487"/>
    <x v="1"/>
    <s v="USD"/>
    <x v="335"/>
    <x v="337"/>
    <b v="0"/>
    <b v="0"/>
    <s v="music/rock"/>
    <x v="1"/>
    <x v="1"/>
  </r>
  <r>
    <n v="352"/>
    <s v="Adams, Willis and Sanchez"/>
    <s v="Expanded hybrid hardware"/>
    <x v="54"/>
    <n v="977"/>
    <n v="0.34892857142857142"/>
    <x v="0"/>
    <n v="33"/>
    <n v="29.606060606060606"/>
    <x v="0"/>
    <s v="CAD"/>
    <x v="336"/>
    <x v="338"/>
    <b v="0"/>
    <b v="0"/>
    <s v="theater/plays"/>
    <x v="3"/>
    <x v="3"/>
  </r>
  <r>
    <n v="353"/>
    <s v="Mills-Roy"/>
    <s v="Profit-focused multi-tasking access"/>
    <x v="219"/>
    <n v="137961"/>
    <n v="4.105982142857143"/>
    <x v="1"/>
    <n v="1703"/>
    <n v="81.010569583088667"/>
    <x v="1"/>
    <s v="USD"/>
    <x v="337"/>
    <x v="339"/>
    <b v="0"/>
    <b v="0"/>
    <s v="theater/plays"/>
    <x v="3"/>
    <x v="3"/>
  </r>
  <r>
    <n v="354"/>
    <s v="Brown Group"/>
    <s v="Profit-focused transitional capability"/>
    <x v="55"/>
    <n v="7548"/>
    <n v="1.2373770491803278"/>
    <x v="1"/>
    <n v="80"/>
    <n v="94.35"/>
    <x v="3"/>
    <s v="DKK"/>
    <x v="338"/>
    <x v="340"/>
    <b v="0"/>
    <b v="0"/>
    <s v="film &amp; video/documentary"/>
    <x v="4"/>
    <x v="4"/>
  </r>
  <r>
    <n v="355"/>
    <s v="Burns-Burnett"/>
    <s v="Front-line scalable definition"/>
    <x v="167"/>
    <n v="2241"/>
    <n v="0.58973684210526311"/>
    <x v="2"/>
    <n v="86"/>
    <n v="26.058139534883722"/>
    <x v="1"/>
    <s v="USD"/>
    <x v="339"/>
    <x v="341"/>
    <b v="0"/>
    <b v="0"/>
    <s v="technology/wearables"/>
    <x v="2"/>
    <x v="8"/>
  </r>
  <r>
    <n v="356"/>
    <s v="Glass, Nunez and Mcdonald"/>
    <s v="Open-source systematic protocol"/>
    <x v="29"/>
    <n v="3431"/>
    <n v="0.36892473118279567"/>
    <x v="0"/>
    <n v="40"/>
    <n v="85.775000000000006"/>
    <x v="6"/>
    <s v="EUR"/>
    <x v="340"/>
    <x v="342"/>
    <b v="0"/>
    <b v="0"/>
    <s v="theater/plays"/>
    <x v="3"/>
    <x v="3"/>
  </r>
  <r>
    <n v="357"/>
    <s v="Perez, Davis and Wilson"/>
    <s v="Implemented tangible algorithm"/>
    <x v="173"/>
    <n v="4253"/>
    <n v="1.8491304347826087"/>
    <x v="1"/>
    <n v="41"/>
    <n v="103.73170731707317"/>
    <x v="1"/>
    <s v="USD"/>
    <x v="341"/>
    <x v="343"/>
    <b v="0"/>
    <b v="0"/>
    <s v="games/video games"/>
    <x v="6"/>
    <x v="11"/>
  </r>
  <r>
    <n v="358"/>
    <s v="Diaz-Garcia"/>
    <s v="Profit-focused 3rdgeneration circuit"/>
    <x v="62"/>
    <n v="1146"/>
    <n v="0.11814432989690722"/>
    <x v="0"/>
    <n v="23"/>
    <n v="49.826086956521742"/>
    <x v="0"/>
    <s v="CAD"/>
    <x v="342"/>
    <x v="344"/>
    <b v="1"/>
    <b v="0"/>
    <s v="photography/photography books"/>
    <x v="7"/>
    <x v="14"/>
  </r>
  <r>
    <n v="359"/>
    <s v="Salazar-Moon"/>
    <s v="Compatible needs-based architecture"/>
    <x v="220"/>
    <n v="11948"/>
    <n v="2.9870000000000001"/>
    <x v="1"/>
    <n v="187"/>
    <n v="63.893048128342244"/>
    <x v="1"/>
    <s v="USD"/>
    <x v="343"/>
    <x v="127"/>
    <b v="0"/>
    <b v="0"/>
    <s v="film &amp; video/animation"/>
    <x v="4"/>
    <x v="10"/>
  </r>
  <r>
    <n v="360"/>
    <s v="Larsen-Chung"/>
    <s v="Right-sized zero tolerance migration"/>
    <x v="221"/>
    <n v="135132"/>
    <n v="2.2635175879396985"/>
    <x v="1"/>
    <n v="2875"/>
    <n v="47.002434782608695"/>
    <x v="4"/>
    <s v="GBP"/>
    <x v="344"/>
    <x v="345"/>
    <b v="0"/>
    <b v="1"/>
    <s v="theater/plays"/>
    <x v="3"/>
    <x v="3"/>
  </r>
  <r>
    <n v="361"/>
    <s v="Anderson and Sons"/>
    <s v="Quality-focused reciprocal structure"/>
    <x v="20"/>
    <n v="9546"/>
    <n v="1.7356363636363636"/>
    <x v="1"/>
    <n v="88"/>
    <n v="108.47727272727273"/>
    <x v="1"/>
    <s v="USD"/>
    <x v="345"/>
    <x v="346"/>
    <b v="0"/>
    <b v="0"/>
    <s v="theater/plays"/>
    <x v="3"/>
    <x v="3"/>
  </r>
  <r>
    <n v="362"/>
    <s v="Lawrence Group"/>
    <s v="Automated actuating conglomeration"/>
    <x v="41"/>
    <n v="13755"/>
    <n v="3.7175675675675675"/>
    <x v="1"/>
    <n v="191"/>
    <n v="72.015706806282722"/>
    <x v="1"/>
    <s v="USD"/>
    <x v="65"/>
    <x v="347"/>
    <b v="0"/>
    <b v="0"/>
    <s v="music/rock"/>
    <x v="1"/>
    <x v="1"/>
  </r>
  <r>
    <n v="363"/>
    <s v="Gray-Davis"/>
    <s v="Re-contextualized local initiative"/>
    <x v="5"/>
    <n v="8330"/>
    <n v="1.601923076923077"/>
    <x v="1"/>
    <n v="139"/>
    <n v="59.928057553956833"/>
    <x v="1"/>
    <s v="USD"/>
    <x v="346"/>
    <x v="348"/>
    <b v="0"/>
    <b v="0"/>
    <s v="music/rock"/>
    <x v="1"/>
    <x v="1"/>
  </r>
  <r>
    <n v="364"/>
    <s v="Ramirez-Myers"/>
    <s v="Switchable intangible definition"/>
    <x v="79"/>
    <n v="14547"/>
    <n v="16.163333333333334"/>
    <x v="1"/>
    <n v="186"/>
    <n v="78.209677419354833"/>
    <x v="1"/>
    <s v="USD"/>
    <x v="347"/>
    <x v="349"/>
    <b v="0"/>
    <b v="0"/>
    <s v="music/indie rock"/>
    <x v="1"/>
    <x v="7"/>
  </r>
  <r>
    <n v="365"/>
    <s v="Lucas, Hall and Bonilla"/>
    <s v="Networked bottom-line initiative"/>
    <x v="39"/>
    <n v="11735"/>
    <n v="7.3343749999999996"/>
    <x v="1"/>
    <n v="112"/>
    <n v="104.77678571428571"/>
    <x v="2"/>
    <s v="AUD"/>
    <x v="348"/>
    <x v="350"/>
    <b v="0"/>
    <b v="0"/>
    <s v="theater/plays"/>
    <x v="3"/>
    <x v="3"/>
  </r>
  <r>
    <n v="366"/>
    <s v="Williams, Perez and Villegas"/>
    <s v="Robust directional system engine"/>
    <x v="37"/>
    <n v="10658"/>
    <n v="5.9211111111111112"/>
    <x v="1"/>
    <n v="101"/>
    <n v="105.52475247524752"/>
    <x v="1"/>
    <s v="USD"/>
    <x v="349"/>
    <x v="351"/>
    <b v="0"/>
    <b v="1"/>
    <s v="theater/plays"/>
    <x v="3"/>
    <x v="3"/>
  </r>
  <r>
    <n v="367"/>
    <s v="Brooks, Jones and Ingram"/>
    <s v="Triple-buffered explicit methodology"/>
    <x v="34"/>
    <n v="1870"/>
    <n v="0.18888888888888888"/>
    <x v="0"/>
    <n v="75"/>
    <n v="24.933333333333334"/>
    <x v="1"/>
    <s v="USD"/>
    <x v="350"/>
    <x v="33"/>
    <b v="0"/>
    <b v="1"/>
    <s v="theater/plays"/>
    <x v="3"/>
    <x v="3"/>
  </r>
  <r>
    <n v="368"/>
    <s v="Whitaker, Wallace and Daniels"/>
    <s v="Reactive directional capacity"/>
    <x v="5"/>
    <n v="14394"/>
    <n v="2.7680769230769231"/>
    <x v="1"/>
    <n v="206"/>
    <n v="69.873786407766985"/>
    <x v="4"/>
    <s v="GBP"/>
    <x v="351"/>
    <x v="352"/>
    <b v="0"/>
    <b v="1"/>
    <s v="film &amp; video/documentary"/>
    <x v="4"/>
    <x v="4"/>
  </r>
  <r>
    <n v="369"/>
    <s v="Smith-Gonzalez"/>
    <s v="Polarized needs-based approach"/>
    <x v="91"/>
    <n v="14743"/>
    <n v="2.730185185185185"/>
    <x v="1"/>
    <n v="154"/>
    <n v="95.733766233766232"/>
    <x v="1"/>
    <s v="USD"/>
    <x v="352"/>
    <x v="353"/>
    <b v="0"/>
    <b v="1"/>
    <s v="film &amp; video/television"/>
    <x v="4"/>
    <x v="19"/>
  </r>
  <r>
    <n v="370"/>
    <s v="Skinner PLC"/>
    <s v="Intuitive well-modulated middleware"/>
    <x v="222"/>
    <n v="178965"/>
    <n v="1.593633125556545"/>
    <x v="1"/>
    <n v="5966"/>
    <n v="29.997485752598056"/>
    <x v="1"/>
    <s v="USD"/>
    <x v="353"/>
    <x v="354"/>
    <b v="0"/>
    <b v="0"/>
    <s v="theater/plays"/>
    <x v="3"/>
    <x v="3"/>
  </r>
  <r>
    <n v="371"/>
    <s v="Nolan, Smith and Sanchez"/>
    <s v="Multi-channeled logistical matrices"/>
    <x v="223"/>
    <n v="128410"/>
    <n v="0.67869978858350954"/>
    <x v="0"/>
    <n v="2176"/>
    <n v="59.011948529411768"/>
    <x v="1"/>
    <s v="USD"/>
    <x v="354"/>
    <x v="355"/>
    <b v="0"/>
    <b v="0"/>
    <s v="theater/plays"/>
    <x v="3"/>
    <x v="3"/>
  </r>
  <r>
    <n v="372"/>
    <s v="Green-Carr"/>
    <s v="Pre-emptive bifurcated artificial intelligence"/>
    <x v="79"/>
    <n v="14324"/>
    <n v="15.915555555555555"/>
    <x v="1"/>
    <n v="169"/>
    <n v="84.757396449704146"/>
    <x v="1"/>
    <s v="USD"/>
    <x v="355"/>
    <x v="356"/>
    <b v="0"/>
    <b v="1"/>
    <s v="film &amp; video/documentary"/>
    <x v="4"/>
    <x v="4"/>
  </r>
  <r>
    <n v="373"/>
    <s v="Brown-Parker"/>
    <s v="Down-sized coherent toolset"/>
    <x v="224"/>
    <n v="164291"/>
    <n v="7.3018222222222224"/>
    <x v="1"/>
    <n v="2106"/>
    <n v="78.010921177587846"/>
    <x v="1"/>
    <s v="USD"/>
    <x v="356"/>
    <x v="357"/>
    <b v="0"/>
    <b v="0"/>
    <s v="theater/plays"/>
    <x v="3"/>
    <x v="3"/>
  </r>
  <r>
    <n v="374"/>
    <s v="Marshall Inc"/>
    <s v="Open-source multi-tasking data-warehouse"/>
    <x v="225"/>
    <n v="22073"/>
    <n v="0.13185782556750297"/>
    <x v="0"/>
    <n v="441"/>
    <n v="50.05215419501134"/>
    <x v="1"/>
    <s v="USD"/>
    <x v="357"/>
    <x v="358"/>
    <b v="0"/>
    <b v="1"/>
    <s v="film &amp; video/documentary"/>
    <x v="4"/>
    <x v="4"/>
  </r>
  <r>
    <n v="375"/>
    <s v="Leblanc-Pineda"/>
    <s v="Future-proofed upward-trending contingency"/>
    <x v="50"/>
    <n v="1479"/>
    <n v="0.54777777777777781"/>
    <x v="0"/>
    <n v="25"/>
    <n v="59.16"/>
    <x v="1"/>
    <s v="USD"/>
    <x v="358"/>
    <x v="359"/>
    <b v="0"/>
    <b v="0"/>
    <s v="music/indie rock"/>
    <x v="1"/>
    <x v="7"/>
  </r>
  <r>
    <n v="376"/>
    <s v="Perry PLC"/>
    <s v="Mandatory uniform matrix"/>
    <x v="74"/>
    <n v="12275"/>
    <n v="3.6102941176470589"/>
    <x v="1"/>
    <n v="131"/>
    <n v="93.702290076335885"/>
    <x v="1"/>
    <s v="USD"/>
    <x v="359"/>
    <x v="360"/>
    <b v="0"/>
    <b v="0"/>
    <s v="music/rock"/>
    <x v="1"/>
    <x v="1"/>
  </r>
  <r>
    <n v="377"/>
    <s v="Klein, Stark and Livingston"/>
    <s v="Phased methodical initiative"/>
    <x v="226"/>
    <n v="5098"/>
    <n v="0.10257545271629778"/>
    <x v="0"/>
    <n v="127"/>
    <n v="40.14173228346457"/>
    <x v="1"/>
    <s v="USD"/>
    <x v="12"/>
    <x v="361"/>
    <b v="0"/>
    <b v="0"/>
    <s v="theater/plays"/>
    <x v="3"/>
    <x v="3"/>
  </r>
  <r>
    <n v="378"/>
    <s v="Fleming-Oliver"/>
    <s v="Managed stable function"/>
    <x v="227"/>
    <n v="24882"/>
    <n v="0.13962962962962963"/>
    <x v="0"/>
    <n v="355"/>
    <n v="70.090140845070422"/>
    <x v="1"/>
    <s v="USD"/>
    <x v="360"/>
    <x v="362"/>
    <b v="0"/>
    <b v="0"/>
    <s v="film &amp; video/documentary"/>
    <x v="4"/>
    <x v="4"/>
  </r>
  <r>
    <n v="379"/>
    <s v="Reilly, Aguirre and Johnson"/>
    <s v="Realigned clear-thinking migration"/>
    <x v="44"/>
    <n v="2912"/>
    <n v="0.40444444444444444"/>
    <x v="0"/>
    <n v="44"/>
    <n v="66.181818181818187"/>
    <x v="4"/>
    <s v="GBP"/>
    <x v="361"/>
    <x v="363"/>
    <b v="0"/>
    <b v="0"/>
    <s v="theater/plays"/>
    <x v="3"/>
    <x v="3"/>
  </r>
  <r>
    <n v="380"/>
    <s v="Davidson, Wilcox and Lewis"/>
    <s v="Optional clear-thinking process improvement"/>
    <x v="186"/>
    <n v="4008"/>
    <n v="1.6032"/>
    <x v="1"/>
    <n v="84"/>
    <n v="47.714285714285715"/>
    <x v="1"/>
    <s v="USD"/>
    <x v="362"/>
    <x v="364"/>
    <b v="0"/>
    <b v="0"/>
    <s v="theater/plays"/>
    <x v="3"/>
    <x v="3"/>
  </r>
  <r>
    <n v="381"/>
    <s v="Michael, Anderson and Vincent"/>
    <s v="Cross-group global moratorium"/>
    <x v="98"/>
    <n v="9749"/>
    <n v="1.8394339622641509"/>
    <x v="1"/>
    <n v="155"/>
    <n v="62.896774193548389"/>
    <x v="1"/>
    <s v="USD"/>
    <x v="363"/>
    <x v="365"/>
    <b v="0"/>
    <b v="0"/>
    <s v="theater/plays"/>
    <x v="3"/>
    <x v="3"/>
  </r>
  <r>
    <n v="382"/>
    <s v="King Ltd"/>
    <s v="Visionary systemic process improvement"/>
    <x v="14"/>
    <n v="5803"/>
    <n v="0.63769230769230767"/>
    <x v="0"/>
    <n v="67"/>
    <n v="86.611940298507463"/>
    <x v="1"/>
    <s v="USD"/>
    <x v="364"/>
    <x v="366"/>
    <b v="0"/>
    <b v="0"/>
    <s v="photography/photography books"/>
    <x v="7"/>
    <x v="14"/>
  </r>
  <r>
    <n v="383"/>
    <s v="Baker Ltd"/>
    <s v="Progressive intangible flexibility"/>
    <x v="9"/>
    <n v="14199"/>
    <n v="2.2538095238095237"/>
    <x v="1"/>
    <n v="189"/>
    <n v="75.126984126984127"/>
    <x v="1"/>
    <s v="USD"/>
    <x v="210"/>
    <x v="285"/>
    <b v="0"/>
    <b v="1"/>
    <s v="food/food trucks"/>
    <x v="0"/>
    <x v="0"/>
  </r>
  <r>
    <n v="384"/>
    <s v="Baker, Collins and Smith"/>
    <s v="Reactive real-time software"/>
    <x v="228"/>
    <n v="196779"/>
    <n v="1.7200961538461539"/>
    <x v="1"/>
    <n v="4799"/>
    <n v="41.004167534903104"/>
    <x v="1"/>
    <s v="USD"/>
    <x v="365"/>
    <x v="367"/>
    <b v="1"/>
    <b v="1"/>
    <s v="film &amp; video/documentary"/>
    <x v="4"/>
    <x v="4"/>
  </r>
  <r>
    <n v="385"/>
    <s v="Warren-Harrison"/>
    <s v="Programmable incremental knowledge user"/>
    <x v="229"/>
    <n v="56859"/>
    <n v="1.4616709511568124"/>
    <x v="1"/>
    <n v="1137"/>
    <n v="50.007915567282325"/>
    <x v="1"/>
    <s v="USD"/>
    <x v="366"/>
    <x v="368"/>
    <b v="0"/>
    <b v="0"/>
    <s v="publishing/nonfiction"/>
    <x v="5"/>
    <x v="9"/>
  </r>
  <r>
    <n v="386"/>
    <s v="Gardner Group"/>
    <s v="Progressive 5thgeneration customer loyalty"/>
    <x v="230"/>
    <n v="103554"/>
    <n v="0.76423616236162362"/>
    <x v="0"/>
    <n v="1068"/>
    <n v="96.960674157303373"/>
    <x v="1"/>
    <s v="USD"/>
    <x v="367"/>
    <x v="369"/>
    <b v="0"/>
    <b v="0"/>
    <s v="theater/plays"/>
    <x v="3"/>
    <x v="3"/>
  </r>
  <r>
    <n v="387"/>
    <s v="Flores-Lambert"/>
    <s v="Triple-buffered logistical frame"/>
    <x v="231"/>
    <n v="42795"/>
    <n v="0.39261467889908258"/>
    <x v="0"/>
    <n v="424"/>
    <n v="100.93160377358491"/>
    <x v="1"/>
    <s v="USD"/>
    <x v="368"/>
    <x v="370"/>
    <b v="0"/>
    <b v="0"/>
    <s v="technology/wearables"/>
    <x v="2"/>
    <x v="8"/>
  </r>
  <r>
    <n v="388"/>
    <s v="Cruz Ltd"/>
    <s v="Exclusive dynamic adapter"/>
    <x v="232"/>
    <n v="12938"/>
    <n v="0.11270034843205574"/>
    <x v="3"/>
    <n v="145"/>
    <n v="89.227586206896547"/>
    <x v="5"/>
    <s v="CHF"/>
    <x v="369"/>
    <x v="371"/>
    <b v="0"/>
    <b v="0"/>
    <s v="music/indie rock"/>
    <x v="1"/>
    <x v="7"/>
  </r>
  <r>
    <n v="389"/>
    <s v="Knox-Garner"/>
    <s v="Automated systemic hierarchy"/>
    <x v="233"/>
    <n v="101352"/>
    <n v="1.2211084337349398"/>
    <x v="1"/>
    <n v="1152"/>
    <n v="87.979166666666671"/>
    <x v="1"/>
    <s v="USD"/>
    <x v="370"/>
    <x v="372"/>
    <b v="0"/>
    <b v="0"/>
    <s v="theater/plays"/>
    <x v="3"/>
    <x v="3"/>
  </r>
  <r>
    <n v="390"/>
    <s v="Davis-Allen"/>
    <s v="Digitized eco-centric core"/>
    <x v="166"/>
    <n v="4477"/>
    <n v="1.8654166666666667"/>
    <x v="1"/>
    <n v="50"/>
    <n v="89.54"/>
    <x v="1"/>
    <s v="USD"/>
    <x v="371"/>
    <x v="373"/>
    <b v="0"/>
    <b v="0"/>
    <s v="photography/photography books"/>
    <x v="7"/>
    <x v="14"/>
  </r>
  <r>
    <n v="391"/>
    <s v="Miller-Patel"/>
    <s v="Mandatory uniform strategy"/>
    <x v="234"/>
    <n v="4393"/>
    <n v="7.27317880794702E-2"/>
    <x v="0"/>
    <n v="151"/>
    <n v="29.09271523178808"/>
    <x v="1"/>
    <s v="USD"/>
    <x v="287"/>
    <x v="374"/>
    <b v="0"/>
    <b v="0"/>
    <s v="publishing/nonfiction"/>
    <x v="5"/>
    <x v="9"/>
  </r>
  <r>
    <n v="392"/>
    <s v="Hernandez-Grimes"/>
    <s v="Profit-focused zero administration forecast"/>
    <x v="235"/>
    <n v="67546"/>
    <n v="0.65642371234207963"/>
    <x v="0"/>
    <n v="1608"/>
    <n v="42.006218905472636"/>
    <x v="1"/>
    <s v="USD"/>
    <x v="372"/>
    <x v="375"/>
    <b v="0"/>
    <b v="0"/>
    <s v="technology/wearables"/>
    <x v="2"/>
    <x v="8"/>
  </r>
  <r>
    <n v="393"/>
    <s v="Owens, Hall and Gonzalez"/>
    <s v="De-engineered static orchestration"/>
    <x v="236"/>
    <n v="143788"/>
    <n v="2.2896178343949045"/>
    <x v="1"/>
    <n v="3059"/>
    <n v="47.004903563255965"/>
    <x v="0"/>
    <s v="CAD"/>
    <x v="373"/>
    <x v="376"/>
    <b v="0"/>
    <b v="0"/>
    <s v="music/jazz"/>
    <x v="1"/>
    <x v="17"/>
  </r>
  <r>
    <n v="394"/>
    <s v="Noble-Bailey"/>
    <s v="Customizable dynamic info-mediaries"/>
    <x v="126"/>
    <n v="3755"/>
    <n v="4.6937499999999996"/>
    <x v="1"/>
    <n v="34"/>
    <n v="110.44117647058823"/>
    <x v="1"/>
    <s v="USD"/>
    <x v="374"/>
    <x v="377"/>
    <b v="0"/>
    <b v="1"/>
    <s v="film &amp; video/documentary"/>
    <x v="4"/>
    <x v="4"/>
  </r>
  <r>
    <n v="395"/>
    <s v="Taylor PLC"/>
    <s v="Enhanced incremental budgetary management"/>
    <x v="143"/>
    <n v="9238"/>
    <n v="1.3011267605633803"/>
    <x v="1"/>
    <n v="220"/>
    <n v="41.990909090909092"/>
    <x v="1"/>
    <s v="USD"/>
    <x v="375"/>
    <x v="378"/>
    <b v="1"/>
    <b v="0"/>
    <s v="theater/plays"/>
    <x v="3"/>
    <x v="3"/>
  </r>
  <r>
    <n v="396"/>
    <s v="Holmes PLC"/>
    <s v="Digitized local info-mediaries"/>
    <x v="237"/>
    <n v="77012"/>
    <n v="1.6705422993492407"/>
    <x v="1"/>
    <n v="1604"/>
    <n v="48.012468827930178"/>
    <x v="2"/>
    <s v="AUD"/>
    <x v="376"/>
    <x v="379"/>
    <b v="0"/>
    <b v="0"/>
    <s v="film &amp; video/drama"/>
    <x v="4"/>
    <x v="6"/>
  </r>
  <r>
    <n v="397"/>
    <s v="Jones-Martin"/>
    <s v="Virtual systematic monitoring"/>
    <x v="32"/>
    <n v="14083"/>
    <n v="1.738641975308642"/>
    <x v="1"/>
    <n v="454"/>
    <n v="31.019823788546255"/>
    <x v="1"/>
    <s v="USD"/>
    <x v="377"/>
    <x v="380"/>
    <b v="0"/>
    <b v="0"/>
    <s v="music/rock"/>
    <x v="1"/>
    <x v="1"/>
  </r>
  <r>
    <n v="398"/>
    <s v="Myers LLC"/>
    <s v="Reactive bottom-line open architecture"/>
    <x v="12"/>
    <n v="12202"/>
    <n v="7.1776470588235295"/>
    <x v="1"/>
    <n v="123"/>
    <n v="99.203252032520325"/>
    <x v="6"/>
    <s v="EUR"/>
    <x v="378"/>
    <x v="103"/>
    <b v="0"/>
    <b v="1"/>
    <s v="film &amp; video/animation"/>
    <x v="4"/>
    <x v="10"/>
  </r>
  <r>
    <n v="399"/>
    <s v="Acosta, Mullins and Morris"/>
    <s v="Pre-emptive interactive model"/>
    <x v="238"/>
    <n v="62127"/>
    <n v="0.63850976361767731"/>
    <x v="0"/>
    <n v="941"/>
    <n v="66.022316684378325"/>
    <x v="1"/>
    <s v="USD"/>
    <x v="379"/>
    <x v="381"/>
    <b v="0"/>
    <b v="0"/>
    <s v="music/indie rock"/>
    <x v="1"/>
    <x v="7"/>
  </r>
  <r>
    <n v="400"/>
    <s v="Bell PLC"/>
    <s v="Ergonomic eco-centric open architecture"/>
    <x v="0"/>
    <n v="2"/>
    <n v="0.02"/>
    <x v="0"/>
    <n v="1"/>
    <n v="2"/>
    <x v="1"/>
    <s v="USD"/>
    <x v="380"/>
    <x v="382"/>
    <b v="0"/>
    <b v="1"/>
    <s v="photography/photography books"/>
    <x v="7"/>
    <x v="14"/>
  </r>
  <r>
    <n v="401"/>
    <s v="Smith-Schmidt"/>
    <s v="Inverse radical hierarchy"/>
    <x v="79"/>
    <n v="13772"/>
    <n v="15.302222222222222"/>
    <x v="1"/>
    <n v="299"/>
    <n v="46.060200668896321"/>
    <x v="1"/>
    <s v="USD"/>
    <x v="381"/>
    <x v="383"/>
    <b v="0"/>
    <b v="0"/>
    <s v="theater/plays"/>
    <x v="3"/>
    <x v="3"/>
  </r>
  <r>
    <n v="402"/>
    <s v="Ruiz, Richardson and Cole"/>
    <s v="Team-oriented static interface"/>
    <x v="190"/>
    <n v="2946"/>
    <n v="0.40356164383561643"/>
    <x v="0"/>
    <n v="40"/>
    <n v="73.650000000000006"/>
    <x v="1"/>
    <s v="USD"/>
    <x v="382"/>
    <x v="384"/>
    <b v="0"/>
    <b v="1"/>
    <s v="film &amp; video/shorts"/>
    <x v="4"/>
    <x v="12"/>
  </r>
  <r>
    <n v="403"/>
    <s v="Leonard-Mcclain"/>
    <s v="Virtual foreground throughput"/>
    <x v="239"/>
    <n v="168820"/>
    <n v="0.86220633299284988"/>
    <x v="0"/>
    <n v="3015"/>
    <n v="55.99336650082919"/>
    <x v="0"/>
    <s v="CAD"/>
    <x v="125"/>
    <x v="385"/>
    <b v="0"/>
    <b v="1"/>
    <s v="theater/plays"/>
    <x v="3"/>
    <x v="3"/>
  </r>
  <r>
    <n v="404"/>
    <s v="Bailey-Boyer"/>
    <s v="Visionary exuding Internet solution"/>
    <x v="240"/>
    <n v="154321"/>
    <n v="3.1558486707566464"/>
    <x v="1"/>
    <n v="2237"/>
    <n v="68.985695127402778"/>
    <x v="1"/>
    <s v="USD"/>
    <x v="383"/>
    <x v="386"/>
    <b v="0"/>
    <b v="0"/>
    <s v="theater/plays"/>
    <x v="3"/>
    <x v="3"/>
  </r>
  <r>
    <n v="405"/>
    <s v="Lee LLC"/>
    <s v="Synchronized secondary analyzer"/>
    <x v="241"/>
    <n v="26527"/>
    <n v="0.89618243243243245"/>
    <x v="0"/>
    <n v="435"/>
    <n v="60.981609195402299"/>
    <x v="1"/>
    <s v="USD"/>
    <x v="384"/>
    <x v="387"/>
    <b v="0"/>
    <b v="0"/>
    <s v="theater/plays"/>
    <x v="3"/>
    <x v="3"/>
  </r>
  <r>
    <n v="406"/>
    <s v="Lyons Inc"/>
    <s v="Balanced attitude-oriented parallelism"/>
    <x v="242"/>
    <n v="71583"/>
    <n v="1.8214503816793892"/>
    <x v="1"/>
    <n v="645"/>
    <n v="110.98139534883721"/>
    <x v="1"/>
    <s v="USD"/>
    <x v="385"/>
    <x v="388"/>
    <b v="1"/>
    <b v="0"/>
    <s v="film &amp; video/documentary"/>
    <x v="4"/>
    <x v="4"/>
  </r>
  <r>
    <n v="407"/>
    <s v="Herrera-Wilson"/>
    <s v="Organized bandwidth-monitored core"/>
    <x v="74"/>
    <n v="12100"/>
    <n v="3.5588235294117645"/>
    <x v="1"/>
    <n v="484"/>
    <n v="25"/>
    <x v="3"/>
    <s v="DKK"/>
    <x v="386"/>
    <x v="389"/>
    <b v="0"/>
    <b v="0"/>
    <s v="theater/plays"/>
    <x v="3"/>
    <x v="3"/>
  </r>
  <r>
    <n v="408"/>
    <s v="Mahoney, Adams and Lucas"/>
    <s v="Cloned leadingedge utilization"/>
    <x v="243"/>
    <n v="12129"/>
    <n v="1.3183695652173912"/>
    <x v="1"/>
    <n v="154"/>
    <n v="78.759740259740255"/>
    <x v="0"/>
    <s v="CAD"/>
    <x v="387"/>
    <x v="390"/>
    <b v="0"/>
    <b v="0"/>
    <s v="film &amp; video/documentary"/>
    <x v="4"/>
    <x v="4"/>
  </r>
  <r>
    <n v="409"/>
    <s v="Stewart LLC"/>
    <s v="Secured asymmetric projection"/>
    <x v="244"/>
    <n v="62804"/>
    <n v="0.46315634218289087"/>
    <x v="0"/>
    <n v="714"/>
    <n v="87.960784313725483"/>
    <x v="1"/>
    <s v="USD"/>
    <x v="388"/>
    <x v="391"/>
    <b v="0"/>
    <b v="0"/>
    <s v="music/rock"/>
    <x v="1"/>
    <x v="1"/>
  </r>
  <r>
    <n v="410"/>
    <s v="Mcmillan Group"/>
    <s v="Advanced cohesive Graphic Interface"/>
    <x v="184"/>
    <n v="55536"/>
    <n v="0.36132726089785294"/>
    <x v="2"/>
    <n v="1111"/>
    <n v="49.987398739873989"/>
    <x v="1"/>
    <s v="USD"/>
    <x v="277"/>
    <x v="277"/>
    <b v="0"/>
    <b v="0"/>
    <s v="games/mobile games"/>
    <x v="6"/>
    <x v="20"/>
  </r>
  <r>
    <n v="411"/>
    <s v="Beck, Thompson and Martinez"/>
    <s v="Down-sized maximized function"/>
    <x v="75"/>
    <n v="8161"/>
    <n v="1.0462820512820512"/>
    <x v="1"/>
    <n v="82"/>
    <n v="99.524390243902445"/>
    <x v="1"/>
    <s v="USD"/>
    <x v="389"/>
    <x v="392"/>
    <b v="0"/>
    <b v="0"/>
    <s v="theater/plays"/>
    <x v="3"/>
    <x v="3"/>
  </r>
  <r>
    <n v="412"/>
    <s v="Rodriguez-Scott"/>
    <s v="Realigned zero tolerance software"/>
    <x v="118"/>
    <n v="14046"/>
    <n v="6.6885714285714286"/>
    <x v="1"/>
    <n v="134"/>
    <n v="104.82089552238806"/>
    <x v="1"/>
    <s v="USD"/>
    <x v="390"/>
    <x v="393"/>
    <b v="0"/>
    <b v="0"/>
    <s v="publishing/fiction"/>
    <x v="5"/>
    <x v="13"/>
  </r>
  <r>
    <n v="413"/>
    <s v="Rush-Bowers"/>
    <s v="Persevering analyzing extranet"/>
    <x v="245"/>
    <n v="117628"/>
    <n v="0.62072823218997364"/>
    <x v="2"/>
    <n v="1089"/>
    <n v="108.01469237832875"/>
    <x v="1"/>
    <s v="USD"/>
    <x v="391"/>
    <x v="394"/>
    <b v="0"/>
    <b v="0"/>
    <s v="film &amp; video/animation"/>
    <x v="4"/>
    <x v="10"/>
  </r>
  <r>
    <n v="414"/>
    <s v="Davis and Sons"/>
    <s v="Innovative human-resource migration"/>
    <x v="246"/>
    <n v="159405"/>
    <n v="0.84699787460148779"/>
    <x v="0"/>
    <n v="5497"/>
    <n v="28.998544660724033"/>
    <x v="1"/>
    <s v="USD"/>
    <x v="392"/>
    <x v="395"/>
    <b v="0"/>
    <b v="1"/>
    <s v="food/food trucks"/>
    <x v="0"/>
    <x v="0"/>
  </r>
  <r>
    <n v="415"/>
    <s v="Anderson-Pham"/>
    <s v="Intuitive needs-based monitoring"/>
    <x v="247"/>
    <n v="12552"/>
    <n v="0.11059030837004405"/>
    <x v="0"/>
    <n v="418"/>
    <n v="30.028708133971293"/>
    <x v="1"/>
    <s v="USD"/>
    <x v="393"/>
    <x v="396"/>
    <b v="0"/>
    <b v="0"/>
    <s v="theater/plays"/>
    <x v="3"/>
    <x v="3"/>
  </r>
  <r>
    <n v="416"/>
    <s v="Stewart-Coleman"/>
    <s v="Customer-focused disintermediate toolset"/>
    <x v="248"/>
    <n v="59007"/>
    <n v="0.43838781575037145"/>
    <x v="0"/>
    <n v="1439"/>
    <n v="41.005559416261292"/>
    <x v="1"/>
    <s v="USD"/>
    <x v="394"/>
    <x v="397"/>
    <b v="0"/>
    <b v="1"/>
    <s v="film &amp; video/documentary"/>
    <x v="4"/>
    <x v="4"/>
  </r>
  <r>
    <n v="417"/>
    <s v="Bradshaw, Smith and Ryan"/>
    <s v="Upgradable 24/7 emulation"/>
    <x v="12"/>
    <n v="943"/>
    <n v="0.55470588235294116"/>
    <x v="0"/>
    <n v="15"/>
    <n v="62.866666666666667"/>
    <x v="1"/>
    <s v="USD"/>
    <x v="395"/>
    <x v="398"/>
    <b v="0"/>
    <b v="0"/>
    <s v="theater/plays"/>
    <x v="3"/>
    <x v="3"/>
  </r>
  <r>
    <n v="418"/>
    <s v="Jackson PLC"/>
    <s v="Quality-focused client-server core"/>
    <x v="249"/>
    <n v="93963"/>
    <n v="0.57399511301160655"/>
    <x v="0"/>
    <n v="1999"/>
    <n v="47.005002501250623"/>
    <x v="0"/>
    <s v="CAD"/>
    <x v="396"/>
    <x v="399"/>
    <b v="0"/>
    <b v="0"/>
    <s v="film &amp; video/documentary"/>
    <x v="4"/>
    <x v="4"/>
  </r>
  <r>
    <n v="419"/>
    <s v="Ware-Arias"/>
    <s v="Upgradable maximized protocol"/>
    <x v="250"/>
    <n v="140469"/>
    <n v="1.2343497363796134"/>
    <x v="1"/>
    <n v="5203"/>
    <n v="26.997693638285604"/>
    <x v="1"/>
    <s v="USD"/>
    <x v="397"/>
    <x v="348"/>
    <b v="0"/>
    <b v="0"/>
    <s v="technology/web"/>
    <x v="2"/>
    <x v="2"/>
  </r>
  <r>
    <n v="420"/>
    <s v="Blair, Reyes and Woods"/>
    <s v="Cross-platform interactive synergy"/>
    <x v="92"/>
    <n v="6423"/>
    <n v="1.2846"/>
    <x v="1"/>
    <n v="94"/>
    <n v="68.329787234042556"/>
    <x v="1"/>
    <s v="USD"/>
    <x v="398"/>
    <x v="400"/>
    <b v="0"/>
    <b v="0"/>
    <s v="theater/plays"/>
    <x v="3"/>
    <x v="3"/>
  </r>
  <r>
    <n v="421"/>
    <s v="Thomas-Lopez"/>
    <s v="User-centric fault-tolerant archive"/>
    <x v="151"/>
    <n v="6015"/>
    <n v="0.63989361702127656"/>
    <x v="0"/>
    <n v="118"/>
    <n v="50.974576271186443"/>
    <x v="1"/>
    <s v="USD"/>
    <x v="399"/>
    <x v="401"/>
    <b v="0"/>
    <b v="1"/>
    <s v="technology/wearables"/>
    <x v="2"/>
    <x v="8"/>
  </r>
  <r>
    <n v="422"/>
    <s v="Brown, Davies and Pacheco"/>
    <s v="Reverse-engineered regional knowledge user"/>
    <x v="251"/>
    <n v="11075"/>
    <n v="1.2729885057471264"/>
    <x v="1"/>
    <n v="205"/>
    <n v="54.024390243902438"/>
    <x v="1"/>
    <s v="USD"/>
    <x v="400"/>
    <x v="402"/>
    <b v="0"/>
    <b v="1"/>
    <s v="theater/plays"/>
    <x v="3"/>
    <x v="3"/>
  </r>
  <r>
    <n v="423"/>
    <s v="Jones-Riddle"/>
    <s v="Self-enabling real-time definition"/>
    <x v="252"/>
    <n v="15723"/>
    <n v="0.10638024357239513"/>
    <x v="0"/>
    <n v="162"/>
    <n v="97.055555555555557"/>
    <x v="1"/>
    <s v="USD"/>
    <x v="116"/>
    <x v="403"/>
    <b v="0"/>
    <b v="1"/>
    <s v="food/food trucks"/>
    <x v="0"/>
    <x v="0"/>
  </r>
  <r>
    <n v="424"/>
    <s v="Schmidt-Gomez"/>
    <s v="User-centric impactful projection"/>
    <x v="135"/>
    <n v="2064"/>
    <n v="0.40470588235294119"/>
    <x v="0"/>
    <n v="83"/>
    <n v="24.867469879518072"/>
    <x v="1"/>
    <s v="USD"/>
    <x v="401"/>
    <x v="404"/>
    <b v="0"/>
    <b v="0"/>
    <s v="music/indie rock"/>
    <x v="1"/>
    <x v="7"/>
  </r>
  <r>
    <n v="425"/>
    <s v="Sullivan, Davis and Booth"/>
    <s v="Vision-oriented actuating hardware"/>
    <x v="50"/>
    <n v="7767"/>
    <n v="2.8766666666666665"/>
    <x v="1"/>
    <n v="92"/>
    <n v="84.423913043478265"/>
    <x v="1"/>
    <s v="USD"/>
    <x v="402"/>
    <x v="405"/>
    <b v="0"/>
    <b v="0"/>
    <s v="photography/photography books"/>
    <x v="7"/>
    <x v="14"/>
  </r>
  <r>
    <n v="426"/>
    <s v="Edwards-Kane"/>
    <s v="Virtual leadingedge framework"/>
    <x v="37"/>
    <n v="10313"/>
    <n v="5.7294444444444448"/>
    <x v="1"/>
    <n v="219"/>
    <n v="47.091324200913242"/>
    <x v="1"/>
    <s v="USD"/>
    <x v="403"/>
    <x v="406"/>
    <b v="0"/>
    <b v="0"/>
    <s v="theater/plays"/>
    <x v="3"/>
    <x v="3"/>
  </r>
  <r>
    <n v="427"/>
    <s v="Hicks, Wall and Webb"/>
    <s v="Managed discrete framework"/>
    <x v="253"/>
    <n v="197018"/>
    <n v="1.1290429799426933"/>
    <x v="1"/>
    <n v="2526"/>
    <n v="77.996041171813147"/>
    <x v="1"/>
    <s v="USD"/>
    <x v="404"/>
    <x v="407"/>
    <b v="0"/>
    <b v="1"/>
    <s v="theater/plays"/>
    <x v="3"/>
    <x v="3"/>
  </r>
  <r>
    <n v="428"/>
    <s v="Mayer-Richmond"/>
    <s v="Progressive zero-defect capability"/>
    <x v="254"/>
    <n v="47037"/>
    <n v="0.46387573964497042"/>
    <x v="0"/>
    <n v="747"/>
    <n v="62.967871485943775"/>
    <x v="1"/>
    <s v="USD"/>
    <x v="405"/>
    <x v="408"/>
    <b v="0"/>
    <b v="0"/>
    <s v="film &amp; video/animation"/>
    <x v="4"/>
    <x v="10"/>
  </r>
  <r>
    <n v="429"/>
    <s v="Robles Ltd"/>
    <s v="Right-sized demand-driven adapter"/>
    <x v="255"/>
    <n v="173191"/>
    <n v="0.90675916230366493"/>
    <x v="3"/>
    <n v="2138"/>
    <n v="81.006080449017773"/>
    <x v="1"/>
    <s v="USD"/>
    <x v="406"/>
    <x v="409"/>
    <b v="0"/>
    <b v="1"/>
    <s v="photography/photography books"/>
    <x v="7"/>
    <x v="14"/>
  </r>
  <r>
    <n v="430"/>
    <s v="Cochran Ltd"/>
    <s v="Re-engineered attitude-oriented frame"/>
    <x v="32"/>
    <n v="5487"/>
    <n v="0.67740740740740746"/>
    <x v="0"/>
    <n v="84"/>
    <n v="65.321428571428569"/>
    <x v="1"/>
    <s v="USD"/>
    <x v="407"/>
    <x v="410"/>
    <b v="0"/>
    <b v="0"/>
    <s v="theater/plays"/>
    <x v="3"/>
    <x v="3"/>
  </r>
  <r>
    <n v="431"/>
    <s v="Rosales LLC"/>
    <s v="Compatible multimedia utilization"/>
    <x v="135"/>
    <n v="9817"/>
    <n v="1.9249019607843136"/>
    <x v="1"/>
    <n v="94"/>
    <n v="104.43617021276596"/>
    <x v="1"/>
    <s v="USD"/>
    <x v="408"/>
    <x v="312"/>
    <b v="1"/>
    <b v="0"/>
    <s v="theater/plays"/>
    <x v="3"/>
    <x v="3"/>
  </r>
  <r>
    <n v="432"/>
    <s v="Harper-Bryan"/>
    <s v="Re-contextualized dedicated hardware"/>
    <x v="106"/>
    <n v="6369"/>
    <n v="0.82714285714285718"/>
    <x v="0"/>
    <n v="91"/>
    <n v="69.989010989010993"/>
    <x v="1"/>
    <s v="USD"/>
    <x v="409"/>
    <x v="411"/>
    <b v="0"/>
    <b v="0"/>
    <s v="theater/plays"/>
    <x v="3"/>
    <x v="3"/>
  </r>
  <r>
    <n v="433"/>
    <s v="Potter, Harper and Everett"/>
    <s v="Decentralized composite paradigm"/>
    <x v="256"/>
    <n v="65755"/>
    <n v="0.54163920922570019"/>
    <x v="0"/>
    <n v="792"/>
    <n v="83.023989898989896"/>
    <x v="1"/>
    <s v="USD"/>
    <x v="410"/>
    <x v="412"/>
    <b v="0"/>
    <b v="1"/>
    <s v="film &amp; video/documentary"/>
    <x v="4"/>
    <x v="4"/>
  </r>
  <r>
    <n v="434"/>
    <s v="Floyd-Sims"/>
    <s v="Cloned transitional hierarchy"/>
    <x v="91"/>
    <n v="903"/>
    <n v="0.16722222222222222"/>
    <x v="3"/>
    <n v="10"/>
    <n v="90.3"/>
    <x v="0"/>
    <s v="CAD"/>
    <x v="411"/>
    <x v="413"/>
    <b v="1"/>
    <b v="0"/>
    <s v="theater/plays"/>
    <x v="3"/>
    <x v="3"/>
  </r>
  <r>
    <n v="435"/>
    <s v="Spence, Jackson and Kelly"/>
    <s v="Advanced discrete leverage"/>
    <x v="257"/>
    <n v="178120"/>
    <n v="1.168766404199475"/>
    <x v="1"/>
    <n v="1713"/>
    <n v="103.98131932282546"/>
    <x v="6"/>
    <s v="EUR"/>
    <x v="412"/>
    <x v="414"/>
    <b v="0"/>
    <b v="1"/>
    <s v="theater/plays"/>
    <x v="3"/>
    <x v="3"/>
  </r>
  <r>
    <n v="436"/>
    <s v="King-Nguyen"/>
    <s v="Open-source incremental throughput"/>
    <x v="81"/>
    <n v="13678"/>
    <n v="10.521538461538462"/>
    <x v="1"/>
    <n v="249"/>
    <n v="54.931726907630519"/>
    <x v="1"/>
    <s v="USD"/>
    <x v="413"/>
    <x v="354"/>
    <b v="0"/>
    <b v="0"/>
    <s v="music/jazz"/>
    <x v="1"/>
    <x v="17"/>
  </r>
  <r>
    <n v="437"/>
    <s v="Hansen Group"/>
    <s v="Centralized regional interface"/>
    <x v="32"/>
    <n v="9969"/>
    <n v="1.2307407407407407"/>
    <x v="1"/>
    <n v="192"/>
    <n v="51.921875"/>
    <x v="1"/>
    <s v="USD"/>
    <x v="414"/>
    <x v="415"/>
    <b v="0"/>
    <b v="1"/>
    <s v="film &amp; video/animation"/>
    <x v="4"/>
    <x v="10"/>
  </r>
  <r>
    <n v="438"/>
    <s v="Mathis, Hall and Hansen"/>
    <s v="Streamlined web-enabled knowledgebase"/>
    <x v="111"/>
    <n v="14827"/>
    <n v="1.7863855421686747"/>
    <x v="1"/>
    <n v="247"/>
    <n v="60.02834008097166"/>
    <x v="1"/>
    <s v="USD"/>
    <x v="415"/>
    <x v="416"/>
    <b v="0"/>
    <b v="0"/>
    <s v="theater/plays"/>
    <x v="3"/>
    <x v="3"/>
  </r>
  <r>
    <n v="439"/>
    <s v="Cummings Inc"/>
    <s v="Digitized transitional monitoring"/>
    <x v="258"/>
    <n v="100900"/>
    <n v="3.5528169014084505"/>
    <x v="1"/>
    <n v="2293"/>
    <n v="44.003488879197555"/>
    <x v="1"/>
    <s v="USD"/>
    <x v="416"/>
    <x v="417"/>
    <b v="0"/>
    <b v="0"/>
    <s v="film &amp; video/science fiction"/>
    <x v="4"/>
    <x v="22"/>
  </r>
  <r>
    <n v="440"/>
    <s v="Miller-Poole"/>
    <s v="Networked optimal adapter"/>
    <x v="259"/>
    <n v="165954"/>
    <n v="1.6190634146341463"/>
    <x v="1"/>
    <n v="3131"/>
    <n v="53.003513254551258"/>
    <x v="1"/>
    <s v="USD"/>
    <x v="417"/>
    <x v="418"/>
    <b v="0"/>
    <b v="0"/>
    <s v="film &amp; video/television"/>
    <x v="4"/>
    <x v="19"/>
  </r>
  <r>
    <n v="441"/>
    <s v="Rodriguez-West"/>
    <s v="Automated optimal function"/>
    <x v="260"/>
    <n v="1744"/>
    <n v="0.24914285714285714"/>
    <x v="0"/>
    <n v="32"/>
    <n v="54.5"/>
    <x v="1"/>
    <s v="USD"/>
    <x v="418"/>
    <x v="419"/>
    <b v="0"/>
    <b v="0"/>
    <s v="technology/wearables"/>
    <x v="2"/>
    <x v="8"/>
  </r>
  <r>
    <n v="442"/>
    <s v="Calderon, Bradford and Dean"/>
    <s v="Devolved system-worthy framework"/>
    <x v="91"/>
    <n v="10731"/>
    <n v="1.9872222222222222"/>
    <x v="1"/>
    <n v="143"/>
    <n v="75.04195804195804"/>
    <x v="6"/>
    <s v="EUR"/>
    <x v="419"/>
    <x v="420"/>
    <b v="0"/>
    <b v="0"/>
    <s v="theater/plays"/>
    <x v="3"/>
    <x v="3"/>
  </r>
  <r>
    <n v="443"/>
    <s v="Clark-Bowman"/>
    <s v="Stand-alone user-facing service-desk"/>
    <x v="29"/>
    <n v="3232"/>
    <n v="0.34752688172043011"/>
    <x v="3"/>
    <n v="90"/>
    <n v="35.911111111111111"/>
    <x v="1"/>
    <s v="USD"/>
    <x v="420"/>
    <x v="421"/>
    <b v="0"/>
    <b v="0"/>
    <s v="theater/plays"/>
    <x v="3"/>
    <x v="3"/>
  </r>
  <r>
    <n v="444"/>
    <s v="Hensley Ltd"/>
    <s v="Versatile global attitude"/>
    <x v="8"/>
    <n v="10938"/>
    <n v="1.7641935483870967"/>
    <x v="1"/>
    <n v="296"/>
    <n v="36.952702702702702"/>
    <x v="1"/>
    <s v="USD"/>
    <x v="421"/>
    <x v="422"/>
    <b v="0"/>
    <b v="1"/>
    <s v="music/indie rock"/>
    <x v="1"/>
    <x v="7"/>
  </r>
  <r>
    <n v="445"/>
    <s v="Anderson-Pearson"/>
    <s v="Intuitive demand-driven Local Area Network"/>
    <x v="118"/>
    <n v="10739"/>
    <n v="5.1138095238095236"/>
    <x v="1"/>
    <n v="170"/>
    <n v="63.170588235294119"/>
    <x v="1"/>
    <s v="USD"/>
    <x v="422"/>
    <x v="423"/>
    <b v="0"/>
    <b v="1"/>
    <s v="theater/plays"/>
    <x v="3"/>
    <x v="3"/>
  </r>
  <r>
    <n v="446"/>
    <s v="Martin, Martin and Solis"/>
    <s v="Assimilated uniform methodology"/>
    <x v="85"/>
    <n v="5579"/>
    <n v="0.82044117647058823"/>
    <x v="0"/>
    <n v="186"/>
    <n v="29.99462365591398"/>
    <x v="1"/>
    <s v="USD"/>
    <x v="423"/>
    <x v="424"/>
    <b v="0"/>
    <b v="0"/>
    <s v="technology/wearables"/>
    <x v="2"/>
    <x v="8"/>
  </r>
  <r>
    <n v="447"/>
    <s v="Harrington-Harper"/>
    <s v="Self-enabling next generation algorithm"/>
    <x v="261"/>
    <n v="37754"/>
    <n v="0.24326030927835052"/>
    <x v="3"/>
    <n v="439"/>
    <n v="86"/>
    <x v="4"/>
    <s v="GBP"/>
    <x v="424"/>
    <x v="425"/>
    <b v="0"/>
    <b v="0"/>
    <s v="film &amp; video/television"/>
    <x v="4"/>
    <x v="19"/>
  </r>
  <r>
    <n v="448"/>
    <s v="Price and Sons"/>
    <s v="Object-based demand-driven strategy"/>
    <x v="262"/>
    <n v="45384"/>
    <n v="0.50482758620689661"/>
    <x v="0"/>
    <n v="605"/>
    <n v="75.014876033057845"/>
    <x v="1"/>
    <s v="USD"/>
    <x v="425"/>
    <x v="426"/>
    <b v="0"/>
    <b v="1"/>
    <s v="games/video games"/>
    <x v="6"/>
    <x v="11"/>
  </r>
  <r>
    <n v="449"/>
    <s v="Cuevas-Morales"/>
    <s v="Public-key coherent ability"/>
    <x v="79"/>
    <n v="8703"/>
    <n v="9.67"/>
    <x v="1"/>
    <n v="86"/>
    <n v="101.19767441860465"/>
    <x v="3"/>
    <s v="DKK"/>
    <x v="426"/>
    <x v="427"/>
    <b v="0"/>
    <b v="0"/>
    <s v="games/video games"/>
    <x v="6"/>
    <x v="11"/>
  </r>
  <r>
    <n v="450"/>
    <s v="Delgado-Hatfield"/>
    <s v="Up-sized composite success"/>
    <x v="0"/>
    <n v="4"/>
    <n v="0.04"/>
    <x v="0"/>
    <n v="1"/>
    <n v="4"/>
    <x v="0"/>
    <s v="CAD"/>
    <x v="427"/>
    <x v="428"/>
    <b v="0"/>
    <b v="0"/>
    <s v="film &amp; video/animation"/>
    <x v="4"/>
    <x v="10"/>
  </r>
  <r>
    <n v="451"/>
    <s v="Padilla-Porter"/>
    <s v="Innovative exuding matrix"/>
    <x v="263"/>
    <n v="182302"/>
    <n v="1.2284501347708894"/>
    <x v="1"/>
    <n v="6286"/>
    <n v="29.001272669424118"/>
    <x v="1"/>
    <s v="USD"/>
    <x v="428"/>
    <x v="429"/>
    <b v="0"/>
    <b v="0"/>
    <s v="music/rock"/>
    <x v="1"/>
    <x v="1"/>
  </r>
  <r>
    <n v="452"/>
    <s v="Morris Group"/>
    <s v="Realigned impactful artificial intelligence"/>
    <x v="73"/>
    <n v="3045"/>
    <n v="0.63437500000000002"/>
    <x v="0"/>
    <n v="31"/>
    <n v="98.225806451612897"/>
    <x v="1"/>
    <s v="USD"/>
    <x v="429"/>
    <x v="430"/>
    <b v="0"/>
    <b v="0"/>
    <s v="film &amp; video/drama"/>
    <x v="4"/>
    <x v="6"/>
  </r>
  <r>
    <n v="453"/>
    <s v="Saunders Ltd"/>
    <s v="Multi-layered multi-tasking secured line"/>
    <x v="264"/>
    <n v="102749"/>
    <n v="0.56331688596491225"/>
    <x v="0"/>
    <n v="1181"/>
    <n v="87.001693480101608"/>
    <x v="1"/>
    <s v="USD"/>
    <x v="411"/>
    <x v="431"/>
    <b v="0"/>
    <b v="0"/>
    <s v="film &amp; video/science fiction"/>
    <x v="4"/>
    <x v="22"/>
  </r>
  <r>
    <n v="454"/>
    <s v="Woods Inc"/>
    <s v="Upgradable upward-trending portal"/>
    <x v="220"/>
    <n v="1763"/>
    <n v="0.44074999999999998"/>
    <x v="0"/>
    <n v="39"/>
    <n v="45.205128205128204"/>
    <x v="1"/>
    <s v="USD"/>
    <x v="430"/>
    <x v="432"/>
    <b v="0"/>
    <b v="1"/>
    <s v="film &amp; video/drama"/>
    <x v="4"/>
    <x v="6"/>
  </r>
  <r>
    <n v="455"/>
    <s v="Villanueva, Wright and Richardson"/>
    <s v="Profit-focused global product"/>
    <x v="265"/>
    <n v="137904"/>
    <n v="1.1837253218884121"/>
    <x v="1"/>
    <n v="3727"/>
    <n v="37.001341561577675"/>
    <x v="1"/>
    <s v="USD"/>
    <x v="431"/>
    <x v="433"/>
    <b v="0"/>
    <b v="0"/>
    <s v="theater/plays"/>
    <x v="3"/>
    <x v="3"/>
  </r>
  <r>
    <n v="456"/>
    <s v="Wilson, Brooks and Clark"/>
    <s v="Operative well-modulated data-warehouse"/>
    <x v="266"/>
    <n v="152438"/>
    <n v="1.041243169398907"/>
    <x v="1"/>
    <n v="1605"/>
    <n v="94.976947040498445"/>
    <x v="1"/>
    <s v="USD"/>
    <x v="432"/>
    <x v="434"/>
    <b v="0"/>
    <b v="1"/>
    <s v="music/indie rock"/>
    <x v="1"/>
    <x v="7"/>
  </r>
  <r>
    <n v="457"/>
    <s v="Sheppard, Smith and Spence"/>
    <s v="Cloned asymmetric functionalities"/>
    <x v="92"/>
    <n v="1332"/>
    <n v="0.26640000000000003"/>
    <x v="0"/>
    <n v="46"/>
    <n v="28.956521739130434"/>
    <x v="1"/>
    <s v="USD"/>
    <x v="433"/>
    <x v="435"/>
    <b v="0"/>
    <b v="0"/>
    <s v="theater/plays"/>
    <x v="3"/>
    <x v="3"/>
  </r>
  <r>
    <n v="458"/>
    <s v="Wise, Thompson and Allen"/>
    <s v="Pre-emptive neutral portal"/>
    <x v="267"/>
    <n v="118706"/>
    <n v="3.5120118343195266"/>
    <x v="1"/>
    <n v="2120"/>
    <n v="55.993396226415094"/>
    <x v="1"/>
    <s v="USD"/>
    <x v="434"/>
    <x v="436"/>
    <b v="0"/>
    <b v="0"/>
    <s v="theater/plays"/>
    <x v="3"/>
    <x v="3"/>
  </r>
  <r>
    <n v="459"/>
    <s v="Lane, Ryan and Chapman"/>
    <s v="Switchable demand-driven help-desk"/>
    <x v="9"/>
    <n v="5674"/>
    <n v="0.90063492063492068"/>
    <x v="0"/>
    <n v="105"/>
    <n v="54.038095238095238"/>
    <x v="1"/>
    <s v="USD"/>
    <x v="435"/>
    <x v="437"/>
    <b v="0"/>
    <b v="0"/>
    <s v="film &amp; video/documentary"/>
    <x v="4"/>
    <x v="4"/>
  </r>
  <r>
    <n v="460"/>
    <s v="Rich, Alvarez and King"/>
    <s v="Business-focused static ability"/>
    <x v="166"/>
    <n v="4119"/>
    <n v="1.7162500000000001"/>
    <x v="1"/>
    <n v="50"/>
    <n v="82.38"/>
    <x v="1"/>
    <s v="USD"/>
    <x v="8"/>
    <x v="438"/>
    <b v="0"/>
    <b v="0"/>
    <s v="theater/plays"/>
    <x v="3"/>
    <x v="3"/>
  </r>
  <r>
    <n v="461"/>
    <s v="Terry-Salinas"/>
    <s v="Networked secondary structure"/>
    <x v="268"/>
    <n v="139354"/>
    <n v="1.4104655870445344"/>
    <x v="1"/>
    <n v="2080"/>
    <n v="66.997115384615384"/>
    <x v="1"/>
    <s v="USD"/>
    <x v="436"/>
    <x v="439"/>
    <b v="0"/>
    <b v="0"/>
    <s v="film &amp; video/drama"/>
    <x v="4"/>
    <x v="6"/>
  </r>
  <r>
    <n v="462"/>
    <s v="Wang-Rodriguez"/>
    <s v="Total multimedia website"/>
    <x v="269"/>
    <n v="57734"/>
    <n v="0.30579449152542371"/>
    <x v="0"/>
    <n v="535"/>
    <n v="107.91401869158878"/>
    <x v="1"/>
    <s v="USD"/>
    <x v="385"/>
    <x v="440"/>
    <b v="0"/>
    <b v="0"/>
    <s v="games/mobile games"/>
    <x v="6"/>
    <x v="20"/>
  </r>
  <r>
    <n v="463"/>
    <s v="Mckee-Hill"/>
    <s v="Cross-platform upward-trending parallelism"/>
    <x v="270"/>
    <n v="145265"/>
    <n v="1.0816455696202532"/>
    <x v="1"/>
    <n v="2105"/>
    <n v="69.009501187648453"/>
    <x v="1"/>
    <s v="USD"/>
    <x v="437"/>
    <x v="441"/>
    <b v="0"/>
    <b v="0"/>
    <s v="film &amp; video/animation"/>
    <x v="4"/>
    <x v="10"/>
  </r>
  <r>
    <n v="464"/>
    <s v="Gomez LLC"/>
    <s v="Pre-emptive mission-critical hardware"/>
    <x v="271"/>
    <n v="95020"/>
    <n v="1.3345505617977529"/>
    <x v="1"/>
    <n v="2436"/>
    <n v="39.006568144499177"/>
    <x v="1"/>
    <s v="USD"/>
    <x v="438"/>
    <x v="442"/>
    <b v="0"/>
    <b v="0"/>
    <s v="theater/plays"/>
    <x v="3"/>
    <x v="3"/>
  </r>
  <r>
    <n v="465"/>
    <s v="Gonzalez-Robbins"/>
    <s v="Up-sized responsive protocol"/>
    <x v="53"/>
    <n v="8829"/>
    <n v="1.8785106382978722"/>
    <x v="1"/>
    <n v="80"/>
    <n v="110.3625"/>
    <x v="1"/>
    <s v="USD"/>
    <x v="439"/>
    <x v="443"/>
    <b v="0"/>
    <b v="0"/>
    <s v="publishing/translations"/>
    <x v="5"/>
    <x v="18"/>
  </r>
  <r>
    <n v="466"/>
    <s v="Obrien and Sons"/>
    <s v="Pre-emptive transitional frame"/>
    <x v="272"/>
    <n v="3984"/>
    <n v="3.32"/>
    <x v="1"/>
    <n v="42"/>
    <n v="94.857142857142861"/>
    <x v="1"/>
    <s v="USD"/>
    <x v="440"/>
    <x v="444"/>
    <b v="0"/>
    <b v="1"/>
    <s v="technology/wearables"/>
    <x v="2"/>
    <x v="8"/>
  </r>
  <r>
    <n v="467"/>
    <s v="Shaw Ltd"/>
    <s v="Profit-focused content-based application"/>
    <x v="1"/>
    <n v="8053"/>
    <n v="5.7521428571428572"/>
    <x v="1"/>
    <n v="139"/>
    <n v="57.935251798561154"/>
    <x v="0"/>
    <s v="CAD"/>
    <x v="441"/>
    <x v="445"/>
    <b v="0"/>
    <b v="1"/>
    <s v="technology/web"/>
    <x v="2"/>
    <x v="2"/>
  </r>
  <r>
    <n v="468"/>
    <s v="Hughes Inc"/>
    <s v="Streamlined neutral analyzer"/>
    <x v="220"/>
    <n v="1620"/>
    <n v="0.40500000000000003"/>
    <x v="0"/>
    <n v="16"/>
    <n v="101.25"/>
    <x v="1"/>
    <s v="USD"/>
    <x v="442"/>
    <x v="368"/>
    <b v="0"/>
    <b v="0"/>
    <s v="theater/plays"/>
    <x v="3"/>
    <x v="3"/>
  </r>
  <r>
    <n v="469"/>
    <s v="Olsen-Ryan"/>
    <s v="Assimilated neutral utilization"/>
    <x v="36"/>
    <n v="10328"/>
    <n v="1.8442857142857143"/>
    <x v="1"/>
    <n v="159"/>
    <n v="64.95597484276729"/>
    <x v="1"/>
    <s v="USD"/>
    <x v="443"/>
    <x v="446"/>
    <b v="0"/>
    <b v="0"/>
    <s v="film &amp; video/drama"/>
    <x v="4"/>
    <x v="6"/>
  </r>
  <r>
    <n v="470"/>
    <s v="Grimes, Holland and Sloan"/>
    <s v="Extended dedicated archive"/>
    <x v="136"/>
    <n v="10289"/>
    <n v="2.8580555555555556"/>
    <x v="1"/>
    <n v="381"/>
    <n v="27.00524934383202"/>
    <x v="1"/>
    <s v="USD"/>
    <x v="315"/>
    <x v="447"/>
    <b v="0"/>
    <b v="0"/>
    <s v="technology/wearables"/>
    <x v="2"/>
    <x v="8"/>
  </r>
  <r>
    <n v="471"/>
    <s v="Perry and Sons"/>
    <s v="Configurable static help-desk"/>
    <x v="33"/>
    <n v="9889"/>
    <n v="3.19"/>
    <x v="1"/>
    <n v="194"/>
    <n v="50.97422680412371"/>
    <x v="4"/>
    <s v="GBP"/>
    <x v="444"/>
    <x v="448"/>
    <b v="0"/>
    <b v="1"/>
    <s v="food/food trucks"/>
    <x v="0"/>
    <x v="0"/>
  </r>
  <r>
    <n v="472"/>
    <s v="Turner, Young and Collins"/>
    <s v="Self-enabling clear-thinking framework"/>
    <x v="273"/>
    <n v="60342"/>
    <n v="0.39234070221066319"/>
    <x v="0"/>
    <n v="575"/>
    <n v="104.94260869565217"/>
    <x v="1"/>
    <s v="USD"/>
    <x v="445"/>
    <x v="178"/>
    <b v="0"/>
    <b v="0"/>
    <s v="music/rock"/>
    <x v="1"/>
    <x v="1"/>
  </r>
  <r>
    <n v="473"/>
    <s v="Richardson Inc"/>
    <s v="Assimilated fault-tolerant capacity"/>
    <x v="92"/>
    <n v="8907"/>
    <n v="1.7814000000000001"/>
    <x v="1"/>
    <n v="106"/>
    <n v="84.028301886792448"/>
    <x v="1"/>
    <s v="USD"/>
    <x v="446"/>
    <x v="449"/>
    <b v="0"/>
    <b v="0"/>
    <s v="music/electric music"/>
    <x v="1"/>
    <x v="5"/>
  </r>
  <r>
    <n v="474"/>
    <s v="Santos-Young"/>
    <s v="Enhanced neutral ability"/>
    <x v="220"/>
    <n v="14606"/>
    <n v="3.6515"/>
    <x v="1"/>
    <n v="142"/>
    <n v="102.85915492957747"/>
    <x v="1"/>
    <s v="USD"/>
    <x v="447"/>
    <x v="450"/>
    <b v="0"/>
    <b v="0"/>
    <s v="film &amp; video/television"/>
    <x v="4"/>
    <x v="19"/>
  </r>
  <r>
    <n v="475"/>
    <s v="Nichols Ltd"/>
    <s v="Function-based attitude-oriented groupware"/>
    <x v="71"/>
    <n v="8432"/>
    <n v="1.1394594594594594"/>
    <x v="1"/>
    <n v="211"/>
    <n v="39.962085308056871"/>
    <x v="1"/>
    <s v="USD"/>
    <x v="448"/>
    <x v="451"/>
    <b v="0"/>
    <b v="1"/>
    <s v="publishing/translations"/>
    <x v="5"/>
    <x v="18"/>
  </r>
  <r>
    <n v="476"/>
    <s v="Murphy PLC"/>
    <s v="Optional solution-oriented instruction set"/>
    <x v="274"/>
    <n v="57122"/>
    <n v="0.29828720626631855"/>
    <x v="0"/>
    <n v="1120"/>
    <n v="51.001785714285717"/>
    <x v="1"/>
    <s v="USD"/>
    <x v="342"/>
    <x v="452"/>
    <b v="0"/>
    <b v="0"/>
    <s v="publishing/fiction"/>
    <x v="5"/>
    <x v="13"/>
  </r>
  <r>
    <n v="477"/>
    <s v="Hogan, Porter and Rivera"/>
    <s v="Organic object-oriented core"/>
    <x v="275"/>
    <n v="4613"/>
    <n v="0.54270588235294115"/>
    <x v="0"/>
    <n v="113"/>
    <n v="40.823008849557525"/>
    <x v="1"/>
    <s v="USD"/>
    <x v="449"/>
    <x v="453"/>
    <b v="0"/>
    <b v="0"/>
    <s v="film &amp; video/science fiction"/>
    <x v="4"/>
    <x v="22"/>
  </r>
  <r>
    <n v="478"/>
    <s v="Lyons LLC"/>
    <s v="Balanced impactful circuit"/>
    <x v="276"/>
    <n v="162603"/>
    <n v="2.3634156976744185"/>
    <x v="1"/>
    <n v="2756"/>
    <n v="58.999637155297535"/>
    <x v="1"/>
    <s v="USD"/>
    <x v="450"/>
    <x v="454"/>
    <b v="0"/>
    <b v="0"/>
    <s v="technology/wearables"/>
    <x v="2"/>
    <x v="8"/>
  </r>
  <r>
    <n v="479"/>
    <s v="Long-Greene"/>
    <s v="Future-proofed heuristic encryption"/>
    <x v="166"/>
    <n v="12310"/>
    <n v="5.1291666666666664"/>
    <x v="1"/>
    <n v="173"/>
    <n v="71.156069364161851"/>
    <x v="4"/>
    <s v="GBP"/>
    <x v="451"/>
    <x v="455"/>
    <b v="0"/>
    <b v="0"/>
    <s v="food/food trucks"/>
    <x v="0"/>
    <x v="0"/>
  </r>
  <r>
    <n v="480"/>
    <s v="Robles-Hudson"/>
    <s v="Balanced bifurcated leverage"/>
    <x v="133"/>
    <n v="8656"/>
    <n v="1.0065116279069768"/>
    <x v="1"/>
    <n v="87"/>
    <n v="99.494252873563212"/>
    <x v="1"/>
    <s v="USD"/>
    <x v="452"/>
    <x v="456"/>
    <b v="0"/>
    <b v="1"/>
    <s v="photography/photography books"/>
    <x v="7"/>
    <x v="14"/>
  </r>
  <r>
    <n v="481"/>
    <s v="Mcclure LLC"/>
    <s v="Sharable discrete budgetary management"/>
    <x v="277"/>
    <n v="159931"/>
    <n v="0.81348423194303154"/>
    <x v="0"/>
    <n v="1538"/>
    <n v="103.98634590377114"/>
    <x v="1"/>
    <s v="USD"/>
    <x v="453"/>
    <x v="457"/>
    <b v="0"/>
    <b v="1"/>
    <s v="theater/plays"/>
    <x v="3"/>
    <x v="3"/>
  </r>
  <r>
    <n v="482"/>
    <s v="Martin, Russell and Baker"/>
    <s v="Focused solution-oriented instruction set"/>
    <x v="3"/>
    <n v="689"/>
    <n v="0.16404761904761905"/>
    <x v="0"/>
    <n v="9"/>
    <n v="76.555555555555557"/>
    <x v="1"/>
    <s v="USD"/>
    <x v="454"/>
    <x v="458"/>
    <b v="0"/>
    <b v="1"/>
    <s v="publishing/fiction"/>
    <x v="5"/>
    <x v="13"/>
  </r>
  <r>
    <n v="483"/>
    <s v="Rice-Parker"/>
    <s v="Down-sized actuating infrastructure"/>
    <x v="278"/>
    <n v="48236"/>
    <n v="0.52774617067833696"/>
    <x v="0"/>
    <n v="554"/>
    <n v="87.068592057761734"/>
    <x v="1"/>
    <s v="USD"/>
    <x v="455"/>
    <x v="459"/>
    <b v="0"/>
    <b v="0"/>
    <s v="theater/plays"/>
    <x v="3"/>
    <x v="3"/>
  </r>
  <r>
    <n v="484"/>
    <s v="Landry Inc"/>
    <s v="Synergistic cohesive adapter"/>
    <x v="241"/>
    <n v="77021"/>
    <n v="2.6020608108108108"/>
    <x v="1"/>
    <n v="1572"/>
    <n v="48.99554707379135"/>
    <x v="4"/>
    <s v="GBP"/>
    <x v="456"/>
    <x v="460"/>
    <b v="0"/>
    <b v="1"/>
    <s v="food/food trucks"/>
    <x v="0"/>
    <x v="0"/>
  </r>
  <r>
    <n v="485"/>
    <s v="Richards-Davis"/>
    <s v="Quality-focused mission-critical structure"/>
    <x v="279"/>
    <n v="27844"/>
    <n v="0.30732891832229581"/>
    <x v="0"/>
    <n v="648"/>
    <n v="42.969135802469133"/>
    <x v="4"/>
    <s v="GBP"/>
    <x v="457"/>
    <x v="461"/>
    <b v="0"/>
    <b v="0"/>
    <s v="theater/plays"/>
    <x v="3"/>
    <x v="3"/>
  </r>
  <r>
    <n v="486"/>
    <s v="Davis, Cox and Fox"/>
    <s v="Compatible exuding Graphical User Interface"/>
    <x v="5"/>
    <n v="702"/>
    <n v="0.13500000000000001"/>
    <x v="0"/>
    <n v="21"/>
    <n v="33.428571428571431"/>
    <x v="4"/>
    <s v="GBP"/>
    <x v="458"/>
    <x v="462"/>
    <b v="0"/>
    <b v="1"/>
    <s v="publishing/translations"/>
    <x v="5"/>
    <x v="18"/>
  </r>
  <r>
    <n v="487"/>
    <s v="Smith-Wallace"/>
    <s v="Monitored 24/7 time-frame"/>
    <x v="280"/>
    <n v="197024"/>
    <n v="1.7862556663644606"/>
    <x v="1"/>
    <n v="2346"/>
    <n v="83.982949701619773"/>
    <x v="1"/>
    <s v="USD"/>
    <x v="459"/>
    <x v="463"/>
    <b v="0"/>
    <b v="0"/>
    <s v="theater/plays"/>
    <x v="3"/>
    <x v="3"/>
  </r>
  <r>
    <n v="488"/>
    <s v="Cordova, Shaw and Wang"/>
    <s v="Virtual secondary open architecture"/>
    <x v="98"/>
    <n v="11663"/>
    <n v="2.2005660377358489"/>
    <x v="1"/>
    <n v="115"/>
    <n v="101.41739130434783"/>
    <x v="1"/>
    <s v="USD"/>
    <x v="460"/>
    <x v="464"/>
    <b v="0"/>
    <b v="0"/>
    <s v="theater/plays"/>
    <x v="3"/>
    <x v="3"/>
  </r>
  <r>
    <n v="489"/>
    <s v="Clark Inc"/>
    <s v="Down-sized mobile time-frame"/>
    <x v="243"/>
    <n v="9339"/>
    <n v="1.015108695652174"/>
    <x v="1"/>
    <n v="85"/>
    <n v="109.87058823529412"/>
    <x v="6"/>
    <s v="EUR"/>
    <x v="461"/>
    <x v="465"/>
    <b v="0"/>
    <b v="0"/>
    <s v="technology/wearables"/>
    <x v="2"/>
    <x v="8"/>
  </r>
  <r>
    <n v="490"/>
    <s v="Young and Sons"/>
    <s v="Innovative disintermediate encryption"/>
    <x v="166"/>
    <n v="4596"/>
    <n v="1.915"/>
    <x v="1"/>
    <n v="144"/>
    <n v="31.916666666666668"/>
    <x v="1"/>
    <s v="USD"/>
    <x v="462"/>
    <x v="466"/>
    <b v="0"/>
    <b v="0"/>
    <s v="journalism/audio"/>
    <x v="8"/>
    <x v="23"/>
  </r>
  <r>
    <n v="491"/>
    <s v="Henson PLC"/>
    <s v="Universal contextually-based knowledgebase"/>
    <x v="281"/>
    <n v="173437"/>
    <n v="3.0534683098591549"/>
    <x v="1"/>
    <n v="2443"/>
    <n v="70.993450675399103"/>
    <x v="1"/>
    <s v="USD"/>
    <x v="463"/>
    <x v="467"/>
    <b v="0"/>
    <b v="1"/>
    <s v="food/food trucks"/>
    <x v="0"/>
    <x v="0"/>
  </r>
  <r>
    <n v="492"/>
    <s v="Garcia Group"/>
    <s v="Persevering interactive matrix"/>
    <x v="255"/>
    <n v="45831"/>
    <n v="0.23995287958115183"/>
    <x v="3"/>
    <n v="595"/>
    <n v="77.026890756302521"/>
    <x v="1"/>
    <s v="USD"/>
    <x v="464"/>
    <x v="468"/>
    <b v="1"/>
    <b v="1"/>
    <s v="film &amp; video/shorts"/>
    <x v="4"/>
    <x v="12"/>
  </r>
  <r>
    <n v="493"/>
    <s v="Adams, Walker and Wong"/>
    <s v="Seamless background framework"/>
    <x v="79"/>
    <n v="6514"/>
    <n v="7.2377777777777776"/>
    <x v="1"/>
    <n v="64"/>
    <n v="101.78125"/>
    <x v="1"/>
    <s v="USD"/>
    <x v="465"/>
    <x v="469"/>
    <b v="0"/>
    <b v="0"/>
    <s v="photography/photography books"/>
    <x v="7"/>
    <x v="14"/>
  </r>
  <r>
    <n v="494"/>
    <s v="Hopkins-Browning"/>
    <s v="Balanced upward-trending productivity"/>
    <x v="186"/>
    <n v="13684"/>
    <n v="5.4736000000000002"/>
    <x v="1"/>
    <n v="268"/>
    <n v="51.059701492537314"/>
    <x v="1"/>
    <s v="USD"/>
    <x v="466"/>
    <x v="470"/>
    <b v="0"/>
    <b v="0"/>
    <s v="technology/wearables"/>
    <x v="2"/>
    <x v="8"/>
  </r>
  <r>
    <n v="495"/>
    <s v="Bell, Edwards and Andersen"/>
    <s v="Centralized clear-thinking solution"/>
    <x v="170"/>
    <n v="13264"/>
    <n v="4.1449999999999996"/>
    <x v="1"/>
    <n v="195"/>
    <n v="68.02051282051282"/>
    <x v="3"/>
    <s v="DKK"/>
    <x v="467"/>
    <x v="471"/>
    <b v="0"/>
    <b v="0"/>
    <s v="theater/plays"/>
    <x v="3"/>
    <x v="3"/>
  </r>
  <r>
    <n v="496"/>
    <s v="Morales Group"/>
    <s v="Optimized bi-directional extranet"/>
    <x v="282"/>
    <n v="1667"/>
    <n v="9.0696409140369975E-3"/>
    <x v="0"/>
    <n v="54"/>
    <n v="30.87037037037037"/>
    <x v="1"/>
    <s v="USD"/>
    <x v="468"/>
    <x v="472"/>
    <b v="0"/>
    <b v="0"/>
    <s v="film &amp; video/animation"/>
    <x v="4"/>
    <x v="10"/>
  </r>
  <r>
    <n v="497"/>
    <s v="Lucero Group"/>
    <s v="Intuitive actuating benchmark"/>
    <x v="122"/>
    <n v="3349"/>
    <n v="0.34173469387755101"/>
    <x v="0"/>
    <n v="120"/>
    <n v="27.908333333333335"/>
    <x v="1"/>
    <s v="USD"/>
    <x v="469"/>
    <x v="473"/>
    <b v="0"/>
    <b v="1"/>
    <s v="technology/wearables"/>
    <x v="2"/>
    <x v="8"/>
  </r>
  <r>
    <n v="498"/>
    <s v="Smith, Brown and Davis"/>
    <s v="Devolved background project"/>
    <x v="283"/>
    <n v="46317"/>
    <n v="0.239488107549121"/>
    <x v="0"/>
    <n v="579"/>
    <n v="79.994818652849744"/>
    <x v="3"/>
    <s v="DKK"/>
    <x v="470"/>
    <x v="474"/>
    <b v="0"/>
    <b v="0"/>
    <s v="technology/web"/>
    <x v="2"/>
    <x v="2"/>
  </r>
  <r>
    <n v="499"/>
    <s v="Hunt Group"/>
    <s v="Reverse-engineered executive emulation"/>
    <x v="284"/>
    <n v="78743"/>
    <n v="0.48072649572649573"/>
    <x v="0"/>
    <n v="2072"/>
    <n v="38.003378378378379"/>
    <x v="1"/>
    <s v="USD"/>
    <x v="471"/>
    <x v="475"/>
    <b v="0"/>
    <b v="1"/>
    <s v="film &amp; video/documentary"/>
    <x v="4"/>
    <x v="4"/>
  </r>
  <r>
    <n v="500"/>
    <s v="Valdez Ltd"/>
    <s v="Team-oriented clear-thinking matrix"/>
    <x v="0"/>
    <n v="0"/>
    <n v="0"/>
    <x v="0"/>
    <n v="0"/>
    <n v="0"/>
    <x v="1"/>
    <s v="USD"/>
    <x v="472"/>
    <x v="380"/>
    <b v="0"/>
    <b v="1"/>
    <s v="theater/plays"/>
    <x v="3"/>
    <x v="3"/>
  </r>
  <r>
    <n v="501"/>
    <s v="Mccann-Le"/>
    <s v="Focused coherent methodology"/>
    <x v="285"/>
    <n v="107743"/>
    <n v="0.70145182291666663"/>
    <x v="0"/>
    <n v="1796"/>
    <n v="59.990534521158132"/>
    <x v="1"/>
    <s v="USD"/>
    <x v="473"/>
    <x v="353"/>
    <b v="0"/>
    <b v="0"/>
    <s v="film &amp; video/documentary"/>
    <x v="4"/>
    <x v="4"/>
  </r>
  <r>
    <n v="502"/>
    <s v="Johnson Inc"/>
    <s v="Reduced context-sensitive complexity"/>
    <x v="81"/>
    <n v="6889"/>
    <n v="5.2992307692307694"/>
    <x v="1"/>
    <n v="186"/>
    <n v="37.037634408602152"/>
    <x v="2"/>
    <s v="AUD"/>
    <x v="474"/>
    <x v="476"/>
    <b v="0"/>
    <b v="1"/>
    <s v="games/video games"/>
    <x v="6"/>
    <x v="11"/>
  </r>
  <r>
    <n v="503"/>
    <s v="Collins LLC"/>
    <s v="Decentralized 4thgeneration time-frame"/>
    <x v="286"/>
    <n v="45983"/>
    <n v="1.8032549019607844"/>
    <x v="1"/>
    <n v="460"/>
    <n v="99.963043478260872"/>
    <x v="1"/>
    <s v="USD"/>
    <x v="72"/>
    <x v="477"/>
    <b v="0"/>
    <b v="0"/>
    <s v="film &amp; video/drama"/>
    <x v="4"/>
    <x v="6"/>
  </r>
  <r>
    <n v="504"/>
    <s v="Smith-Miller"/>
    <s v="De-engineered cohesive moderator"/>
    <x v="168"/>
    <n v="6924"/>
    <n v="0.92320000000000002"/>
    <x v="0"/>
    <n v="62"/>
    <n v="111.6774193548387"/>
    <x v="6"/>
    <s v="EUR"/>
    <x v="443"/>
    <x v="478"/>
    <b v="0"/>
    <b v="0"/>
    <s v="music/rock"/>
    <x v="1"/>
    <x v="1"/>
  </r>
  <r>
    <n v="505"/>
    <s v="Jensen-Vargas"/>
    <s v="Ameliorated explicit parallelism"/>
    <x v="262"/>
    <n v="12497"/>
    <n v="0.13901001112347053"/>
    <x v="0"/>
    <n v="347"/>
    <n v="36.014409221902014"/>
    <x v="1"/>
    <s v="USD"/>
    <x v="475"/>
    <x v="479"/>
    <b v="0"/>
    <b v="1"/>
    <s v="publishing/radio &amp; podcasts"/>
    <x v="5"/>
    <x v="15"/>
  </r>
  <r>
    <n v="506"/>
    <s v="Robles, Bell and Gonzalez"/>
    <s v="Customizable background monitoring"/>
    <x v="287"/>
    <n v="166874"/>
    <n v="9.2707777777777771"/>
    <x v="1"/>
    <n v="2528"/>
    <n v="66.010284810126578"/>
    <x v="1"/>
    <s v="USD"/>
    <x v="81"/>
    <x v="480"/>
    <b v="0"/>
    <b v="1"/>
    <s v="theater/plays"/>
    <x v="3"/>
    <x v="3"/>
  </r>
  <r>
    <n v="507"/>
    <s v="Turner, Miller and Francis"/>
    <s v="Compatible well-modulated budgetary management"/>
    <x v="118"/>
    <n v="837"/>
    <n v="0.39857142857142858"/>
    <x v="0"/>
    <n v="19"/>
    <n v="44.05263157894737"/>
    <x v="1"/>
    <s v="USD"/>
    <x v="476"/>
    <x v="481"/>
    <b v="0"/>
    <b v="1"/>
    <s v="technology/web"/>
    <x v="2"/>
    <x v="2"/>
  </r>
  <r>
    <n v="508"/>
    <s v="Roberts Group"/>
    <s v="Up-sized radical pricing structure"/>
    <x v="288"/>
    <n v="193820"/>
    <n v="1.1222929936305732"/>
    <x v="1"/>
    <n v="3657"/>
    <n v="52.999726551818434"/>
    <x v="1"/>
    <s v="USD"/>
    <x v="192"/>
    <x v="482"/>
    <b v="0"/>
    <b v="0"/>
    <s v="theater/plays"/>
    <x v="3"/>
    <x v="3"/>
  </r>
  <r>
    <n v="509"/>
    <s v="White LLC"/>
    <s v="Robust zero-defect project"/>
    <x v="172"/>
    <n v="119510"/>
    <n v="0.70925816023738875"/>
    <x v="0"/>
    <n v="1258"/>
    <n v="95"/>
    <x v="1"/>
    <s v="USD"/>
    <x v="477"/>
    <x v="483"/>
    <b v="0"/>
    <b v="0"/>
    <s v="theater/plays"/>
    <x v="3"/>
    <x v="3"/>
  </r>
  <r>
    <n v="510"/>
    <s v="Best, Miller and Thomas"/>
    <s v="Re-engineered mobile task-force"/>
    <x v="75"/>
    <n v="9289"/>
    <n v="1.1908974358974358"/>
    <x v="1"/>
    <n v="131"/>
    <n v="70.908396946564892"/>
    <x v="2"/>
    <s v="AUD"/>
    <x v="478"/>
    <x v="484"/>
    <b v="0"/>
    <b v="0"/>
    <s v="film &amp; video/drama"/>
    <x v="4"/>
    <x v="6"/>
  </r>
  <r>
    <n v="511"/>
    <s v="Smith-Mullins"/>
    <s v="User-centric intangible neural-net"/>
    <x v="252"/>
    <n v="35498"/>
    <n v="0.24017591339648173"/>
    <x v="0"/>
    <n v="362"/>
    <n v="98.060773480662988"/>
    <x v="1"/>
    <s v="USD"/>
    <x v="479"/>
    <x v="265"/>
    <b v="0"/>
    <b v="0"/>
    <s v="theater/plays"/>
    <x v="3"/>
    <x v="3"/>
  </r>
  <r>
    <n v="512"/>
    <s v="Williams-Walsh"/>
    <s v="Organized explicit core"/>
    <x v="14"/>
    <n v="12678"/>
    <n v="1.3931868131868133"/>
    <x v="1"/>
    <n v="239"/>
    <n v="53.046025104602514"/>
    <x v="1"/>
    <s v="USD"/>
    <x v="480"/>
    <x v="485"/>
    <b v="0"/>
    <b v="1"/>
    <s v="games/video games"/>
    <x v="6"/>
    <x v="11"/>
  </r>
  <r>
    <n v="513"/>
    <s v="Harrison, Blackwell and Mendez"/>
    <s v="Synchronized 6thgeneration adapter"/>
    <x v="111"/>
    <n v="3260"/>
    <n v="0.39277108433734942"/>
    <x v="3"/>
    <n v="35"/>
    <n v="93.142857142857139"/>
    <x v="1"/>
    <s v="USD"/>
    <x v="180"/>
    <x v="486"/>
    <b v="0"/>
    <b v="0"/>
    <s v="film &amp; video/television"/>
    <x v="4"/>
    <x v="19"/>
  </r>
  <r>
    <n v="514"/>
    <s v="Sanchez, Bradley and Flores"/>
    <s v="Centralized motivating capacity"/>
    <x v="289"/>
    <n v="31123"/>
    <n v="0.22439077144917088"/>
    <x v="3"/>
    <n v="528"/>
    <n v="58.945075757575758"/>
    <x v="5"/>
    <s v="CHF"/>
    <x v="481"/>
    <x v="412"/>
    <b v="0"/>
    <b v="1"/>
    <s v="music/rock"/>
    <x v="1"/>
    <x v="1"/>
  </r>
  <r>
    <n v="515"/>
    <s v="Cox LLC"/>
    <s v="Phased 24hour flexibility"/>
    <x v="133"/>
    <n v="4797"/>
    <n v="0.55779069767441858"/>
    <x v="0"/>
    <n v="133"/>
    <n v="36.067669172932334"/>
    <x v="0"/>
    <s v="CAD"/>
    <x v="482"/>
    <x v="487"/>
    <b v="0"/>
    <b v="1"/>
    <s v="theater/plays"/>
    <x v="3"/>
    <x v="3"/>
  </r>
  <r>
    <n v="516"/>
    <s v="Morales-Odonnell"/>
    <s v="Exclusive 5thgeneration structure"/>
    <x v="290"/>
    <n v="53324"/>
    <n v="0.42523125996810207"/>
    <x v="0"/>
    <n v="846"/>
    <n v="63.030732860520096"/>
    <x v="1"/>
    <s v="USD"/>
    <x v="194"/>
    <x v="488"/>
    <b v="0"/>
    <b v="0"/>
    <s v="publishing/nonfiction"/>
    <x v="5"/>
    <x v="9"/>
  </r>
  <r>
    <n v="517"/>
    <s v="Ramirez LLC"/>
    <s v="Multi-tiered maximized orchestration"/>
    <x v="291"/>
    <n v="6608"/>
    <n v="1.1200000000000001"/>
    <x v="1"/>
    <n v="78"/>
    <n v="84.717948717948715"/>
    <x v="1"/>
    <s v="USD"/>
    <x v="483"/>
    <x v="489"/>
    <b v="0"/>
    <b v="0"/>
    <s v="food/food trucks"/>
    <x v="0"/>
    <x v="0"/>
  </r>
  <r>
    <n v="518"/>
    <s v="Ramirez Group"/>
    <s v="Open-architected uniform instruction set"/>
    <x v="35"/>
    <n v="622"/>
    <n v="7.0681818181818179E-2"/>
    <x v="0"/>
    <n v="10"/>
    <n v="62.2"/>
    <x v="1"/>
    <s v="USD"/>
    <x v="484"/>
    <x v="442"/>
    <b v="0"/>
    <b v="1"/>
    <s v="film &amp; video/animation"/>
    <x v="4"/>
    <x v="10"/>
  </r>
  <r>
    <n v="519"/>
    <s v="Marsh-Coleman"/>
    <s v="Exclusive asymmetric analyzer"/>
    <x v="96"/>
    <n v="180802"/>
    <n v="1.0174563871693867"/>
    <x v="1"/>
    <n v="1773"/>
    <n v="101.97518330513255"/>
    <x v="1"/>
    <s v="USD"/>
    <x v="355"/>
    <x v="437"/>
    <b v="0"/>
    <b v="1"/>
    <s v="music/rock"/>
    <x v="1"/>
    <x v="1"/>
  </r>
  <r>
    <n v="520"/>
    <s v="Frederick, Jenkins and Collins"/>
    <s v="Organic radical collaboration"/>
    <x v="126"/>
    <n v="3406"/>
    <n v="4.2575000000000003"/>
    <x v="1"/>
    <n v="32"/>
    <n v="106.4375"/>
    <x v="1"/>
    <s v="USD"/>
    <x v="485"/>
    <x v="490"/>
    <b v="0"/>
    <b v="0"/>
    <s v="theater/plays"/>
    <x v="3"/>
    <x v="3"/>
  </r>
  <r>
    <n v="521"/>
    <s v="Wilson Ltd"/>
    <s v="Function-based multi-state software"/>
    <x v="4"/>
    <n v="11061"/>
    <n v="1.4553947368421052"/>
    <x v="1"/>
    <n v="369"/>
    <n v="29.975609756097562"/>
    <x v="1"/>
    <s v="USD"/>
    <x v="486"/>
    <x v="491"/>
    <b v="0"/>
    <b v="1"/>
    <s v="film &amp; video/drama"/>
    <x v="4"/>
    <x v="6"/>
  </r>
  <r>
    <n v="522"/>
    <s v="Cline, Peterson and Lowery"/>
    <s v="Innovative static budgetary management"/>
    <x v="292"/>
    <n v="16389"/>
    <n v="0.32453465346534655"/>
    <x v="0"/>
    <n v="191"/>
    <n v="85.806282722513089"/>
    <x v="1"/>
    <s v="USD"/>
    <x v="487"/>
    <x v="163"/>
    <b v="0"/>
    <b v="0"/>
    <s v="film &amp; video/shorts"/>
    <x v="4"/>
    <x v="12"/>
  </r>
  <r>
    <n v="523"/>
    <s v="Underwood, James and Jones"/>
    <s v="Triple-buffered holistic ability"/>
    <x v="79"/>
    <n v="6303"/>
    <n v="7.003333333333333"/>
    <x v="1"/>
    <n v="89"/>
    <n v="70.82022471910112"/>
    <x v="1"/>
    <s v="USD"/>
    <x v="488"/>
    <x v="492"/>
    <b v="0"/>
    <b v="0"/>
    <s v="film &amp; video/shorts"/>
    <x v="4"/>
    <x v="12"/>
  </r>
  <r>
    <n v="524"/>
    <s v="Johnson-Contreras"/>
    <s v="Diverse scalable superstructure"/>
    <x v="127"/>
    <n v="81136"/>
    <n v="0.83904860392967939"/>
    <x v="0"/>
    <n v="1979"/>
    <n v="40.998484082870135"/>
    <x v="1"/>
    <s v="USD"/>
    <x v="489"/>
    <x v="493"/>
    <b v="0"/>
    <b v="0"/>
    <s v="theater/plays"/>
    <x v="3"/>
    <x v="3"/>
  </r>
  <r>
    <n v="525"/>
    <s v="Greene, Lloyd and Sims"/>
    <s v="Balanced leadingedge data-warehouse"/>
    <x v="118"/>
    <n v="1768"/>
    <n v="0.84190476190476193"/>
    <x v="0"/>
    <n v="63"/>
    <n v="28.063492063492063"/>
    <x v="1"/>
    <s v="USD"/>
    <x v="490"/>
    <x v="494"/>
    <b v="0"/>
    <b v="0"/>
    <s v="technology/wearables"/>
    <x v="2"/>
    <x v="8"/>
  </r>
  <r>
    <n v="526"/>
    <s v="Smith-Sparks"/>
    <s v="Digitized bandwidth-monitored open architecture"/>
    <x v="111"/>
    <n v="12944"/>
    <n v="1.5595180722891566"/>
    <x v="1"/>
    <n v="147"/>
    <n v="88.054421768707485"/>
    <x v="1"/>
    <s v="USD"/>
    <x v="312"/>
    <x v="495"/>
    <b v="0"/>
    <b v="1"/>
    <s v="theater/plays"/>
    <x v="3"/>
    <x v="3"/>
  </r>
  <r>
    <n v="527"/>
    <s v="Rosario-Smith"/>
    <s v="Enterprise-wide intermediate portal"/>
    <x v="223"/>
    <n v="188480"/>
    <n v="0.99619450317124736"/>
    <x v="0"/>
    <n v="6080"/>
    <n v="31"/>
    <x v="0"/>
    <s v="CAD"/>
    <x v="491"/>
    <x v="496"/>
    <b v="0"/>
    <b v="0"/>
    <s v="film &amp; video/animation"/>
    <x v="4"/>
    <x v="10"/>
  </r>
  <r>
    <n v="528"/>
    <s v="Avila, Ford and Welch"/>
    <s v="Focused leadingedge matrix"/>
    <x v="25"/>
    <n v="7227"/>
    <n v="0.80300000000000005"/>
    <x v="0"/>
    <n v="80"/>
    <n v="90.337500000000006"/>
    <x v="4"/>
    <s v="GBP"/>
    <x v="492"/>
    <x v="497"/>
    <b v="0"/>
    <b v="0"/>
    <s v="music/indie rock"/>
    <x v="1"/>
    <x v="7"/>
  </r>
  <r>
    <n v="529"/>
    <s v="Gallegos Inc"/>
    <s v="Seamless logistical encryption"/>
    <x v="135"/>
    <n v="574"/>
    <n v="0.11254901960784314"/>
    <x v="0"/>
    <n v="9"/>
    <n v="63.777777777777779"/>
    <x v="1"/>
    <s v="USD"/>
    <x v="493"/>
    <x v="180"/>
    <b v="0"/>
    <b v="0"/>
    <s v="games/video games"/>
    <x v="6"/>
    <x v="11"/>
  </r>
  <r>
    <n v="530"/>
    <s v="Morrow, Santiago and Soto"/>
    <s v="Stand-alone human-resource workforce"/>
    <x v="293"/>
    <n v="96328"/>
    <n v="0.91740952380952379"/>
    <x v="0"/>
    <n v="1784"/>
    <n v="53.995515695067262"/>
    <x v="1"/>
    <s v="USD"/>
    <x v="494"/>
    <x v="498"/>
    <b v="0"/>
    <b v="1"/>
    <s v="publishing/fiction"/>
    <x v="5"/>
    <x v="13"/>
  </r>
  <r>
    <n v="531"/>
    <s v="Berry-Richardson"/>
    <s v="Automated zero tolerance implementation"/>
    <x v="294"/>
    <n v="178338"/>
    <n v="0.95521156936261387"/>
    <x v="2"/>
    <n v="3640"/>
    <n v="48.993956043956047"/>
    <x v="5"/>
    <s v="CHF"/>
    <x v="495"/>
    <x v="499"/>
    <b v="0"/>
    <b v="0"/>
    <s v="games/video games"/>
    <x v="6"/>
    <x v="11"/>
  </r>
  <r>
    <n v="532"/>
    <s v="Cordova-Torres"/>
    <s v="Pre-emptive grid-enabled contingency"/>
    <x v="39"/>
    <n v="8046"/>
    <n v="5.0287499999999996"/>
    <x v="1"/>
    <n v="126"/>
    <n v="63.857142857142854"/>
    <x v="0"/>
    <s v="CAD"/>
    <x v="496"/>
    <x v="500"/>
    <b v="0"/>
    <b v="0"/>
    <s v="theater/plays"/>
    <x v="3"/>
    <x v="3"/>
  </r>
  <r>
    <n v="533"/>
    <s v="Holt, Bernard and Johnson"/>
    <s v="Multi-lateral didactic encoding"/>
    <x v="295"/>
    <n v="184086"/>
    <n v="1.5924394463667819"/>
    <x v="1"/>
    <n v="2218"/>
    <n v="82.996393146979258"/>
    <x v="4"/>
    <s v="GBP"/>
    <x v="497"/>
    <x v="50"/>
    <b v="0"/>
    <b v="0"/>
    <s v="music/indie rock"/>
    <x v="1"/>
    <x v="7"/>
  </r>
  <r>
    <n v="534"/>
    <s v="Clark, Mccormick and Mendoza"/>
    <s v="Self-enabling didactic orchestration"/>
    <x v="296"/>
    <n v="13385"/>
    <n v="0.15022446689113356"/>
    <x v="0"/>
    <n v="243"/>
    <n v="55.08230452674897"/>
    <x v="1"/>
    <s v="USD"/>
    <x v="498"/>
    <x v="501"/>
    <b v="0"/>
    <b v="1"/>
    <s v="film &amp; video/drama"/>
    <x v="4"/>
    <x v="6"/>
  </r>
  <r>
    <n v="535"/>
    <s v="Garrison LLC"/>
    <s v="Profit-focused 24/7 data-warehouse"/>
    <x v="97"/>
    <n v="12533"/>
    <n v="4.820384615384615"/>
    <x v="1"/>
    <n v="202"/>
    <n v="62.044554455445542"/>
    <x v="6"/>
    <s v="EUR"/>
    <x v="499"/>
    <x v="502"/>
    <b v="0"/>
    <b v="1"/>
    <s v="theater/plays"/>
    <x v="3"/>
    <x v="3"/>
  </r>
  <r>
    <n v="536"/>
    <s v="Shannon-Olson"/>
    <s v="Enhanced methodical middleware"/>
    <x v="122"/>
    <n v="14697"/>
    <n v="1.4996938775510205"/>
    <x v="1"/>
    <n v="140"/>
    <n v="104.97857142857143"/>
    <x v="6"/>
    <s v="EUR"/>
    <x v="500"/>
    <x v="52"/>
    <b v="0"/>
    <b v="0"/>
    <s v="publishing/fiction"/>
    <x v="5"/>
    <x v="13"/>
  </r>
  <r>
    <n v="537"/>
    <s v="Murillo-Mcfarland"/>
    <s v="Synchronized client-driven projection"/>
    <x v="197"/>
    <n v="98935"/>
    <n v="1.1722156398104266"/>
    <x v="1"/>
    <n v="1052"/>
    <n v="94.044676806083643"/>
    <x v="3"/>
    <s v="DKK"/>
    <x v="501"/>
    <x v="503"/>
    <b v="1"/>
    <b v="1"/>
    <s v="film &amp; video/documentary"/>
    <x v="4"/>
    <x v="4"/>
  </r>
  <r>
    <n v="538"/>
    <s v="Young, Gilbert and Escobar"/>
    <s v="Networked didactic time-frame"/>
    <x v="297"/>
    <n v="57034"/>
    <n v="0.37695968274950431"/>
    <x v="0"/>
    <n v="1296"/>
    <n v="44.007716049382715"/>
    <x v="1"/>
    <s v="USD"/>
    <x v="502"/>
    <x v="504"/>
    <b v="0"/>
    <b v="0"/>
    <s v="games/mobile games"/>
    <x v="6"/>
    <x v="20"/>
  </r>
  <r>
    <n v="539"/>
    <s v="Thomas, Welch and Santana"/>
    <s v="Assimilated exuding toolset"/>
    <x v="122"/>
    <n v="7120"/>
    <n v="0.72653061224489801"/>
    <x v="0"/>
    <n v="77"/>
    <n v="92.467532467532465"/>
    <x v="1"/>
    <s v="USD"/>
    <x v="503"/>
    <x v="505"/>
    <b v="0"/>
    <b v="1"/>
    <s v="food/food trucks"/>
    <x v="0"/>
    <x v="0"/>
  </r>
  <r>
    <n v="540"/>
    <s v="Brown-Pena"/>
    <s v="Front-line client-server secured line"/>
    <x v="98"/>
    <n v="14097"/>
    <n v="2.6598113207547169"/>
    <x v="1"/>
    <n v="247"/>
    <n v="57.072874493927124"/>
    <x v="1"/>
    <s v="USD"/>
    <x v="504"/>
    <x v="506"/>
    <b v="0"/>
    <b v="0"/>
    <s v="photography/photography books"/>
    <x v="7"/>
    <x v="14"/>
  </r>
  <r>
    <n v="541"/>
    <s v="Holder, Caldwell and Vance"/>
    <s v="Polarized systemic Internet solution"/>
    <x v="298"/>
    <n v="43086"/>
    <n v="0.24205617977528091"/>
    <x v="0"/>
    <n v="395"/>
    <n v="109.07848101265823"/>
    <x v="6"/>
    <s v="EUR"/>
    <x v="505"/>
    <x v="507"/>
    <b v="0"/>
    <b v="0"/>
    <s v="games/mobile games"/>
    <x v="6"/>
    <x v="20"/>
  </r>
  <r>
    <n v="542"/>
    <s v="Harrison-Bridges"/>
    <s v="Profit-focused exuding moderator"/>
    <x v="299"/>
    <n v="1930"/>
    <n v="2.5064935064935064E-2"/>
    <x v="0"/>
    <n v="49"/>
    <n v="39.387755102040813"/>
    <x v="4"/>
    <s v="GBP"/>
    <x v="506"/>
    <x v="508"/>
    <b v="0"/>
    <b v="0"/>
    <s v="music/indie rock"/>
    <x v="1"/>
    <x v="7"/>
  </r>
  <r>
    <n v="543"/>
    <s v="Johnson, Murphy and Peterson"/>
    <s v="Cross-group high-level moderator"/>
    <x v="300"/>
    <n v="13864"/>
    <n v="0.1632979976442874"/>
    <x v="0"/>
    <n v="180"/>
    <n v="77.022222222222226"/>
    <x v="1"/>
    <s v="USD"/>
    <x v="507"/>
    <x v="509"/>
    <b v="0"/>
    <b v="0"/>
    <s v="games/video games"/>
    <x v="6"/>
    <x v="11"/>
  </r>
  <r>
    <n v="544"/>
    <s v="Taylor Inc"/>
    <s v="Public-key 3rdgeneration system engine"/>
    <x v="54"/>
    <n v="7742"/>
    <n v="2.7650000000000001"/>
    <x v="1"/>
    <n v="84"/>
    <n v="92.166666666666671"/>
    <x v="1"/>
    <s v="USD"/>
    <x v="508"/>
    <x v="510"/>
    <b v="0"/>
    <b v="0"/>
    <s v="music/rock"/>
    <x v="1"/>
    <x v="1"/>
  </r>
  <r>
    <n v="545"/>
    <s v="Deleon and Sons"/>
    <s v="Organized value-added access"/>
    <x v="301"/>
    <n v="164109"/>
    <n v="0.88803571428571426"/>
    <x v="0"/>
    <n v="2690"/>
    <n v="61.007063197026021"/>
    <x v="1"/>
    <s v="USD"/>
    <x v="509"/>
    <x v="511"/>
    <b v="0"/>
    <b v="0"/>
    <s v="theater/plays"/>
    <x v="3"/>
    <x v="3"/>
  </r>
  <r>
    <n v="546"/>
    <s v="Benjamin, Paul and Ferguson"/>
    <s v="Cloned global Graphical User Interface"/>
    <x v="3"/>
    <n v="6870"/>
    <n v="1.6357142857142857"/>
    <x v="1"/>
    <n v="88"/>
    <n v="78.068181818181813"/>
    <x v="1"/>
    <s v="USD"/>
    <x v="510"/>
    <x v="512"/>
    <b v="0"/>
    <b v="1"/>
    <s v="theater/plays"/>
    <x v="3"/>
    <x v="3"/>
  </r>
  <r>
    <n v="547"/>
    <s v="Hardin-Dixon"/>
    <s v="Focused solution-oriented matrix"/>
    <x v="81"/>
    <n v="12597"/>
    <n v="9.69"/>
    <x v="1"/>
    <n v="156"/>
    <n v="80.75"/>
    <x v="1"/>
    <s v="USD"/>
    <x v="511"/>
    <x v="513"/>
    <b v="0"/>
    <b v="0"/>
    <s v="film &amp; video/drama"/>
    <x v="4"/>
    <x v="6"/>
  </r>
  <r>
    <n v="548"/>
    <s v="York-Pitts"/>
    <s v="Monitored discrete toolset"/>
    <x v="302"/>
    <n v="179074"/>
    <n v="2.7091376701966716"/>
    <x v="1"/>
    <n v="2985"/>
    <n v="59.991289782244557"/>
    <x v="1"/>
    <s v="USD"/>
    <x v="512"/>
    <x v="514"/>
    <b v="0"/>
    <b v="0"/>
    <s v="theater/plays"/>
    <x v="3"/>
    <x v="3"/>
  </r>
  <r>
    <n v="549"/>
    <s v="Jarvis and Sons"/>
    <s v="Business-focused intermediate system engine"/>
    <x v="303"/>
    <n v="83843"/>
    <n v="2.8421355932203389"/>
    <x v="1"/>
    <n v="762"/>
    <n v="110.03018372703411"/>
    <x v="1"/>
    <s v="USD"/>
    <x v="513"/>
    <x v="515"/>
    <b v="0"/>
    <b v="0"/>
    <s v="technology/wearables"/>
    <x v="2"/>
    <x v="8"/>
  </r>
  <r>
    <n v="550"/>
    <s v="Morrison-Henderson"/>
    <s v="De-engineered disintermediate encoding"/>
    <x v="0"/>
    <n v="4"/>
    <n v="0.04"/>
    <x v="3"/>
    <n v="1"/>
    <n v="4"/>
    <x v="5"/>
    <s v="CHF"/>
    <x v="514"/>
    <x v="516"/>
    <b v="0"/>
    <b v="0"/>
    <s v="music/indie rock"/>
    <x v="1"/>
    <x v="7"/>
  </r>
  <r>
    <n v="551"/>
    <s v="Martin-James"/>
    <s v="Streamlined upward-trending analyzer"/>
    <x v="304"/>
    <n v="105598"/>
    <n v="0.58632981676846196"/>
    <x v="0"/>
    <n v="2779"/>
    <n v="37.99856063332134"/>
    <x v="2"/>
    <s v="AUD"/>
    <x v="515"/>
    <x v="517"/>
    <b v="0"/>
    <b v="1"/>
    <s v="technology/web"/>
    <x v="2"/>
    <x v="2"/>
  </r>
  <r>
    <n v="552"/>
    <s v="Mercer, Solomon and Singleton"/>
    <s v="Distributed human-resource policy"/>
    <x v="25"/>
    <n v="8866"/>
    <n v="0.98511111111111116"/>
    <x v="0"/>
    <n v="92"/>
    <n v="96.369565217391298"/>
    <x v="1"/>
    <s v="USD"/>
    <x v="516"/>
    <x v="518"/>
    <b v="0"/>
    <b v="0"/>
    <s v="theater/plays"/>
    <x v="3"/>
    <x v="3"/>
  </r>
  <r>
    <n v="553"/>
    <s v="Dougherty, Austin and Mills"/>
    <s v="De-engineered 5thgeneration contingency"/>
    <x v="305"/>
    <n v="75022"/>
    <n v="0.43975381008206332"/>
    <x v="0"/>
    <n v="1028"/>
    <n v="72.978599221789878"/>
    <x v="1"/>
    <s v="USD"/>
    <x v="517"/>
    <x v="519"/>
    <b v="0"/>
    <b v="0"/>
    <s v="music/rock"/>
    <x v="1"/>
    <x v="1"/>
  </r>
  <r>
    <n v="554"/>
    <s v="Ritter PLC"/>
    <s v="Multi-channeled upward-trending application"/>
    <x v="40"/>
    <n v="14408"/>
    <n v="1.5166315789473683"/>
    <x v="1"/>
    <n v="554"/>
    <n v="26.007220216606498"/>
    <x v="0"/>
    <s v="CAD"/>
    <x v="518"/>
    <x v="520"/>
    <b v="0"/>
    <b v="0"/>
    <s v="music/indie rock"/>
    <x v="1"/>
    <x v="7"/>
  </r>
  <r>
    <n v="555"/>
    <s v="Anderson Group"/>
    <s v="Organic maximized database"/>
    <x v="9"/>
    <n v="14089"/>
    <n v="2.2363492063492063"/>
    <x v="1"/>
    <n v="135"/>
    <n v="104.36296296296297"/>
    <x v="3"/>
    <s v="DKK"/>
    <x v="519"/>
    <x v="219"/>
    <b v="0"/>
    <b v="0"/>
    <s v="music/rock"/>
    <x v="1"/>
    <x v="1"/>
  </r>
  <r>
    <n v="556"/>
    <s v="Smith and Sons"/>
    <s v="Grass-roots 24/7 attitude"/>
    <x v="5"/>
    <n v="12467"/>
    <n v="2.3975"/>
    <x v="1"/>
    <n v="122"/>
    <n v="102.18852459016394"/>
    <x v="1"/>
    <s v="USD"/>
    <x v="520"/>
    <x v="521"/>
    <b v="0"/>
    <b v="1"/>
    <s v="publishing/translations"/>
    <x v="5"/>
    <x v="18"/>
  </r>
  <r>
    <n v="557"/>
    <s v="Lam-Hamilton"/>
    <s v="Team-oriented global strategy"/>
    <x v="46"/>
    <n v="11960"/>
    <n v="1.9933333333333334"/>
    <x v="1"/>
    <n v="221"/>
    <n v="54.117647058823529"/>
    <x v="1"/>
    <s v="USD"/>
    <x v="521"/>
    <x v="522"/>
    <b v="0"/>
    <b v="1"/>
    <s v="film &amp; video/science fiction"/>
    <x v="4"/>
    <x v="22"/>
  </r>
  <r>
    <n v="558"/>
    <s v="Ho Ltd"/>
    <s v="Enhanced client-driven capacity"/>
    <x v="306"/>
    <n v="7966"/>
    <n v="1.373448275862069"/>
    <x v="1"/>
    <n v="126"/>
    <n v="63.222222222222221"/>
    <x v="1"/>
    <s v="USD"/>
    <x v="522"/>
    <x v="523"/>
    <b v="0"/>
    <b v="0"/>
    <s v="theater/plays"/>
    <x v="3"/>
    <x v="3"/>
  </r>
  <r>
    <n v="559"/>
    <s v="Brown, Estrada and Jensen"/>
    <s v="Exclusive systematic productivity"/>
    <x v="307"/>
    <n v="106321"/>
    <n v="1.009696106362773"/>
    <x v="1"/>
    <n v="1022"/>
    <n v="104.03228962818004"/>
    <x v="1"/>
    <s v="USD"/>
    <x v="523"/>
    <x v="524"/>
    <b v="0"/>
    <b v="0"/>
    <s v="theater/plays"/>
    <x v="3"/>
    <x v="3"/>
  </r>
  <r>
    <n v="560"/>
    <s v="Hunt LLC"/>
    <s v="Re-engineered radical policy"/>
    <x v="77"/>
    <n v="158832"/>
    <n v="7.9416000000000002"/>
    <x v="1"/>
    <n v="3177"/>
    <n v="49.994334277620396"/>
    <x v="1"/>
    <s v="USD"/>
    <x v="524"/>
    <x v="348"/>
    <b v="0"/>
    <b v="0"/>
    <s v="film &amp; video/animation"/>
    <x v="4"/>
    <x v="10"/>
  </r>
  <r>
    <n v="561"/>
    <s v="Fowler-Smith"/>
    <s v="Down-sized logistical adapter"/>
    <x v="162"/>
    <n v="11091"/>
    <n v="3.6970000000000001"/>
    <x v="1"/>
    <n v="198"/>
    <n v="56.015151515151516"/>
    <x v="5"/>
    <s v="CHF"/>
    <x v="525"/>
    <x v="280"/>
    <b v="0"/>
    <b v="0"/>
    <s v="theater/plays"/>
    <x v="3"/>
    <x v="3"/>
  </r>
  <r>
    <n v="562"/>
    <s v="Blair Inc"/>
    <s v="Configurable bandwidth-monitored throughput"/>
    <x v="34"/>
    <n v="1269"/>
    <n v="0.12818181818181817"/>
    <x v="0"/>
    <n v="26"/>
    <n v="48.807692307692307"/>
    <x v="5"/>
    <s v="CHF"/>
    <x v="188"/>
    <x v="525"/>
    <b v="0"/>
    <b v="0"/>
    <s v="music/rock"/>
    <x v="1"/>
    <x v="1"/>
  </r>
  <r>
    <n v="563"/>
    <s v="Kelley, Stanton and Sanchez"/>
    <s v="Optional tangible pricing structure"/>
    <x v="41"/>
    <n v="5107"/>
    <n v="1.3802702702702703"/>
    <x v="1"/>
    <n v="85"/>
    <n v="60.082352941176474"/>
    <x v="2"/>
    <s v="AUD"/>
    <x v="526"/>
    <x v="526"/>
    <b v="0"/>
    <b v="0"/>
    <s v="film &amp; video/documentary"/>
    <x v="4"/>
    <x v="4"/>
  </r>
  <r>
    <n v="564"/>
    <s v="Hernandez-Macdonald"/>
    <s v="Organic high-level implementation"/>
    <x v="308"/>
    <n v="141393"/>
    <n v="0.83813278008298753"/>
    <x v="0"/>
    <n v="1790"/>
    <n v="78.990502793296088"/>
    <x v="1"/>
    <s v="USD"/>
    <x v="527"/>
    <x v="527"/>
    <b v="0"/>
    <b v="0"/>
    <s v="theater/plays"/>
    <x v="3"/>
    <x v="3"/>
  </r>
  <r>
    <n v="565"/>
    <s v="Joseph LLC"/>
    <s v="Decentralized logistical collaboration"/>
    <x v="309"/>
    <n v="194166"/>
    <n v="2.0460063224446787"/>
    <x v="1"/>
    <n v="3596"/>
    <n v="53.99499443826474"/>
    <x v="1"/>
    <s v="USD"/>
    <x v="528"/>
    <x v="528"/>
    <b v="0"/>
    <b v="0"/>
    <s v="theater/plays"/>
    <x v="3"/>
    <x v="3"/>
  </r>
  <r>
    <n v="566"/>
    <s v="Webb-Smith"/>
    <s v="Advanced content-based installation"/>
    <x v="29"/>
    <n v="4124"/>
    <n v="0.44344086021505374"/>
    <x v="0"/>
    <n v="37"/>
    <n v="111.45945945945945"/>
    <x v="1"/>
    <s v="USD"/>
    <x v="522"/>
    <x v="529"/>
    <b v="0"/>
    <b v="1"/>
    <s v="music/electric music"/>
    <x v="1"/>
    <x v="5"/>
  </r>
  <r>
    <n v="567"/>
    <s v="Johns PLC"/>
    <s v="Distributed high-level open architecture"/>
    <x v="85"/>
    <n v="14865"/>
    <n v="2.1860294117647059"/>
    <x v="1"/>
    <n v="244"/>
    <n v="60.922131147540981"/>
    <x v="1"/>
    <s v="USD"/>
    <x v="529"/>
    <x v="360"/>
    <b v="0"/>
    <b v="0"/>
    <s v="music/rock"/>
    <x v="1"/>
    <x v="1"/>
  </r>
  <r>
    <n v="568"/>
    <s v="Hardin-Foley"/>
    <s v="Synergized zero tolerance help-desk"/>
    <x v="310"/>
    <n v="134688"/>
    <n v="1.8603314917127072"/>
    <x v="1"/>
    <n v="5180"/>
    <n v="26.0015444015444"/>
    <x v="1"/>
    <s v="USD"/>
    <x v="530"/>
    <x v="254"/>
    <b v="0"/>
    <b v="0"/>
    <s v="theater/plays"/>
    <x v="3"/>
    <x v="3"/>
  </r>
  <r>
    <n v="569"/>
    <s v="Fischer, Fowler and Arnold"/>
    <s v="Extended multi-tasking definition"/>
    <x v="311"/>
    <n v="47705"/>
    <n v="2.3733830845771142"/>
    <x v="1"/>
    <n v="589"/>
    <n v="80.993208828522924"/>
    <x v="6"/>
    <s v="EUR"/>
    <x v="531"/>
    <x v="530"/>
    <b v="0"/>
    <b v="0"/>
    <s v="film &amp; video/animation"/>
    <x v="4"/>
    <x v="10"/>
  </r>
  <r>
    <n v="570"/>
    <s v="Martinez-Juarez"/>
    <s v="Realigned uniform knowledge user"/>
    <x v="312"/>
    <n v="95364"/>
    <n v="3.0565384615384614"/>
    <x v="1"/>
    <n v="2725"/>
    <n v="34.995963302752294"/>
    <x v="1"/>
    <s v="USD"/>
    <x v="515"/>
    <x v="531"/>
    <b v="0"/>
    <b v="1"/>
    <s v="music/rock"/>
    <x v="1"/>
    <x v="1"/>
  </r>
  <r>
    <n v="571"/>
    <s v="Wilson and Sons"/>
    <s v="Monitored grid-enabled model"/>
    <x v="26"/>
    <n v="3295"/>
    <n v="0.94142857142857139"/>
    <x v="0"/>
    <n v="35"/>
    <n v="94.142857142857139"/>
    <x v="6"/>
    <s v="EUR"/>
    <x v="532"/>
    <x v="532"/>
    <b v="0"/>
    <b v="0"/>
    <s v="film &amp; video/shorts"/>
    <x v="4"/>
    <x v="12"/>
  </r>
  <r>
    <n v="572"/>
    <s v="Clements Group"/>
    <s v="Assimilated actuating policy"/>
    <x v="25"/>
    <n v="4896"/>
    <n v="0.54400000000000004"/>
    <x v="3"/>
    <n v="94"/>
    <n v="52.085106382978722"/>
    <x v="1"/>
    <s v="USD"/>
    <x v="533"/>
    <x v="533"/>
    <b v="0"/>
    <b v="1"/>
    <s v="music/rock"/>
    <x v="1"/>
    <x v="1"/>
  </r>
  <r>
    <n v="573"/>
    <s v="Valenzuela-Cook"/>
    <s v="Total incremental productivity"/>
    <x v="313"/>
    <n v="7496"/>
    <n v="1.1188059701492536"/>
    <x v="1"/>
    <n v="300"/>
    <n v="24.986666666666668"/>
    <x v="1"/>
    <s v="USD"/>
    <x v="409"/>
    <x v="534"/>
    <b v="0"/>
    <b v="0"/>
    <s v="journalism/audio"/>
    <x v="8"/>
    <x v="23"/>
  </r>
  <r>
    <n v="574"/>
    <s v="Parker, Haley and Foster"/>
    <s v="Adaptive local task-force"/>
    <x v="50"/>
    <n v="9967"/>
    <n v="3.6914814814814814"/>
    <x v="1"/>
    <n v="144"/>
    <n v="69.215277777777771"/>
    <x v="1"/>
    <s v="USD"/>
    <x v="534"/>
    <x v="535"/>
    <b v="0"/>
    <b v="1"/>
    <s v="food/food trucks"/>
    <x v="0"/>
    <x v="0"/>
  </r>
  <r>
    <n v="575"/>
    <s v="Fuentes LLC"/>
    <s v="Universal zero-defect concept"/>
    <x v="314"/>
    <n v="52421"/>
    <n v="0.62930372148859548"/>
    <x v="0"/>
    <n v="558"/>
    <n v="93.944444444444443"/>
    <x v="1"/>
    <s v="USD"/>
    <x v="53"/>
    <x v="536"/>
    <b v="0"/>
    <b v="1"/>
    <s v="theater/plays"/>
    <x v="3"/>
    <x v="3"/>
  </r>
  <r>
    <n v="576"/>
    <s v="Moran and Sons"/>
    <s v="Object-based bottom-line superstructure"/>
    <x v="62"/>
    <n v="6298"/>
    <n v="0.6492783505154639"/>
    <x v="0"/>
    <n v="64"/>
    <n v="98.40625"/>
    <x v="1"/>
    <s v="USD"/>
    <x v="535"/>
    <x v="537"/>
    <b v="0"/>
    <b v="0"/>
    <s v="theater/plays"/>
    <x v="3"/>
    <x v="3"/>
  </r>
  <r>
    <n v="577"/>
    <s v="Stevens Inc"/>
    <s v="Adaptive 24hour projection"/>
    <x v="139"/>
    <n v="1546"/>
    <n v="0.18853658536585366"/>
    <x v="3"/>
    <n v="37"/>
    <n v="41.783783783783782"/>
    <x v="1"/>
    <s v="USD"/>
    <x v="536"/>
    <x v="538"/>
    <b v="0"/>
    <b v="0"/>
    <s v="music/jazz"/>
    <x v="1"/>
    <x v="17"/>
  </r>
  <r>
    <n v="578"/>
    <s v="Martinez-Johnson"/>
    <s v="Sharable radical toolset"/>
    <x v="315"/>
    <n v="16168"/>
    <n v="0.1675440414507772"/>
    <x v="0"/>
    <n v="245"/>
    <n v="65.991836734693877"/>
    <x v="1"/>
    <s v="USD"/>
    <x v="537"/>
    <x v="539"/>
    <b v="0"/>
    <b v="0"/>
    <s v="film &amp; video/science fiction"/>
    <x v="4"/>
    <x v="22"/>
  </r>
  <r>
    <n v="579"/>
    <s v="Franklin Inc"/>
    <s v="Focused multimedia knowledgebase"/>
    <x v="8"/>
    <n v="6269"/>
    <n v="1.0111290322580646"/>
    <x v="1"/>
    <n v="87"/>
    <n v="72.05747126436782"/>
    <x v="1"/>
    <s v="USD"/>
    <x v="538"/>
    <x v="540"/>
    <b v="0"/>
    <b v="0"/>
    <s v="music/jazz"/>
    <x v="1"/>
    <x v="17"/>
  </r>
  <r>
    <n v="580"/>
    <s v="Perez PLC"/>
    <s v="Seamless 6thgeneration extranet"/>
    <x v="316"/>
    <n v="149578"/>
    <n v="3.4150228310502282"/>
    <x v="1"/>
    <n v="3116"/>
    <n v="48.003209242618745"/>
    <x v="1"/>
    <s v="USD"/>
    <x v="539"/>
    <x v="541"/>
    <b v="0"/>
    <b v="0"/>
    <s v="theater/plays"/>
    <x v="3"/>
    <x v="3"/>
  </r>
  <r>
    <n v="581"/>
    <s v="Sanchez, Cross and Savage"/>
    <s v="Sharable mobile knowledgebase"/>
    <x v="46"/>
    <n v="3841"/>
    <n v="0.64016666666666666"/>
    <x v="0"/>
    <n v="71"/>
    <n v="54.098591549295776"/>
    <x v="1"/>
    <s v="USD"/>
    <x v="540"/>
    <x v="542"/>
    <b v="0"/>
    <b v="0"/>
    <s v="technology/web"/>
    <x v="2"/>
    <x v="2"/>
  </r>
  <r>
    <n v="582"/>
    <s v="Pineda Ltd"/>
    <s v="Cross-group global system engine"/>
    <x v="251"/>
    <n v="4531"/>
    <n v="0.5208045977011494"/>
    <x v="0"/>
    <n v="42"/>
    <n v="107.88095238095238"/>
    <x v="1"/>
    <s v="USD"/>
    <x v="505"/>
    <x v="543"/>
    <b v="0"/>
    <b v="1"/>
    <s v="games/video games"/>
    <x v="6"/>
    <x v="11"/>
  </r>
  <r>
    <n v="583"/>
    <s v="Powell and Sons"/>
    <s v="Centralized clear-thinking conglomeration"/>
    <x v="317"/>
    <n v="60934"/>
    <n v="3.2240211640211642"/>
    <x v="1"/>
    <n v="909"/>
    <n v="67.034103410341032"/>
    <x v="1"/>
    <s v="USD"/>
    <x v="541"/>
    <x v="544"/>
    <b v="0"/>
    <b v="0"/>
    <s v="film &amp; video/documentary"/>
    <x v="4"/>
    <x v="4"/>
  </r>
  <r>
    <n v="584"/>
    <s v="Nunez-Richards"/>
    <s v="De-engineered cohesive system engine"/>
    <x v="318"/>
    <n v="103255"/>
    <n v="1.1950810185185186"/>
    <x v="1"/>
    <n v="1613"/>
    <n v="64.01425914445133"/>
    <x v="1"/>
    <s v="USD"/>
    <x v="542"/>
    <x v="545"/>
    <b v="0"/>
    <b v="0"/>
    <s v="technology/web"/>
    <x v="2"/>
    <x v="2"/>
  </r>
  <r>
    <n v="585"/>
    <s v="Pugh LLC"/>
    <s v="Reactive analyzing function"/>
    <x v="200"/>
    <n v="13065"/>
    <n v="1.4679775280898877"/>
    <x v="1"/>
    <n v="136"/>
    <n v="96.066176470588232"/>
    <x v="1"/>
    <s v="USD"/>
    <x v="543"/>
    <x v="546"/>
    <b v="0"/>
    <b v="0"/>
    <s v="publishing/translations"/>
    <x v="5"/>
    <x v="18"/>
  </r>
  <r>
    <n v="586"/>
    <s v="Rowe-Wong"/>
    <s v="Robust hybrid budgetary management"/>
    <x v="31"/>
    <n v="6654"/>
    <n v="9.5057142857142853"/>
    <x v="1"/>
    <n v="130"/>
    <n v="51.184615384615384"/>
    <x v="1"/>
    <s v="USD"/>
    <x v="544"/>
    <x v="547"/>
    <b v="0"/>
    <b v="0"/>
    <s v="music/rock"/>
    <x v="1"/>
    <x v="1"/>
  </r>
  <r>
    <n v="587"/>
    <s v="Williams-Santos"/>
    <s v="Open-source analyzing monitoring"/>
    <x v="151"/>
    <n v="6852"/>
    <n v="0.72893617021276591"/>
    <x v="0"/>
    <n v="156"/>
    <n v="43.92307692307692"/>
    <x v="0"/>
    <s v="CAD"/>
    <x v="35"/>
    <x v="548"/>
    <b v="0"/>
    <b v="1"/>
    <s v="food/food trucks"/>
    <x v="0"/>
    <x v="0"/>
  </r>
  <r>
    <n v="588"/>
    <s v="Weber Inc"/>
    <s v="Up-sized discrete firmware"/>
    <x v="215"/>
    <n v="124517"/>
    <n v="0.7900824873096447"/>
    <x v="0"/>
    <n v="1368"/>
    <n v="91.021198830409361"/>
    <x v="4"/>
    <s v="GBP"/>
    <x v="152"/>
    <x v="298"/>
    <b v="0"/>
    <b v="0"/>
    <s v="theater/plays"/>
    <x v="3"/>
    <x v="3"/>
  </r>
  <r>
    <n v="589"/>
    <s v="Avery, Brown and Parker"/>
    <s v="Exclusive intangible extranet"/>
    <x v="58"/>
    <n v="5113"/>
    <n v="0.64721518987341775"/>
    <x v="0"/>
    <n v="102"/>
    <n v="50.127450980392155"/>
    <x v="1"/>
    <s v="USD"/>
    <x v="545"/>
    <x v="549"/>
    <b v="0"/>
    <b v="0"/>
    <s v="film &amp; video/documentary"/>
    <x v="4"/>
    <x v="4"/>
  </r>
  <r>
    <n v="590"/>
    <s v="Cox Group"/>
    <s v="Synergized analyzing process improvement"/>
    <x v="143"/>
    <n v="5824"/>
    <n v="0.82028169014084507"/>
    <x v="0"/>
    <n v="86"/>
    <n v="67.720930232558146"/>
    <x v="2"/>
    <s v="AUD"/>
    <x v="546"/>
    <x v="550"/>
    <b v="0"/>
    <b v="0"/>
    <s v="publishing/radio &amp; podcasts"/>
    <x v="5"/>
    <x v="15"/>
  </r>
  <r>
    <n v="591"/>
    <s v="Jensen LLC"/>
    <s v="Realigned dedicated system engine"/>
    <x v="60"/>
    <n v="6226"/>
    <n v="10.376666666666667"/>
    <x v="1"/>
    <n v="102"/>
    <n v="61.03921568627451"/>
    <x v="1"/>
    <s v="USD"/>
    <x v="547"/>
    <x v="551"/>
    <b v="0"/>
    <b v="0"/>
    <s v="games/video games"/>
    <x v="6"/>
    <x v="11"/>
  </r>
  <r>
    <n v="592"/>
    <s v="Brown Inc"/>
    <s v="Object-based bandwidth-monitored concept"/>
    <x v="154"/>
    <n v="20243"/>
    <n v="0.12910076530612244"/>
    <x v="0"/>
    <n v="253"/>
    <n v="80.011857707509876"/>
    <x v="1"/>
    <s v="USD"/>
    <x v="548"/>
    <x v="552"/>
    <b v="0"/>
    <b v="0"/>
    <s v="theater/plays"/>
    <x v="3"/>
    <x v="3"/>
  </r>
  <r>
    <n v="593"/>
    <s v="Hale-Hayes"/>
    <s v="Ameliorated client-driven open system"/>
    <x v="319"/>
    <n v="188288"/>
    <n v="1.5484210526315789"/>
    <x v="1"/>
    <n v="4006"/>
    <n v="47.001497753369947"/>
    <x v="1"/>
    <s v="USD"/>
    <x v="549"/>
    <x v="238"/>
    <b v="0"/>
    <b v="0"/>
    <s v="film &amp; video/animation"/>
    <x v="4"/>
    <x v="10"/>
  </r>
  <r>
    <n v="594"/>
    <s v="Mcbride PLC"/>
    <s v="Upgradable leadingedge Local Area Network"/>
    <x v="320"/>
    <n v="11167"/>
    <n v="7.0991735537190084E-2"/>
    <x v="0"/>
    <n v="157"/>
    <n v="71.127388535031841"/>
    <x v="1"/>
    <s v="USD"/>
    <x v="550"/>
    <x v="553"/>
    <b v="0"/>
    <b v="1"/>
    <s v="theater/plays"/>
    <x v="3"/>
    <x v="3"/>
  </r>
  <r>
    <n v="595"/>
    <s v="Harris-Jennings"/>
    <s v="Customizable intermediate data-warehouse"/>
    <x v="321"/>
    <n v="146595"/>
    <n v="2.0852773826458035"/>
    <x v="1"/>
    <n v="1629"/>
    <n v="89.99079189686924"/>
    <x v="1"/>
    <s v="USD"/>
    <x v="551"/>
    <x v="554"/>
    <b v="0"/>
    <b v="1"/>
    <s v="theater/plays"/>
    <x v="3"/>
    <x v="3"/>
  </r>
  <r>
    <n v="596"/>
    <s v="Becker-Scott"/>
    <s v="Managed optimizing archive"/>
    <x v="58"/>
    <n v="7875"/>
    <n v="0.99683544303797467"/>
    <x v="0"/>
    <n v="183"/>
    <n v="43.032786885245905"/>
    <x v="1"/>
    <s v="USD"/>
    <x v="552"/>
    <x v="496"/>
    <b v="0"/>
    <b v="1"/>
    <s v="film &amp; video/drama"/>
    <x v="4"/>
    <x v="6"/>
  </r>
  <r>
    <n v="597"/>
    <s v="Todd, Freeman and Henry"/>
    <s v="Diverse systematic projection"/>
    <x v="322"/>
    <n v="148779"/>
    <n v="2.0159756097560977"/>
    <x v="1"/>
    <n v="2188"/>
    <n v="67.997714808043881"/>
    <x v="1"/>
    <s v="USD"/>
    <x v="462"/>
    <x v="555"/>
    <b v="0"/>
    <b v="0"/>
    <s v="theater/plays"/>
    <x v="3"/>
    <x v="3"/>
  </r>
  <r>
    <n v="598"/>
    <s v="Martinez, Garza and Young"/>
    <s v="Up-sized web-enabled info-mediaries"/>
    <x v="323"/>
    <n v="175868"/>
    <n v="1.6209032258064515"/>
    <x v="1"/>
    <n v="2409"/>
    <n v="73.004566210045667"/>
    <x v="6"/>
    <s v="EUR"/>
    <x v="553"/>
    <x v="556"/>
    <b v="0"/>
    <b v="0"/>
    <s v="music/rock"/>
    <x v="1"/>
    <x v="1"/>
  </r>
  <r>
    <n v="599"/>
    <s v="Smith-Ramos"/>
    <s v="Persevering optimizing Graphical User Interface"/>
    <x v="324"/>
    <n v="5112"/>
    <n v="3.6436208125445471E-2"/>
    <x v="0"/>
    <n v="82"/>
    <n v="62.341463414634148"/>
    <x v="3"/>
    <s v="DKK"/>
    <x v="554"/>
    <x v="557"/>
    <b v="0"/>
    <b v="0"/>
    <s v="film &amp; video/documentary"/>
    <x v="4"/>
    <x v="4"/>
  </r>
  <r>
    <n v="600"/>
    <s v="Brown-George"/>
    <s v="Cross-platform tertiary array"/>
    <x v="0"/>
    <n v="5"/>
    <n v="0.05"/>
    <x v="0"/>
    <n v="1"/>
    <n v="5"/>
    <x v="4"/>
    <s v="GBP"/>
    <x v="555"/>
    <x v="558"/>
    <b v="0"/>
    <b v="0"/>
    <s v="food/food trucks"/>
    <x v="0"/>
    <x v="0"/>
  </r>
  <r>
    <n v="601"/>
    <s v="Waters and Sons"/>
    <s v="Inverse neutral structure"/>
    <x v="9"/>
    <n v="13018"/>
    <n v="2.0663492063492064"/>
    <x v="1"/>
    <n v="194"/>
    <n v="67.103092783505161"/>
    <x v="1"/>
    <s v="USD"/>
    <x v="548"/>
    <x v="559"/>
    <b v="1"/>
    <b v="0"/>
    <s v="technology/wearables"/>
    <x v="2"/>
    <x v="8"/>
  </r>
  <r>
    <n v="602"/>
    <s v="Brown Ltd"/>
    <s v="Quality-focused system-worthy support"/>
    <x v="325"/>
    <n v="91176"/>
    <n v="1.2823628691983122"/>
    <x v="1"/>
    <n v="1140"/>
    <n v="79.978947368421046"/>
    <x v="1"/>
    <s v="USD"/>
    <x v="62"/>
    <x v="560"/>
    <b v="0"/>
    <b v="0"/>
    <s v="theater/plays"/>
    <x v="3"/>
    <x v="3"/>
  </r>
  <r>
    <n v="603"/>
    <s v="Christian, Yates and Greer"/>
    <s v="Vision-oriented 5thgeneration array"/>
    <x v="98"/>
    <n v="6342"/>
    <n v="1.1966037735849056"/>
    <x v="1"/>
    <n v="102"/>
    <n v="62.176470588235297"/>
    <x v="1"/>
    <s v="USD"/>
    <x v="556"/>
    <x v="561"/>
    <b v="0"/>
    <b v="0"/>
    <s v="theater/plays"/>
    <x v="3"/>
    <x v="3"/>
  </r>
  <r>
    <n v="604"/>
    <s v="Cole, Hernandez and Rodriguez"/>
    <s v="Cross-platform logistical circuit"/>
    <x v="326"/>
    <n v="151438"/>
    <n v="1.7073055242390078"/>
    <x v="1"/>
    <n v="2857"/>
    <n v="53.005950297514879"/>
    <x v="1"/>
    <s v="USD"/>
    <x v="557"/>
    <x v="562"/>
    <b v="0"/>
    <b v="0"/>
    <s v="theater/plays"/>
    <x v="3"/>
    <x v="3"/>
  </r>
  <r>
    <n v="605"/>
    <s v="Ortiz, Valenzuela and Collins"/>
    <s v="Profound solution-oriented matrix"/>
    <x v="88"/>
    <n v="6178"/>
    <n v="1.8721212121212121"/>
    <x v="1"/>
    <n v="107"/>
    <n v="57.738317757009348"/>
    <x v="1"/>
    <s v="USD"/>
    <x v="27"/>
    <x v="563"/>
    <b v="0"/>
    <b v="0"/>
    <s v="publishing/nonfiction"/>
    <x v="5"/>
    <x v="9"/>
  </r>
  <r>
    <n v="606"/>
    <s v="Valencia PLC"/>
    <s v="Extended asynchronous initiative"/>
    <x v="74"/>
    <n v="6405"/>
    <n v="1.8838235294117647"/>
    <x v="1"/>
    <n v="160"/>
    <n v="40.03125"/>
    <x v="4"/>
    <s v="GBP"/>
    <x v="558"/>
    <x v="529"/>
    <b v="0"/>
    <b v="0"/>
    <s v="music/rock"/>
    <x v="1"/>
    <x v="1"/>
  </r>
  <r>
    <n v="607"/>
    <s v="Gordon, Mendez and Johnson"/>
    <s v="Fundamental needs-based frame"/>
    <x v="327"/>
    <n v="180667"/>
    <n v="1.3129869186046512"/>
    <x v="1"/>
    <n v="2230"/>
    <n v="81.016591928251117"/>
    <x v="1"/>
    <s v="USD"/>
    <x v="559"/>
    <x v="564"/>
    <b v="0"/>
    <b v="0"/>
    <s v="food/food trucks"/>
    <x v="0"/>
    <x v="0"/>
  </r>
  <r>
    <n v="608"/>
    <s v="Johnson Group"/>
    <s v="Compatible full-range leverage"/>
    <x v="61"/>
    <n v="11075"/>
    <n v="2.8397435897435899"/>
    <x v="1"/>
    <n v="316"/>
    <n v="35.047468354430379"/>
    <x v="1"/>
    <s v="USD"/>
    <x v="426"/>
    <x v="565"/>
    <b v="0"/>
    <b v="1"/>
    <s v="music/jazz"/>
    <x v="1"/>
    <x v="17"/>
  </r>
  <r>
    <n v="609"/>
    <s v="Rose-Fuller"/>
    <s v="Upgradable holistic system engine"/>
    <x v="83"/>
    <n v="12042"/>
    <n v="1.2041999999999999"/>
    <x v="1"/>
    <n v="117"/>
    <n v="102.92307692307692"/>
    <x v="1"/>
    <s v="USD"/>
    <x v="560"/>
    <x v="566"/>
    <b v="0"/>
    <b v="0"/>
    <s v="film &amp; video/science fiction"/>
    <x v="4"/>
    <x v="22"/>
  </r>
  <r>
    <n v="610"/>
    <s v="Hughes, Mendez and Patterson"/>
    <s v="Stand-alone multi-state data-warehouse"/>
    <x v="328"/>
    <n v="179356"/>
    <n v="4.1905607476635511"/>
    <x v="1"/>
    <n v="6406"/>
    <n v="27.998126756166094"/>
    <x v="1"/>
    <s v="USD"/>
    <x v="561"/>
    <x v="567"/>
    <b v="0"/>
    <b v="0"/>
    <s v="theater/plays"/>
    <x v="3"/>
    <x v="3"/>
  </r>
  <r>
    <n v="611"/>
    <s v="Brady, Cortez and Rodriguez"/>
    <s v="Multi-lateral maximized core"/>
    <x v="139"/>
    <n v="1136"/>
    <n v="0.13853658536585367"/>
    <x v="3"/>
    <n v="15"/>
    <n v="75.733333333333334"/>
    <x v="1"/>
    <s v="USD"/>
    <x v="562"/>
    <x v="568"/>
    <b v="0"/>
    <b v="0"/>
    <s v="theater/plays"/>
    <x v="3"/>
    <x v="3"/>
  </r>
  <r>
    <n v="612"/>
    <s v="Wang, Nguyen and Horton"/>
    <s v="Innovative holistic hub"/>
    <x v="8"/>
    <n v="8645"/>
    <n v="1.3943548387096774"/>
    <x v="1"/>
    <n v="192"/>
    <n v="45.026041666666664"/>
    <x v="1"/>
    <s v="USD"/>
    <x v="563"/>
    <x v="569"/>
    <b v="0"/>
    <b v="0"/>
    <s v="music/electric music"/>
    <x v="1"/>
    <x v="5"/>
  </r>
  <r>
    <n v="613"/>
    <s v="Santos, Williams and Brown"/>
    <s v="Reverse-engineered 24/7 methodology"/>
    <x v="65"/>
    <n v="1914"/>
    <n v="1.74"/>
    <x v="1"/>
    <n v="26"/>
    <n v="73.615384615384613"/>
    <x v="0"/>
    <s v="CAD"/>
    <x v="564"/>
    <x v="570"/>
    <b v="0"/>
    <b v="0"/>
    <s v="theater/plays"/>
    <x v="3"/>
    <x v="3"/>
  </r>
  <r>
    <n v="614"/>
    <s v="Barnett and Sons"/>
    <s v="Business-focused dynamic info-mediaries"/>
    <x v="329"/>
    <n v="41205"/>
    <n v="1.5549056603773586"/>
    <x v="1"/>
    <n v="723"/>
    <n v="56.991701244813278"/>
    <x v="1"/>
    <s v="USD"/>
    <x v="565"/>
    <x v="571"/>
    <b v="0"/>
    <b v="0"/>
    <s v="theater/plays"/>
    <x v="3"/>
    <x v="3"/>
  </r>
  <r>
    <n v="615"/>
    <s v="Petersen-Rodriguez"/>
    <s v="Digitized clear-thinking installation"/>
    <x v="275"/>
    <n v="14488"/>
    <n v="1.7044705882352942"/>
    <x v="1"/>
    <n v="170"/>
    <n v="85.223529411764702"/>
    <x v="6"/>
    <s v="EUR"/>
    <x v="566"/>
    <x v="572"/>
    <b v="0"/>
    <b v="0"/>
    <s v="theater/plays"/>
    <x v="3"/>
    <x v="3"/>
  </r>
  <r>
    <n v="616"/>
    <s v="Burnett-Mora"/>
    <s v="Quality-focused 24/7 superstructure"/>
    <x v="330"/>
    <n v="12129"/>
    <n v="1.8951562500000001"/>
    <x v="1"/>
    <n v="238"/>
    <n v="50.962184873949582"/>
    <x v="4"/>
    <s v="GBP"/>
    <x v="567"/>
    <x v="573"/>
    <b v="0"/>
    <b v="1"/>
    <s v="music/indie rock"/>
    <x v="1"/>
    <x v="7"/>
  </r>
  <r>
    <n v="617"/>
    <s v="King LLC"/>
    <s v="Multi-channeled local intranet"/>
    <x v="1"/>
    <n v="3496"/>
    <n v="2.4971428571428573"/>
    <x v="1"/>
    <n v="55"/>
    <n v="63.563636363636363"/>
    <x v="1"/>
    <s v="USD"/>
    <x v="568"/>
    <x v="471"/>
    <b v="0"/>
    <b v="0"/>
    <s v="theater/plays"/>
    <x v="3"/>
    <x v="3"/>
  </r>
  <r>
    <n v="618"/>
    <s v="Miller Ltd"/>
    <s v="Open-architected mobile emulation"/>
    <x v="331"/>
    <n v="97037"/>
    <n v="0.48860523665659616"/>
    <x v="0"/>
    <n v="1198"/>
    <n v="80.999165275459092"/>
    <x v="1"/>
    <s v="USD"/>
    <x v="569"/>
    <x v="574"/>
    <b v="0"/>
    <b v="0"/>
    <s v="publishing/nonfiction"/>
    <x v="5"/>
    <x v="9"/>
  </r>
  <r>
    <n v="619"/>
    <s v="Case LLC"/>
    <s v="Ameliorated foreground methodology"/>
    <x v="332"/>
    <n v="55757"/>
    <n v="0.28461970393057684"/>
    <x v="0"/>
    <n v="648"/>
    <n v="86.044753086419746"/>
    <x v="1"/>
    <s v="USD"/>
    <x v="570"/>
    <x v="575"/>
    <b v="1"/>
    <b v="1"/>
    <s v="theater/plays"/>
    <x v="3"/>
    <x v="3"/>
  </r>
  <r>
    <n v="620"/>
    <s v="Swanson, Wilson and Baker"/>
    <s v="Synergized well-modulated project"/>
    <x v="333"/>
    <n v="11525"/>
    <n v="2.6802325581395348"/>
    <x v="1"/>
    <n v="128"/>
    <n v="90.0390625"/>
    <x v="2"/>
    <s v="AUD"/>
    <x v="571"/>
    <x v="576"/>
    <b v="0"/>
    <b v="0"/>
    <s v="photography/photography books"/>
    <x v="7"/>
    <x v="14"/>
  </r>
  <r>
    <n v="621"/>
    <s v="Dean, Fox and Phillips"/>
    <s v="Extended context-sensitive forecast"/>
    <x v="334"/>
    <n v="158669"/>
    <n v="6.1980078125000002"/>
    <x v="1"/>
    <n v="2144"/>
    <n v="74.006063432835816"/>
    <x v="1"/>
    <s v="USD"/>
    <x v="572"/>
    <x v="577"/>
    <b v="0"/>
    <b v="0"/>
    <s v="theater/plays"/>
    <x v="3"/>
    <x v="3"/>
  </r>
  <r>
    <n v="622"/>
    <s v="Smith-Smith"/>
    <s v="Total leadingedge neural-net"/>
    <x v="335"/>
    <n v="5916"/>
    <n v="3.1301587301587303E-2"/>
    <x v="0"/>
    <n v="64"/>
    <n v="92.4375"/>
    <x v="1"/>
    <s v="USD"/>
    <x v="573"/>
    <x v="578"/>
    <b v="0"/>
    <b v="0"/>
    <s v="music/indie rock"/>
    <x v="1"/>
    <x v="7"/>
  </r>
  <r>
    <n v="623"/>
    <s v="Smith, Scott and Rodriguez"/>
    <s v="Organic actuating protocol"/>
    <x v="336"/>
    <n v="150806"/>
    <n v="1.5992152704135738"/>
    <x v="1"/>
    <n v="2693"/>
    <n v="55.999257333828446"/>
    <x v="4"/>
    <s v="GBP"/>
    <x v="574"/>
    <x v="477"/>
    <b v="0"/>
    <b v="0"/>
    <s v="theater/plays"/>
    <x v="3"/>
    <x v="3"/>
  </r>
  <r>
    <n v="624"/>
    <s v="White, Robertson and Roberts"/>
    <s v="Down-sized national software"/>
    <x v="135"/>
    <n v="14249"/>
    <n v="2.793921568627451"/>
    <x v="1"/>
    <n v="432"/>
    <n v="32.983796296296298"/>
    <x v="1"/>
    <s v="USD"/>
    <x v="511"/>
    <x v="579"/>
    <b v="0"/>
    <b v="0"/>
    <s v="photography/photography books"/>
    <x v="7"/>
    <x v="14"/>
  </r>
  <r>
    <n v="625"/>
    <s v="Martinez Inc"/>
    <s v="Organic upward-trending Graphical User Interface"/>
    <x v="168"/>
    <n v="5803"/>
    <n v="0.77373333333333338"/>
    <x v="0"/>
    <n v="62"/>
    <n v="93.596774193548384"/>
    <x v="1"/>
    <s v="USD"/>
    <x v="575"/>
    <x v="580"/>
    <b v="0"/>
    <b v="0"/>
    <s v="theater/plays"/>
    <x v="3"/>
    <x v="3"/>
  </r>
  <r>
    <n v="626"/>
    <s v="Tucker, Mccoy and Marquez"/>
    <s v="Synergistic tertiary budgetary management"/>
    <x v="330"/>
    <n v="13205"/>
    <n v="2.0632812500000002"/>
    <x v="1"/>
    <n v="189"/>
    <n v="69.867724867724874"/>
    <x v="1"/>
    <s v="USD"/>
    <x v="576"/>
    <x v="581"/>
    <b v="0"/>
    <b v="1"/>
    <s v="theater/plays"/>
    <x v="3"/>
    <x v="3"/>
  </r>
  <r>
    <n v="627"/>
    <s v="Martin, Lee and Armstrong"/>
    <s v="Open-architected incremental ability"/>
    <x v="39"/>
    <n v="11108"/>
    <n v="6.9424999999999999"/>
    <x v="1"/>
    <n v="154"/>
    <n v="72.129870129870127"/>
    <x v="4"/>
    <s v="GBP"/>
    <x v="577"/>
    <x v="582"/>
    <b v="1"/>
    <b v="0"/>
    <s v="food/food trucks"/>
    <x v="0"/>
    <x v="0"/>
  </r>
  <r>
    <n v="628"/>
    <s v="Dunn, Moreno and Green"/>
    <s v="Intuitive object-oriented task-force"/>
    <x v="89"/>
    <n v="2884"/>
    <n v="1.5178947368421052"/>
    <x v="1"/>
    <n v="96"/>
    <n v="30.041666666666668"/>
    <x v="1"/>
    <s v="USD"/>
    <x v="578"/>
    <x v="581"/>
    <b v="0"/>
    <b v="0"/>
    <s v="music/indie rock"/>
    <x v="1"/>
    <x v="7"/>
  </r>
  <r>
    <n v="629"/>
    <s v="Jackson, Martinez and Ray"/>
    <s v="Multi-tiered executive toolset"/>
    <x v="337"/>
    <n v="55476"/>
    <n v="0.64582072176949945"/>
    <x v="0"/>
    <n v="750"/>
    <n v="73.968000000000004"/>
    <x v="1"/>
    <s v="USD"/>
    <x v="579"/>
    <x v="583"/>
    <b v="0"/>
    <b v="1"/>
    <s v="theater/plays"/>
    <x v="3"/>
    <x v="3"/>
  </r>
  <r>
    <n v="630"/>
    <s v="Patterson-Johnson"/>
    <s v="Grass-roots directional workforce"/>
    <x v="40"/>
    <n v="5973"/>
    <n v="0.62873684210526315"/>
    <x v="3"/>
    <n v="87"/>
    <n v="68.65517241379311"/>
    <x v="1"/>
    <s v="USD"/>
    <x v="580"/>
    <x v="584"/>
    <b v="0"/>
    <b v="1"/>
    <s v="theater/plays"/>
    <x v="3"/>
    <x v="3"/>
  </r>
  <r>
    <n v="631"/>
    <s v="Carlson-Hernandez"/>
    <s v="Quality-focused real-time solution"/>
    <x v="338"/>
    <n v="183756"/>
    <n v="3.1039864864864866"/>
    <x v="1"/>
    <n v="3063"/>
    <n v="59.992164544564154"/>
    <x v="1"/>
    <s v="USD"/>
    <x v="581"/>
    <x v="585"/>
    <b v="0"/>
    <b v="0"/>
    <s v="theater/plays"/>
    <x v="3"/>
    <x v="3"/>
  </r>
  <r>
    <n v="632"/>
    <s v="Parker PLC"/>
    <s v="Reduced interactive matrix"/>
    <x v="339"/>
    <n v="30902"/>
    <n v="0.42859916782246882"/>
    <x v="2"/>
    <n v="278"/>
    <n v="111.15827338129496"/>
    <x v="1"/>
    <s v="USD"/>
    <x v="582"/>
    <x v="586"/>
    <b v="0"/>
    <b v="0"/>
    <s v="theater/plays"/>
    <x v="3"/>
    <x v="3"/>
  </r>
  <r>
    <n v="633"/>
    <s v="Yu and Sons"/>
    <s v="Adaptive context-sensitive architecture"/>
    <x v="313"/>
    <n v="5569"/>
    <n v="0.83119402985074631"/>
    <x v="0"/>
    <n v="105"/>
    <n v="53.038095238095238"/>
    <x v="1"/>
    <s v="USD"/>
    <x v="336"/>
    <x v="587"/>
    <b v="0"/>
    <b v="0"/>
    <s v="film &amp; video/animation"/>
    <x v="4"/>
    <x v="10"/>
  </r>
  <r>
    <n v="634"/>
    <s v="Taylor, Johnson and Hernandez"/>
    <s v="Polarized incremental portal"/>
    <x v="195"/>
    <n v="92824"/>
    <n v="0.78531302876480547"/>
    <x v="3"/>
    <n v="1658"/>
    <n v="55.985524728588658"/>
    <x v="1"/>
    <s v="USD"/>
    <x v="583"/>
    <x v="588"/>
    <b v="0"/>
    <b v="0"/>
    <s v="film &amp; video/television"/>
    <x v="4"/>
    <x v="19"/>
  </r>
  <r>
    <n v="635"/>
    <s v="Mack Ltd"/>
    <s v="Reactive regional access"/>
    <x v="340"/>
    <n v="158590"/>
    <n v="1.1409352517985611"/>
    <x v="1"/>
    <n v="2266"/>
    <n v="69.986760812003524"/>
    <x v="1"/>
    <s v="USD"/>
    <x v="584"/>
    <x v="589"/>
    <b v="0"/>
    <b v="0"/>
    <s v="film &amp; video/television"/>
    <x v="4"/>
    <x v="19"/>
  </r>
  <r>
    <n v="636"/>
    <s v="Lamb-Sanders"/>
    <s v="Stand-alone reciprocal frame"/>
    <x v="341"/>
    <n v="127591"/>
    <n v="0.64537683358624176"/>
    <x v="0"/>
    <n v="2604"/>
    <n v="48.998079877112133"/>
    <x v="3"/>
    <s v="DKK"/>
    <x v="585"/>
    <x v="590"/>
    <b v="0"/>
    <b v="1"/>
    <s v="film &amp; video/animation"/>
    <x v="4"/>
    <x v="10"/>
  </r>
  <r>
    <n v="637"/>
    <s v="Williams-Ramirez"/>
    <s v="Open-architected 24/7 throughput"/>
    <x v="275"/>
    <n v="6750"/>
    <n v="0.79411764705882348"/>
    <x v="0"/>
    <n v="65"/>
    <n v="103.84615384615384"/>
    <x v="1"/>
    <s v="USD"/>
    <x v="586"/>
    <x v="591"/>
    <b v="0"/>
    <b v="0"/>
    <s v="theater/plays"/>
    <x v="3"/>
    <x v="3"/>
  </r>
  <r>
    <n v="638"/>
    <s v="Weaver Ltd"/>
    <s v="Monitored 24/7 approach"/>
    <x v="342"/>
    <n v="9318"/>
    <n v="0.11419117647058824"/>
    <x v="0"/>
    <n v="94"/>
    <n v="99.127659574468083"/>
    <x v="1"/>
    <s v="USD"/>
    <x v="587"/>
    <x v="592"/>
    <b v="0"/>
    <b v="1"/>
    <s v="theater/plays"/>
    <x v="3"/>
    <x v="3"/>
  </r>
  <r>
    <n v="639"/>
    <s v="Barnes-Williams"/>
    <s v="Upgradable explicit forecast"/>
    <x v="133"/>
    <n v="4832"/>
    <n v="0.56186046511627907"/>
    <x v="2"/>
    <n v="45"/>
    <n v="107.37777777777778"/>
    <x v="1"/>
    <s v="USD"/>
    <x v="588"/>
    <x v="593"/>
    <b v="0"/>
    <b v="1"/>
    <s v="film &amp; video/drama"/>
    <x v="4"/>
    <x v="6"/>
  </r>
  <r>
    <n v="640"/>
    <s v="Richardson, Woodward and Hansen"/>
    <s v="Pre-emptive context-sensitive support"/>
    <x v="343"/>
    <n v="19769"/>
    <n v="0.16501669449081802"/>
    <x v="0"/>
    <n v="257"/>
    <n v="76.922178988326849"/>
    <x v="1"/>
    <s v="USD"/>
    <x v="589"/>
    <x v="510"/>
    <b v="0"/>
    <b v="0"/>
    <s v="theater/plays"/>
    <x v="3"/>
    <x v="3"/>
  </r>
  <r>
    <n v="641"/>
    <s v="Hunt, Barker and Baker"/>
    <s v="Business-focused leadingedge instruction set"/>
    <x v="151"/>
    <n v="11277"/>
    <n v="1.1996808510638297"/>
    <x v="1"/>
    <n v="194"/>
    <n v="58.128865979381445"/>
    <x v="5"/>
    <s v="CHF"/>
    <x v="590"/>
    <x v="594"/>
    <b v="0"/>
    <b v="0"/>
    <s v="theater/plays"/>
    <x v="3"/>
    <x v="3"/>
  </r>
  <r>
    <n v="642"/>
    <s v="Ramos, Moreno and Lewis"/>
    <s v="Extended multi-state knowledge user"/>
    <x v="243"/>
    <n v="13382"/>
    <n v="1.4545652173913044"/>
    <x v="1"/>
    <n v="129"/>
    <n v="103.73643410852713"/>
    <x v="0"/>
    <s v="CAD"/>
    <x v="591"/>
    <x v="595"/>
    <b v="0"/>
    <b v="0"/>
    <s v="technology/wearables"/>
    <x v="2"/>
    <x v="8"/>
  </r>
  <r>
    <n v="643"/>
    <s v="Harris Inc"/>
    <s v="Future-proofed modular groupware"/>
    <x v="344"/>
    <n v="32986"/>
    <n v="2.2138255033557046"/>
    <x v="1"/>
    <n v="375"/>
    <n v="87.962666666666664"/>
    <x v="1"/>
    <s v="USD"/>
    <x v="592"/>
    <x v="596"/>
    <b v="0"/>
    <b v="0"/>
    <s v="theater/plays"/>
    <x v="3"/>
    <x v="3"/>
  </r>
  <r>
    <n v="644"/>
    <s v="Peters-Nelson"/>
    <s v="Distributed real-time algorithm"/>
    <x v="345"/>
    <n v="81984"/>
    <n v="0.48396694214876035"/>
    <x v="0"/>
    <n v="2928"/>
    <n v="28"/>
    <x v="0"/>
    <s v="CAD"/>
    <x v="593"/>
    <x v="597"/>
    <b v="0"/>
    <b v="0"/>
    <s v="theater/plays"/>
    <x v="3"/>
    <x v="3"/>
  </r>
  <r>
    <n v="645"/>
    <s v="Ferguson, Murphy and Bright"/>
    <s v="Multi-lateral heuristic throughput"/>
    <x v="346"/>
    <n v="178483"/>
    <n v="0.92911504424778757"/>
    <x v="0"/>
    <n v="4697"/>
    <n v="37.999361294443261"/>
    <x v="1"/>
    <s v="USD"/>
    <x v="594"/>
    <x v="598"/>
    <b v="0"/>
    <b v="1"/>
    <s v="music/rock"/>
    <x v="1"/>
    <x v="1"/>
  </r>
  <r>
    <n v="646"/>
    <s v="Robinson Group"/>
    <s v="Switchable reciprocal middleware"/>
    <x v="201"/>
    <n v="87448"/>
    <n v="0.88599797365754818"/>
    <x v="0"/>
    <n v="2915"/>
    <n v="29.999313893653515"/>
    <x v="1"/>
    <s v="USD"/>
    <x v="595"/>
    <x v="599"/>
    <b v="0"/>
    <b v="0"/>
    <s v="games/video games"/>
    <x v="6"/>
    <x v="11"/>
  </r>
  <r>
    <n v="647"/>
    <s v="Jordan-Wolfe"/>
    <s v="Inverse multimedia Graphic Interface"/>
    <x v="6"/>
    <n v="1863"/>
    <n v="0.41399999999999998"/>
    <x v="0"/>
    <n v="18"/>
    <n v="103.5"/>
    <x v="1"/>
    <s v="USD"/>
    <x v="596"/>
    <x v="600"/>
    <b v="0"/>
    <b v="0"/>
    <s v="publishing/translations"/>
    <x v="5"/>
    <x v="18"/>
  </r>
  <r>
    <n v="648"/>
    <s v="Vargas-Cox"/>
    <s v="Vision-oriented local contingency"/>
    <x v="347"/>
    <n v="62174"/>
    <n v="0.63056795131845844"/>
    <x v="3"/>
    <n v="723"/>
    <n v="85.994467496542185"/>
    <x v="1"/>
    <s v="USD"/>
    <x v="597"/>
    <x v="601"/>
    <b v="1"/>
    <b v="0"/>
    <s v="food/food trucks"/>
    <x v="0"/>
    <x v="0"/>
  </r>
  <r>
    <n v="649"/>
    <s v="Yang and Sons"/>
    <s v="Reactive 6thgeneration hub"/>
    <x v="155"/>
    <n v="59003"/>
    <n v="0.48482333607230893"/>
    <x v="0"/>
    <n v="602"/>
    <n v="98.011627906976742"/>
    <x v="5"/>
    <s v="CHF"/>
    <x v="598"/>
    <x v="602"/>
    <b v="1"/>
    <b v="1"/>
    <s v="theater/plays"/>
    <x v="3"/>
    <x v="3"/>
  </r>
  <r>
    <n v="650"/>
    <s v="Wilson, Wilson and Mathis"/>
    <s v="Optional asymmetric success"/>
    <x v="0"/>
    <n v="2"/>
    <n v="0.02"/>
    <x v="0"/>
    <n v="1"/>
    <n v="2"/>
    <x v="1"/>
    <s v="USD"/>
    <x v="599"/>
    <x v="603"/>
    <b v="0"/>
    <b v="0"/>
    <s v="music/jazz"/>
    <x v="1"/>
    <x v="17"/>
  </r>
  <r>
    <n v="651"/>
    <s v="Wang, Koch and Weaver"/>
    <s v="Digitized analyzing capacity"/>
    <x v="348"/>
    <n v="174039"/>
    <n v="0.88479410269445857"/>
    <x v="0"/>
    <n v="3868"/>
    <n v="44.994570837642193"/>
    <x v="6"/>
    <s v="EUR"/>
    <x v="600"/>
    <x v="604"/>
    <b v="0"/>
    <b v="0"/>
    <s v="film &amp; video/shorts"/>
    <x v="4"/>
    <x v="12"/>
  </r>
  <r>
    <n v="652"/>
    <s v="Cisneros Ltd"/>
    <s v="Vision-oriented regional hub"/>
    <x v="83"/>
    <n v="12684"/>
    <n v="1.2684"/>
    <x v="1"/>
    <n v="409"/>
    <n v="31.012224938875306"/>
    <x v="1"/>
    <s v="USD"/>
    <x v="601"/>
    <x v="292"/>
    <b v="0"/>
    <b v="0"/>
    <s v="technology/web"/>
    <x v="2"/>
    <x v="2"/>
  </r>
  <r>
    <n v="653"/>
    <s v="Williams-Jones"/>
    <s v="Monitored incremental info-mediaries"/>
    <x v="60"/>
    <n v="14033"/>
    <n v="23.388333333333332"/>
    <x v="1"/>
    <n v="234"/>
    <n v="59.970085470085472"/>
    <x v="1"/>
    <s v="USD"/>
    <x v="602"/>
    <x v="605"/>
    <b v="0"/>
    <b v="0"/>
    <s v="technology/web"/>
    <x v="2"/>
    <x v="2"/>
  </r>
  <r>
    <n v="654"/>
    <s v="Roberts, Hinton and Williams"/>
    <s v="Programmable static middleware"/>
    <x v="349"/>
    <n v="177936"/>
    <n v="5.0838857142857146"/>
    <x v="1"/>
    <n v="3016"/>
    <n v="58.9973474801061"/>
    <x v="1"/>
    <s v="USD"/>
    <x v="335"/>
    <x v="606"/>
    <b v="0"/>
    <b v="0"/>
    <s v="music/metal"/>
    <x v="1"/>
    <x v="16"/>
  </r>
  <r>
    <n v="655"/>
    <s v="Gonzalez, Williams and Benson"/>
    <s v="Multi-layered bottom-line encryption"/>
    <x v="350"/>
    <n v="13212"/>
    <n v="1.9147826086956521"/>
    <x v="1"/>
    <n v="264"/>
    <n v="50.045454545454547"/>
    <x v="1"/>
    <s v="USD"/>
    <x v="603"/>
    <x v="607"/>
    <b v="1"/>
    <b v="0"/>
    <s v="photography/photography books"/>
    <x v="7"/>
    <x v="14"/>
  </r>
  <r>
    <n v="656"/>
    <s v="Hobbs, Brown and Lee"/>
    <s v="Vision-oriented systematic Graphical User Interface"/>
    <x v="351"/>
    <n v="49879"/>
    <n v="0.42127533783783783"/>
    <x v="0"/>
    <n v="504"/>
    <n v="98.966269841269835"/>
    <x v="2"/>
    <s v="AUD"/>
    <x v="604"/>
    <x v="608"/>
    <b v="0"/>
    <b v="0"/>
    <s v="food/food trucks"/>
    <x v="0"/>
    <x v="0"/>
  </r>
  <r>
    <n v="657"/>
    <s v="Russo, Kim and Mccoy"/>
    <s v="Balanced optimal hardware"/>
    <x v="83"/>
    <n v="824"/>
    <n v="8.2400000000000001E-2"/>
    <x v="0"/>
    <n v="14"/>
    <n v="58.857142857142854"/>
    <x v="1"/>
    <s v="USD"/>
    <x v="605"/>
    <x v="609"/>
    <b v="0"/>
    <b v="0"/>
    <s v="film &amp; video/science fiction"/>
    <x v="4"/>
    <x v="22"/>
  </r>
  <r>
    <n v="658"/>
    <s v="Howell, Myers and Olson"/>
    <s v="Self-enabling mission-critical success"/>
    <x v="352"/>
    <n v="31594"/>
    <n v="0.60064638783269964"/>
    <x v="3"/>
    <n v="390"/>
    <n v="81.010256410256417"/>
    <x v="1"/>
    <s v="USD"/>
    <x v="606"/>
    <x v="610"/>
    <b v="0"/>
    <b v="0"/>
    <s v="music/rock"/>
    <x v="1"/>
    <x v="1"/>
  </r>
  <r>
    <n v="659"/>
    <s v="Bailey and Sons"/>
    <s v="Grass-roots dynamic emulation"/>
    <x v="353"/>
    <n v="57010"/>
    <n v="0.47232808616404309"/>
    <x v="0"/>
    <n v="750"/>
    <n v="76.013333333333335"/>
    <x v="4"/>
    <s v="GBP"/>
    <x v="65"/>
    <x v="611"/>
    <b v="0"/>
    <b v="0"/>
    <s v="film &amp; video/documentary"/>
    <x v="4"/>
    <x v="4"/>
  </r>
  <r>
    <n v="660"/>
    <s v="Jensen-Brown"/>
    <s v="Fundamental disintermediate matrix"/>
    <x v="14"/>
    <n v="7438"/>
    <n v="0.81736263736263737"/>
    <x v="0"/>
    <n v="77"/>
    <n v="96.597402597402592"/>
    <x v="1"/>
    <s v="USD"/>
    <x v="607"/>
    <x v="612"/>
    <b v="1"/>
    <b v="0"/>
    <s v="theater/plays"/>
    <x v="3"/>
    <x v="3"/>
  </r>
  <r>
    <n v="661"/>
    <s v="Smith Group"/>
    <s v="Right-sized secondary challenge"/>
    <x v="354"/>
    <n v="57872"/>
    <n v="0.54187265917603"/>
    <x v="0"/>
    <n v="752"/>
    <n v="76.957446808510639"/>
    <x v="3"/>
    <s v="DKK"/>
    <x v="608"/>
    <x v="613"/>
    <b v="0"/>
    <b v="0"/>
    <s v="music/jazz"/>
    <x v="1"/>
    <x v="17"/>
  </r>
  <r>
    <n v="662"/>
    <s v="Murphy-Farrell"/>
    <s v="Implemented exuding software"/>
    <x v="14"/>
    <n v="8906"/>
    <n v="0.97868131868131869"/>
    <x v="0"/>
    <n v="131"/>
    <n v="67.984732824427482"/>
    <x v="1"/>
    <s v="USD"/>
    <x v="609"/>
    <x v="614"/>
    <b v="0"/>
    <b v="0"/>
    <s v="theater/plays"/>
    <x v="3"/>
    <x v="3"/>
  </r>
  <r>
    <n v="663"/>
    <s v="Everett-Wolfe"/>
    <s v="Total optimizing software"/>
    <x v="83"/>
    <n v="7724"/>
    <n v="0.77239999999999998"/>
    <x v="0"/>
    <n v="87"/>
    <n v="88.781609195402297"/>
    <x v="1"/>
    <s v="USD"/>
    <x v="610"/>
    <x v="615"/>
    <b v="0"/>
    <b v="0"/>
    <s v="theater/plays"/>
    <x v="3"/>
    <x v="3"/>
  </r>
  <r>
    <n v="664"/>
    <s v="Young PLC"/>
    <s v="Optional maximized attitude"/>
    <x v="355"/>
    <n v="26571"/>
    <n v="0.33464735516372796"/>
    <x v="0"/>
    <n v="1063"/>
    <n v="24.99623706491063"/>
    <x v="1"/>
    <s v="USD"/>
    <x v="541"/>
    <x v="616"/>
    <b v="0"/>
    <b v="0"/>
    <s v="music/jazz"/>
    <x v="1"/>
    <x v="17"/>
  </r>
  <r>
    <n v="665"/>
    <s v="Park-Goodman"/>
    <s v="Customer-focused impactful extranet"/>
    <x v="135"/>
    <n v="12219"/>
    <n v="2.3958823529411766"/>
    <x v="1"/>
    <n v="272"/>
    <n v="44.922794117647058"/>
    <x v="1"/>
    <s v="USD"/>
    <x v="611"/>
    <x v="453"/>
    <b v="0"/>
    <b v="1"/>
    <s v="film &amp; video/documentary"/>
    <x v="4"/>
    <x v="4"/>
  </r>
  <r>
    <n v="666"/>
    <s v="York, Barr and Grant"/>
    <s v="Cloned bottom-line success"/>
    <x v="33"/>
    <n v="1985"/>
    <n v="0.64032258064516134"/>
    <x v="3"/>
    <n v="25"/>
    <n v="79.400000000000006"/>
    <x v="1"/>
    <s v="USD"/>
    <x v="612"/>
    <x v="617"/>
    <b v="0"/>
    <b v="1"/>
    <s v="theater/plays"/>
    <x v="3"/>
    <x v="3"/>
  </r>
  <r>
    <n v="667"/>
    <s v="Little Ltd"/>
    <s v="Decentralized bandwidth-monitored ability"/>
    <x v="350"/>
    <n v="12155"/>
    <n v="1.7615942028985507"/>
    <x v="1"/>
    <n v="419"/>
    <n v="29.009546539379475"/>
    <x v="1"/>
    <s v="USD"/>
    <x v="613"/>
    <x v="618"/>
    <b v="0"/>
    <b v="0"/>
    <s v="journalism/audio"/>
    <x v="8"/>
    <x v="23"/>
  </r>
  <r>
    <n v="668"/>
    <s v="Brown and Sons"/>
    <s v="Programmable leadingedge budgetary management"/>
    <x v="356"/>
    <n v="5593"/>
    <n v="0.20338181818181819"/>
    <x v="0"/>
    <n v="76"/>
    <n v="73.59210526315789"/>
    <x v="1"/>
    <s v="USD"/>
    <x v="614"/>
    <x v="619"/>
    <b v="0"/>
    <b v="0"/>
    <s v="theater/plays"/>
    <x v="3"/>
    <x v="3"/>
  </r>
  <r>
    <n v="669"/>
    <s v="Payne, Garrett and Thomas"/>
    <s v="Upgradable bi-directional concept"/>
    <x v="357"/>
    <n v="175020"/>
    <n v="3.5864754098360656"/>
    <x v="1"/>
    <n v="1621"/>
    <n v="107.97038864898211"/>
    <x v="6"/>
    <s v="EUR"/>
    <x v="615"/>
    <x v="620"/>
    <b v="0"/>
    <b v="0"/>
    <s v="theater/plays"/>
    <x v="3"/>
    <x v="3"/>
  </r>
  <r>
    <n v="670"/>
    <s v="Robinson Group"/>
    <s v="Re-contextualized homogeneous flexibility"/>
    <x v="358"/>
    <n v="75955"/>
    <n v="4.6885802469135802"/>
    <x v="1"/>
    <n v="1101"/>
    <n v="68.987284287011803"/>
    <x v="1"/>
    <s v="USD"/>
    <x v="90"/>
    <x v="621"/>
    <b v="0"/>
    <b v="0"/>
    <s v="music/indie rock"/>
    <x v="1"/>
    <x v="7"/>
  </r>
  <r>
    <n v="671"/>
    <s v="Robinson-Kelly"/>
    <s v="Monitored bi-directional standardization"/>
    <x v="359"/>
    <n v="119127"/>
    <n v="1.220563524590164"/>
    <x v="1"/>
    <n v="1073"/>
    <n v="111.02236719478098"/>
    <x v="1"/>
    <s v="USD"/>
    <x v="616"/>
    <x v="622"/>
    <b v="0"/>
    <b v="1"/>
    <s v="theater/plays"/>
    <x v="3"/>
    <x v="3"/>
  </r>
  <r>
    <n v="672"/>
    <s v="Kelly-Colon"/>
    <s v="Stand-alone grid-enabled leverage"/>
    <x v="360"/>
    <n v="110689"/>
    <n v="0.55931783729156137"/>
    <x v="0"/>
    <n v="4428"/>
    <n v="24.997515808491418"/>
    <x v="2"/>
    <s v="AUD"/>
    <x v="617"/>
    <x v="623"/>
    <b v="0"/>
    <b v="0"/>
    <s v="theater/plays"/>
    <x v="3"/>
    <x v="3"/>
  </r>
  <r>
    <n v="673"/>
    <s v="Turner, Scott and Gentry"/>
    <s v="Assimilated regional groupware"/>
    <x v="36"/>
    <n v="2445"/>
    <n v="0.43660714285714286"/>
    <x v="0"/>
    <n v="58"/>
    <n v="42.155172413793103"/>
    <x v="6"/>
    <s v="EUR"/>
    <x v="618"/>
    <x v="624"/>
    <b v="0"/>
    <b v="0"/>
    <s v="music/indie rock"/>
    <x v="1"/>
    <x v="7"/>
  </r>
  <r>
    <n v="674"/>
    <s v="Sanchez Ltd"/>
    <s v="Up-sized 24hour instruction set"/>
    <x v="361"/>
    <n v="57250"/>
    <n v="0.33538371411833628"/>
    <x v="3"/>
    <n v="1218"/>
    <n v="47.003284072249592"/>
    <x v="1"/>
    <s v="USD"/>
    <x v="619"/>
    <x v="625"/>
    <b v="0"/>
    <b v="0"/>
    <s v="photography/photography books"/>
    <x v="7"/>
    <x v="14"/>
  </r>
  <r>
    <n v="675"/>
    <s v="Giles-Smith"/>
    <s v="Right-sized web-enabled intranet"/>
    <x v="62"/>
    <n v="11929"/>
    <n v="1.2297938144329896"/>
    <x v="1"/>
    <n v="331"/>
    <n v="36.0392749244713"/>
    <x v="1"/>
    <s v="USD"/>
    <x v="620"/>
    <x v="626"/>
    <b v="0"/>
    <b v="0"/>
    <s v="journalism/audio"/>
    <x v="8"/>
    <x v="23"/>
  </r>
  <r>
    <n v="676"/>
    <s v="Thompson-Moreno"/>
    <s v="Expanded needs-based orchestration"/>
    <x v="362"/>
    <n v="118214"/>
    <n v="1.8974959871589085"/>
    <x v="1"/>
    <n v="1170"/>
    <n v="101.03760683760684"/>
    <x v="1"/>
    <s v="USD"/>
    <x v="621"/>
    <x v="627"/>
    <b v="0"/>
    <b v="0"/>
    <s v="photography/photography books"/>
    <x v="7"/>
    <x v="14"/>
  </r>
  <r>
    <n v="677"/>
    <s v="Murphy-Fox"/>
    <s v="Organic system-worthy orchestration"/>
    <x v="98"/>
    <n v="4432"/>
    <n v="0.83622641509433959"/>
    <x v="0"/>
    <n v="111"/>
    <n v="39.927927927927925"/>
    <x v="1"/>
    <s v="USD"/>
    <x v="622"/>
    <x v="491"/>
    <b v="0"/>
    <b v="0"/>
    <s v="publishing/fiction"/>
    <x v="5"/>
    <x v="13"/>
  </r>
  <r>
    <n v="678"/>
    <s v="Rodriguez-Patterson"/>
    <s v="Inverse static standardization"/>
    <x v="105"/>
    <n v="17879"/>
    <n v="0.17968844221105529"/>
    <x v="3"/>
    <n v="215"/>
    <n v="83.158139534883716"/>
    <x v="1"/>
    <s v="USD"/>
    <x v="35"/>
    <x v="628"/>
    <b v="0"/>
    <b v="0"/>
    <s v="film &amp; video/drama"/>
    <x v="4"/>
    <x v="6"/>
  </r>
  <r>
    <n v="679"/>
    <s v="Davis Ltd"/>
    <s v="Synchronized motivating solution"/>
    <x v="1"/>
    <n v="14511"/>
    <n v="10.365"/>
    <x v="1"/>
    <n v="363"/>
    <n v="39.97520661157025"/>
    <x v="1"/>
    <s v="USD"/>
    <x v="623"/>
    <x v="629"/>
    <b v="0"/>
    <b v="1"/>
    <s v="food/food trucks"/>
    <x v="0"/>
    <x v="0"/>
  </r>
  <r>
    <n v="680"/>
    <s v="Nelson-Valdez"/>
    <s v="Open-source 4thgeneration open system"/>
    <x v="363"/>
    <n v="141822"/>
    <n v="0.97405219780219776"/>
    <x v="0"/>
    <n v="2955"/>
    <n v="47.993908629441627"/>
    <x v="1"/>
    <s v="USD"/>
    <x v="624"/>
    <x v="630"/>
    <b v="0"/>
    <b v="1"/>
    <s v="games/mobile games"/>
    <x v="6"/>
    <x v="20"/>
  </r>
  <r>
    <n v="681"/>
    <s v="Kelly PLC"/>
    <s v="Decentralized context-sensitive superstructure"/>
    <x v="364"/>
    <n v="159037"/>
    <n v="0.86386203150461705"/>
    <x v="0"/>
    <n v="1657"/>
    <n v="95.978877489438744"/>
    <x v="1"/>
    <s v="USD"/>
    <x v="625"/>
    <x v="631"/>
    <b v="0"/>
    <b v="0"/>
    <s v="theater/plays"/>
    <x v="3"/>
    <x v="3"/>
  </r>
  <r>
    <n v="682"/>
    <s v="Nguyen and Sons"/>
    <s v="Compatible 5thgeneration concept"/>
    <x v="91"/>
    <n v="8109"/>
    <n v="1.5016666666666667"/>
    <x v="1"/>
    <n v="103"/>
    <n v="78.728155339805824"/>
    <x v="1"/>
    <s v="USD"/>
    <x v="626"/>
    <x v="632"/>
    <b v="0"/>
    <b v="0"/>
    <s v="theater/plays"/>
    <x v="3"/>
    <x v="3"/>
  </r>
  <r>
    <n v="683"/>
    <s v="Jones PLC"/>
    <s v="Virtual systemic intranet"/>
    <x v="173"/>
    <n v="8244"/>
    <n v="3.5843478260869563"/>
    <x v="1"/>
    <n v="147"/>
    <n v="56.081632653061227"/>
    <x v="1"/>
    <s v="USD"/>
    <x v="627"/>
    <x v="633"/>
    <b v="0"/>
    <b v="0"/>
    <s v="theater/plays"/>
    <x v="3"/>
    <x v="3"/>
  </r>
  <r>
    <n v="684"/>
    <s v="Gilmore LLC"/>
    <s v="Optimized systemic algorithm"/>
    <x v="1"/>
    <n v="7600"/>
    <n v="5.4285714285714288"/>
    <x v="1"/>
    <n v="110"/>
    <n v="69.090909090909093"/>
    <x v="0"/>
    <s v="CAD"/>
    <x v="628"/>
    <x v="634"/>
    <b v="0"/>
    <b v="0"/>
    <s v="publishing/nonfiction"/>
    <x v="5"/>
    <x v="9"/>
  </r>
  <r>
    <n v="685"/>
    <s v="Lee-Cobb"/>
    <s v="Customizable homogeneous firmware"/>
    <x v="365"/>
    <n v="94501"/>
    <n v="0.67500714285714281"/>
    <x v="0"/>
    <n v="926"/>
    <n v="102.05291576673866"/>
    <x v="0"/>
    <s v="CAD"/>
    <x v="629"/>
    <x v="415"/>
    <b v="0"/>
    <b v="0"/>
    <s v="theater/plays"/>
    <x v="3"/>
    <x v="3"/>
  </r>
  <r>
    <n v="686"/>
    <s v="Jones, Wiley and Robbins"/>
    <s v="Front-line cohesive extranet"/>
    <x v="168"/>
    <n v="14381"/>
    <n v="1.9174666666666667"/>
    <x v="1"/>
    <n v="134"/>
    <n v="107.32089552238806"/>
    <x v="1"/>
    <s v="USD"/>
    <x v="630"/>
    <x v="635"/>
    <b v="0"/>
    <b v="0"/>
    <s v="technology/wearables"/>
    <x v="2"/>
    <x v="8"/>
  </r>
  <r>
    <n v="687"/>
    <s v="Martin, Gates and Holt"/>
    <s v="Distributed holistic neural-net"/>
    <x v="42"/>
    <n v="13980"/>
    <n v="9.32"/>
    <x v="1"/>
    <n v="269"/>
    <n v="51.970260223048328"/>
    <x v="1"/>
    <s v="USD"/>
    <x v="631"/>
    <x v="607"/>
    <b v="0"/>
    <b v="0"/>
    <s v="theater/plays"/>
    <x v="3"/>
    <x v="3"/>
  </r>
  <r>
    <n v="688"/>
    <s v="Bowen, Davies and Burns"/>
    <s v="Devolved client-server monitoring"/>
    <x v="49"/>
    <n v="12449"/>
    <n v="4.2927586206896553"/>
    <x v="1"/>
    <n v="175"/>
    <n v="71.137142857142862"/>
    <x v="1"/>
    <s v="USD"/>
    <x v="632"/>
    <x v="636"/>
    <b v="0"/>
    <b v="1"/>
    <s v="film &amp; video/television"/>
    <x v="4"/>
    <x v="19"/>
  </r>
  <r>
    <n v="689"/>
    <s v="Nguyen Inc"/>
    <s v="Seamless directional capacity"/>
    <x v="190"/>
    <n v="7348"/>
    <n v="1.0065753424657535"/>
    <x v="1"/>
    <n v="69"/>
    <n v="106.49275362318841"/>
    <x v="1"/>
    <s v="USD"/>
    <x v="633"/>
    <x v="637"/>
    <b v="0"/>
    <b v="0"/>
    <s v="technology/web"/>
    <x v="2"/>
    <x v="2"/>
  </r>
  <r>
    <n v="690"/>
    <s v="Walsh-Watts"/>
    <s v="Polarized actuating implementation"/>
    <x v="136"/>
    <n v="8158"/>
    <n v="2.266111111111111"/>
    <x v="1"/>
    <n v="190"/>
    <n v="42.93684210526316"/>
    <x v="1"/>
    <s v="USD"/>
    <x v="634"/>
    <x v="638"/>
    <b v="0"/>
    <b v="1"/>
    <s v="film &amp; video/documentary"/>
    <x v="4"/>
    <x v="4"/>
  </r>
  <r>
    <n v="691"/>
    <s v="Ray, Li and Li"/>
    <s v="Front-line disintermediate hub"/>
    <x v="92"/>
    <n v="7119"/>
    <n v="1.4238"/>
    <x v="1"/>
    <n v="237"/>
    <n v="30.037974683544302"/>
    <x v="1"/>
    <s v="USD"/>
    <x v="635"/>
    <x v="639"/>
    <b v="1"/>
    <b v="1"/>
    <s v="film &amp; video/documentary"/>
    <x v="4"/>
    <x v="4"/>
  </r>
  <r>
    <n v="692"/>
    <s v="Murray Ltd"/>
    <s v="Decentralized 4thgeneration challenge"/>
    <x v="46"/>
    <n v="5438"/>
    <n v="0.90633333333333332"/>
    <x v="0"/>
    <n v="77"/>
    <n v="70.623376623376629"/>
    <x v="4"/>
    <s v="GBP"/>
    <x v="636"/>
    <x v="640"/>
    <b v="0"/>
    <b v="0"/>
    <s v="music/rock"/>
    <x v="1"/>
    <x v="1"/>
  </r>
  <r>
    <n v="693"/>
    <s v="Bradford-Silva"/>
    <s v="Reverse-engineered composite hierarchy"/>
    <x v="366"/>
    <n v="115396"/>
    <n v="0.63966740576496672"/>
    <x v="0"/>
    <n v="1748"/>
    <n v="66.016018306636155"/>
    <x v="1"/>
    <s v="USD"/>
    <x v="637"/>
    <x v="641"/>
    <b v="0"/>
    <b v="0"/>
    <s v="theater/plays"/>
    <x v="3"/>
    <x v="3"/>
  </r>
  <r>
    <n v="694"/>
    <s v="Mora-Bradley"/>
    <s v="Programmable tangible ability"/>
    <x v="14"/>
    <n v="7656"/>
    <n v="0.84131868131868137"/>
    <x v="0"/>
    <n v="79"/>
    <n v="96.911392405063296"/>
    <x v="1"/>
    <s v="USD"/>
    <x v="638"/>
    <x v="642"/>
    <b v="0"/>
    <b v="0"/>
    <s v="theater/plays"/>
    <x v="3"/>
    <x v="3"/>
  </r>
  <r>
    <n v="695"/>
    <s v="Cardenas, Thompson and Carey"/>
    <s v="Configurable full-range emulation"/>
    <x v="243"/>
    <n v="12322"/>
    <n v="1.3393478260869565"/>
    <x v="1"/>
    <n v="196"/>
    <n v="62.867346938775512"/>
    <x v="6"/>
    <s v="EUR"/>
    <x v="639"/>
    <x v="445"/>
    <b v="1"/>
    <b v="0"/>
    <s v="music/rock"/>
    <x v="1"/>
    <x v="1"/>
  </r>
  <r>
    <n v="696"/>
    <s v="Lopez, Reid and Johnson"/>
    <s v="Total real-time hardware"/>
    <x v="367"/>
    <n v="96888"/>
    <n v="0.59042047531992692"/>
    <x v="0"/>
    <n v="889"/>
    <n v="108.98537682789652"/>
    <x v="1"/>
    <s v="USD"/>
    <x v="640"/>
    <x v="116"/>
    <b v="0"/>
    <b v="1"/>
    <s v="theater/plays"/>
    <x v="3"/>
    <x v="3"/>
  </r>
  <r>
    <n v="697"/>
    <s v="Fox-Williams"/>
    <s v="Profound system-worthy functionalities"/>
    <x v="368"/>
    <n v="196960"/>
    <n v="1.5280062063615205"/>
    <x v="1"/>
    <n v="7295"/>
    <n v="26.999314599040439"/>
    <x v="1"/>
    <s v="USD"/>
    <x v="641"/>
    <x v="643"/>
    <b v="0"/>
    <b v="0"/>
    <s v="music/electric music"/>
    <x v="1"/>
    <x v="5"/>
  </r>
  <r>
    <n v="698"/>
    <s v="Taylor, Wood and Taylor"/>
    <s v="Cloned hybrid focus group"/>
    <x v="369"/>
    <n v="188057"/>
    <n v="4.466912114014252"/>
    <x v="1"/>
    <n v="2893"/>
    <n v="65.004147943311438"/>
    <x v="0"/>
    <s v="CAD"/>
    <x v="642"/>
    <x v="644"/>
    <b v="0"/>
    <b v="0"/>
    <s v="technology/wearables"/>
    <x v="2"/>
    <x v="8"/>
  </r>
  <r>
    <n v="699"/>
    <s v="King Inc"/>
    <s v="Ergonomic dedicated focus group"/>
    <x v="71"/>
    <n v="6245"/>
    <n v="0.8439189189189189"/>
    <x v="0"/>
    <n v="56"/>
    <n v="111.51785714285714"/>
    <x v="1"/>
    <s v="USD"/>
    <x v="230"/>
    <x v="645"/>
    <b v="0"/>
    <b v="0"/>
    <s v="film &amp; video/drama"/>
    <x v="4"/>
    <x v="6"/>
  </r>
  <r>
    <n v="700"/>
    <s v="Cole, Petty and Cameron"/>
    <s v="Realigned zero administration paradigm"/>
    <x v="0"/>
    <n v="3"/>
    <n v="0.03"/>
    <x v="0"/>
    <n v="1"/>
    <n v="3"/>
    <x v="1"/>
    <s v="USD"/>
    <x v="67"/>
    <x v="646"/>
    <b v="0"/>
    <b v="0"/>
    <s v="technology/wearables"/>
    <x v="2"/>
    <x v="8"/>
  </r>
  <r>
    <n v="701"/>
    <s v="Mcclain LLC"/>
    <s v="Open-source multi-tasking methodology"/>
    <x v="370"/>
    <n v="91014"/>
    <n v="1.7502692307692307"/>
    <x v="1"/>
    <n v="820"/>
    <n v="110.99268292682927"/>
    <x v="1"/>
    <s v="USD"/>
    <x v="643"/>
    <x v="647"/>
    <b v="1"/>
    <b v="0"/>
    <s v="theater/plays"/>
    <x v="3"/>
    <x v="3"/>
  </r>
  <r>
    <n v="702"/>
    <s v="Sims-Gross"/>
    <s v="Object-based attitude-oriented analyzer"/>
    <x v="251"/>
    <n v="4710"/>
    <n v="0.54137931034482756"/>
    <x v="0"/>
    <n v="83"/>
    <n v="56.746987951807228"/>
    <x v="1"/>
    <s v="USD"/>
    <x v="644"/>
    <x v="467"/>
    <b v="0"/>
    <b v="0"/>
    <s v="technology/wearables"/>
    <x v="2"/>
    <x v="8"/>
  </r>
  <r>
    <n v="703"/>
    <s v="Perez Group"/>
    <s v="Cross-platform tertiary hub"/>
    <x v="371"/>
    <n v="197728"/>
    <n v="3.1187381703470032"/>
    <x v="1"/>
    <n v="2038"/>
    <n v="97.020608439646708"/>
    <x v="1"/>
    <s v="USD"/>
    <x v="645"/>
    <x v="648"/>
    <b v="1"/>
    <b v="1"/>
    <s v="publishing/translations"/>
    <x v="5"/>
    <x v="18"/>
  </r>
  <r>
    <n v="704"/>
    <s v="Haynes-Williams"/>
    <s v="Seamless clear-thinking artificial intelligence"/>
    <x v="251"/>
    <n v="10682"/>
    <n v="1.2278160919540231"/>
    <x v="1"/>
    <n v="116"/>
    <n v="92.08620689655173"/>
    <x v="1"/>
    <s v="USD"/>
    <x v="646"/>
    <x v="649"/>
    <b v="0"/>
    <b v="0"/>
    <s v="film &amp; video/animation"/>
    <x v="4"/>
    <x v="10"/>
  </r>
  <r>
    <n v="705"/>
    <s v="Ford LLC"/>
    <s v="Centralized tangible success"/>
    <x v="372"/>
    <n v="168048"/>
    <n v="0.99026517383618151"/>
    <x v="0"/>
    <n v="2025"/>
    <n v="82.986666666666665"/>
    <x v="4"/>
    <s v="GBP"/>
    <x v="626"/>
    <x v="650"/>
    <b v="0"/>
    <b v="0"/>
    <s v="publishing/nonfiction"/>
    <x v="5"/>
    <x v="9"/>
  </r>
  <r>
    <n v="706"/>
    <s v="Moreno Ltd"/>
    <s v="Customer-focused multimedia methodology"/>
    <x v="2"/>
    <n v="138586"/>
    <n v="1.278468634686347"/>
    <x v="1"/>
    <n v="1345"/>
    <n v="103.03791821561339"/>
    <x v="2"/>
    <s v="AUD"/>
    <x v="647"/>
    <x v="651"/>
    <b v="0"/>
    <b v="1"/>
    <s v="technology/web"/>
    <x v="2"/>
    <x v="2"/>
  </r>
  <r>
    <n v="707"/>
    <s v="Moore, Cook and Wright"/>
    <s v="Visionary maximized Local Area Network"/>
    <x v="190"/>
    <n v="11579"/>
    <n v="1.5861643835616439"/>
    <x v="1"/>
    <n v="168"/>
    <n v="68.922619047619051"/>
    <x v="1"/>
    <s v="USD"/>
    <x v="159"/>
    <x v="652"/>
    <b v="0"/>
    <b v="0"/>
    <s v="film &amp; video/drama"/>
    <x v="4"/>
    <x v="6"/>
  </r>
  <r>
    <n v="708"/>
    <s v="Ortega LLC"/>
    <s v="Secured bifurcated intranet"/>
    <x v="12"/>
    <n v="12020"/>
    <n v="7.0705882352941174"/>
    <x v="1"/>
    <n v="137"/>
    <n v="87.737226277372258"/>
    <x v="5"/>
    <s v="CHF"/>
    <x v="648"/>
    <x v="653"/>
    <b v="0"/>
    <b v="0"/>
    <s v="theater/plays"/>
    <x v="3"/>
    <x v="3"/>
  </r>
  <r>
    <n v="709"/>
    <s v="Silva, Walker and Martin"/>
    <s v="Grass-roots 4thgeneration product"/>
    <x v="122"/>
    <n v="13954"/>
    <n v="1.4238775510204082"/>
    <x v="1"/>
    <n v="186"/>
    <n v="75.021505376344081"/>
    <x v="6"/>
    <s v="EUR"/>
    <x v="267"/>
    <x v="654"/>
    <b v="0"/>
    <b v="0"/>
    <s v="theater/plays"/>
    <x v="3"/>
    <x v="3"/>
  </r>
  <r>
    <n v="710"/>
    <s v="Huynh, Gallegos and Mills"/>
    <s v="Reduced next generation info-mediaries"/>
    <x v="333"/>
    <n v="6358"/>
    <n v="1.4786046511627906"/>
    <x v="1"/>
    <n v="125"/>
    <n v="50.863999999999997"/>
    <x v="1"/>
    <s v="USD"/>
    <x v="649"/>
    <x v="655"/>
    <b v="0"/>
    <b v="1"/>
    <s v="theater/plays"/>
    <x v="3"/>
    <x v="3"/>
  </r>
  <r>
    <n v="711"/>
    <s v="Anderson LLC"/>
    <s v="Customizable full-range artificial intelligence"/>
    <x v="8"/>
    <n v="1260"/>
    <n v="0.20322580645161289"/>
    <x v="0"/>
    <n v="14"/>
    <n v="90"/>
    <x v="6"/>
    <s v="EUR"/>
    <x v="248"/>
    <x v="656"/>
    <b v="1"/>
    <b v="1"/>
    <s v="theater/plays"/>
    <x v="3"/>
    <x v="3"/>
  </r>
  <r>
    <n v="712"/>
    <s v="Garza-Bryant"/>
    <s v="Programmable leadingedge contingency"/>
    <x v="126"/>
    <n v="14725"/>
    <n v="18.40625"/>
    <x v="1"/>
    <n v="202"/>
    <n v="72.896039603960389"/>
    <x v="1"/>
    <s v="USD"/>
    <x v="571"/>
    <x v="657"/>
    <b v="0"/>
    <b v="0"/>
    <s v="theater/plays"/>
    <x v="3"/>
    <x v="3"/>
  </r>
  <r>
    <n v="713"/>
    <s v="Mays LLC"/>
    <s v="Multi-layered global groupware"/>
    <x v="350"/>
    <n v="11174"/>
    <n v="1.6194202898550725"/>
    <x v="1"/>
    <n v="103"/>
    <n v="108.48543689320388"/>
    <x v="1"/>
    <s v="USD"/>
    <x v="650"/>
    <x v="89"/>
    <b v="0"/>
    <b v="0"/>
    <s v="publishing/radio &amp; podcasts"/>
    <x v="5"/>
    <x v="15"/>
  </r>
  <r>
    <n v="714"/>
    <s v="Evans-Jones"/>
    <s v="Switchable methodical superstructure"/>
    <x v="373"/>
    <n v="182036"/>
    <n v="4.7282077922077921"/>
    <x v="1"/>
    <n v="1785"/>
    <n v="101.98095238095237"/>
    <x v="1"/>
    <s v="USD"/>
    <x v="1"/>
    <x v="658"/>
    <b v="0"/>
    <b v="0"/>
    <s v="music/rock"/>
    <x v="1"/>
    <x v="1"/>
  </r>
  <r>
    <n v="715"/>
    <s v="Fischer, Torres and Walker"/>
    <s v="Expanded even-keeled portal"/>
    <x v="374"/>
    <n v="28870"/>
    <n v="0.24466101694915254"/>
    <x v="0"/>
    <n v="656"/>
    <n v="44.009146341463413"/>
    <x v="1"/>
    <s v="USD"/>
    <x v="651"/>
    <x v="438"/>
    <b v="0"/>
    <b v="0"/>
    <s v="games/mobile games"/>
    <x v="6"/>
    <x v="20"/>
  </r>
  <r>
    <n v="716"/>
    <s v="Tapia, Kramer and Hicks"/>
    <s v="Advanced modular moderator"/>
    <x v="22"/>
    <n v="10353"/>
    <n v="5.1764999999999999"/>
    <x v="1"/>
    <n v="157"/>
    <n v="65.942675159235662"/>
    <x v="1"/>
    <s v="USD"/>
    <x v="652"/>
    <x v="659"/>
    <b v="0"/>
    <b v="1"/>
    <s v="theater/plays"/>
    <x v="3"/>
    <x v="3"/>
  </r>
  <r>
    <n v="717"/>
    <s v="Barnes, Wilcox and Riley"/>
    <s v="Reverse-engineered well-modulated ability"/>
    <x v="36"/>
    <n v="13868"/>
    <n v="2.4764285714285714"/>
    <x v="1"/>
    <n v="555"/>
    <n v="24.987387387387386"/>
    <x v="1"/>
    <s v="USD"/>
    <x v="653"/>
    <x v="660"/>
    <b v="0"/>
    <b v="0"/>
    <s v="film &amp; video/documentary"/>
    <x v="4"/>
    <x v="4"/>
  </r>
  <r>
    <n v="718"/>
    <s v="Reyes PLC"/>
    <s v="Expanded optimal pricing structure"/>
    <x v="111"/>
    <n v="8317"/>
    <n v="1.0020481927710843"/>
    <x v="1"/>
    <n v="297"/>
    <n v="28.003367003367003"/>
    <x v="1"/>
    <s v="USD"/>
    <x v="654"/>
    <x v="661"/>
    <b v="0"/>
    <b v="0"/>
    <s v="technology/wearables"/>
    <x v="2"/>
    <x v="8"/>
  </r>
  <r>
    <n v="719"/>
    <s v="Pace, Simpson and Watkins"/>
    <s v="Down-sized uniform ability"/>
    <x v="350"/>
    <n v="10557"/>
    <n v="1.53"/>
    <x v="1"/>
    <n v="123"/>
    <n v="85.829268292682926"/>
    <x v="1"/>
    <s v="USD"/>
    <x v="655"/>
    <x v="662"/>
    <b v="0"/>
    <b v="0"/>
    <s v="publishing/fiction"/>
    <x v="5"/>
    <x v="13"/>
  </r>
  <r>
    <n v="720"/>
    <s v="Valenzuela, Davidson and Castro"/>
    <s v="Multi-layered upward-trending conglomeration"/>
    <x v="251"/>
    <n v="3227"/>
    <n v="0.37091954022988505"/>
    <x v="3"/>
    <n v="38"/>
    <n v="84.921052631578945"/>
    <x v="3"/>
    <s v="DKK"/>
    <x v="656"/>
    <x v="236"/>
    <b v="0"/>
    <b v="1"/>
    <s v="theater/plays"/>
    <x v="3"/>
    <x v="3"/>
  </r>
  <r>
    <n v="721"/>
    <s v="Dominguez-Owens"/>
    <s v="Open-architected systematic intranet"/>
    <x v="375"/>
    <n v="5429"/>
    <n v="4.3923948220064728E-2"/>
    <x v="3"/>
    <n v="60"/>
    <n v="90.483333333333334"/>
    <x v="1"/>
    <s v="USD"/>
    <x v="657"/>
    <x v="663"/>
    <b v="0"/>
    <b v="0"/>
    <s v="music/rock"/>
    <x v="1"/>
    <x v="1"/>
  </r>
  <r>
    <n v="722"/>
    <s v="Thomas-Simmons"/>
    <s v="Proactive 24hour frame"/>
    <x v="376"/>
    <n v="75906"/>
    <n v="1.5650721649484536"/>
    <x v="1"/>
    <n v="3036"/>
    <n v="25.00197628458498"/>
    <x v="1"/>
    <s v="USD"/>
    <x v="265"/>
    <x v="202"/>
    <b v="0"/>
    <b v="0"/>
    <s v="film &amp; video/documentary"/>
    <x v="4"/>
    <x v="4"/>
  </r>
  <r>
    <n v="723"/>
    <s v="Beck-Knight"/>
    <s v="Exclusive fresh-thinking model"/>
    <x v="70"/>
    <n v="13250"/>
    <n v="2.704081632653061"/>
    <x v="1"/>
    <n v="144"/>
    <n v="92.013888888888886"/>
    <x v="2"/>
    <s v="AUD"/>
    <x v="658"/>
    <x v="664"/>
    <b v="0"/>
    <b v="0"/>
    <s v="theater/plays"/>
    <x v="3"/>
    <x v="3"/>
  </r>
  <r>
    <n v="724"/>
    <s v="Mccoy Ltd"/>
    <s v="Business-focused encompassing intranet"/>
    <x v="141"/>
    <n v="11261"/>
    <n v="1.3405952380952382"/>
    <x v="1"/>
    <n v="121"/>
    <n v="93.066115702479337"/>
    <x v="4"/>
    <s v="GBP"/>
    <x v="659"/>
    <x v="665"/>
    <b v="0"/>
    <b v="1"/>
    <s v="theater/plays"/>
    <x v="3"/>
    <x v="3"/>
  </r>
  <r>
    <n v="725"/>
    <s v="Dawson-Tyler"/>
    <s v="Optional 6thgeneration access"/>
    <x v="377"/>
    <n v="97369"/>
    <n v="0.50398033126293995"/>
    <x v="0"/>
    <n v="1596"/>
    <n v="61.008145363408524"/>
    <x v="1"/>
    <s v="USD"/>
    <x v="660"/>
    <x v="666"/>
    <b v="0"/>
    <b v="0"/>
    <s v="games/mobile games"/>
    <x v="6"/>
    <x v="20"/>
  </r>
  <r>
    <n v="726"/>
    <s v="Johns-Thomas"/>
    <s v="Realigned web-enabled functionalities"/>
    <x v="378"/>
    <n v="48227"/>
    <n v="0.88815837937384901"/>
    <x v="3"/>
    <n v="524"/>
    <n v="92.036259541984734"/>
    <x v="1"/>
    <s v="USD"/>
    <x v="661"/>
    <x v="602"/>
    <b v="0"/>
    <b v="1"/>
    <s v="theater/plays"/>
    <x v="3"/>
    <x v="3"/>
  </r>
  <r>
    <n v="727"/>
    <s v="Quinn, Cruz and Schmidt"/>
    <s v="Enterprise-wide multimedia software"/>
    <x v="200"/>
    <n v="14685"/>
    <n v="1.65"/>
    <x v="1"/>
    <n v="181"/>
    <n v="81.132596685082873"/>
    <x v="1"/>
    <s v="USD"/>
    <x v="4"/>
    <x v="667"/>
    <b v="0"/>
    <b v="0"/>
    <s v="technology/web"/>
    <x v="2"/>
    <x v="2"/>
  </r>
  <r>
    <n v="728"/>
    <s v="Stewart Inc"/>
    <s v="Versatile mission-critical knowledgebase"/>
    <x v="3"/>
    <n v="735"/>
    <n v="0.17499999999999999"/>
    <x v="0"/>
    <n v="10"/>
    <n v="73.5"/>
    <x v="1"/>
    <s v="USD"/>
    <x v="662"/>
    <x v="668"/>
    <b v="0"/>
    <b v="0"/>
    <s v="theater/plays"/>
    <x v="3"/>
    <x v="3"/>
  </r>
  <r>
    <n v="729"/>
    <s v="Moore Group"/>
    <s v="Multi-lateral object-oriented open system"/>
    <x v="36"/>
    <n v="10397"/>
    <n v="1.8566071428571429"/>
    <x v="1"/>
    <n v="122"/>
    <n v="85.221311475409834"/>
    <x v="1"/>
    <s v="USD"/>
    <x v="663"/>
    <x v="669"/>
    <b v="0"/>
    <b v="0"/>
    <s v="film &amp; video/drama"/>
    <x v="4"/>
    <x v="6"/>
  </r>
  <r>
    <n v="730"/>
    <s v="Carson PLC"/>
    <s v="Visionary system-worthy attitude"/>
    <x v="379"/>
    <n v="118847"/>
    <n v="4.1266319444444441"/>
    <x v="1"/>
    <n v="1071"/>
    <n v="110.96825396825396"/>
    <x v="0"/>
    <s v="CAD"/>
    <x v="664"/>
    <x v="670"/>
    <b v="0"/>
    <b v="0"/>
    <s v="technology/wearables"/>
    <x v="2"/>
    <x v="8"/>
  </r>
  <r>
    <n v="731"/>
    <s v="Cruz, Hall and Mason"/>
    <s v="Synergized content-based hierarchy"/>
    <x v="48"/>
    <n v="7220"/>
    <n v="0.90249999999999997"/>
    <x v="3"/>
    <n v="219"/>
    <n v="32.968036529680369"/>
    <x v="1"/>
    <s v="USD"/>
    <x v="665"/>
    <x v="601"/>
    <b v="0"/>
    <b v="0"/>
    <s v="technology/web"/>
    <x v="2"/>
    <x v="2"/>
  </r>
  <r>
    <n v="732"/>
    <s v="Glass, Baker and Jones"/>
    <s v="Business-focused 24hour access"/>
    <x v="380"/>
    <n v="107622"/>
    <n v="0.91984615384615387"/>
    <x v="0"/>
    <n v="1121"/>
    <n v="96.005352363960753"/>
    <x v="1"/>
    <s v="USD"/>
    <x v="666"/>
    <x v="671"/>
    <b v="0"/>
    <b v="1"/>
    <s v="music/rock"/>
    <x v="1"/>
    <x v="1"/>
  </r>
  <r>
    <n v="733"/>
    <s v="Marquez-Kerr"/>
    <s v="Automated hybrid orchestration"/>
    <x v="144"/>
    <n v="83267"/>
    <n v="5.2700632911392402"/>
    <x v="1"/>
    <n v="980"/>
    <n v="84.96632653061225"/>
    <x v="1"/>
    <s v="USD"/>
    <x v="43"/>
    <x v="672"/>
    <b v="0"/>
    <b v="0"/>
    <s v="music/metal"/>
    <x v="1"/>
    <x v="16"/>
  </r>
  <r>
    <n v="734"/>
    <s v="Stone PLC"/>
    <s v="Exclusive 5thgeneration leverage"/>
    <x v="3"/>
    <n v="13404"/>
    <n v="3.1914285714285713"/>
    <x v="1"/>
    <n v="536"/>
    <n v="25.007462686567163"/>
    <x v="1"/>
    <s v="USD"/>
    <x v="667"/>
    <x v="673"/>
    <b v="0"/>
    <b v="1"/>
    <s v="theater/plays"/>
    <x v="3"/>
    <x v="3"/>
  </r>
  <r>
    <n v="735"/>
    <s v="Caldwell PLC"/>
    <s v="Grass-roots zero administration alliance"/>
    <x v="211"/>
    <n v="131404"/>
    <n v="3.5418867924528303"/>
    <x v="1"/>
    <n v="1991"/>
    <n v="65.998995479658461"/>
    <x v="1"/>
    <s v="USD"/>
    <x v="668"/>
    <x v="674"/>
    <b v="0"/>
    <b v="0"/>
    <s v="photography/photography books"/>
    <x v="7"/>
    <x v="14"/>
  </r>
  <r>
    <n v="736"/>
    <s v="Silva-Hawkins"/>
    <s v="Proactive heuristic orchestration"/>
    <x v="106"/>
    <n v="2533"/>
    <n v="0.32896103896103895"/>
    <x v="3"/>
    <n v="29"/>
    <n v="87.34482758620689"/>
    <x v="1"/>
    <s v="USD"/>
    <x v="669"/>
    <x v="675"/>
    <b v="0"/>
    <b v="0"/>
    <s v="publishing/nonfiction"/>
    <x v="5"/>
    <x v="9"/>
  </r>
  <r>
    <n v="737"/>
    <s v="Gardner Inc"/>
    <s v="Function-based systematic Graphical User Interface"/>
    <x v="41"/>
    <n v="5028"/>
    <n v="1.358918918918919"/>
    <x v="1"/>
    <n v="180"/>
    <n v="27.933333333333334"/>
    <x v="1"/>
    <s v="USD"/>
    <x v="670"/>
    <x v="676"/>
    <b v="0"/>
    <b v="0"/>
    <s v="music/indie rock"/>
    <x v="1"/>
    <x v="7"/>
  </r>
  <r>
    <n v="738"/>
    <s v="Garcia Group"/>
    <s v="Extended zero administration software"/>
    <x v="381"/>
    <n v="1557"/>
    <n v="2.0843373493975904E-2"/>
    <x v="0"/>
    <n v="15"/>
    <n v="103.8"/>
    <x v="1"/>
    <s v="USD"/>
    <x v="671"/>
    <x v="677"/>
    <b v="0"/>
    <b v="1"/>
    <s v="theater/plays"/>
    <x v="3"/>
    <x v="3"/>
  </r>
  <r>
    <n v="739"/>
    <s v="Meyer-Avila"/>
    <s v="Multi-tiered discrete support"/>
    <x v="83"/>
    <n v="6100"/>
    <n v="0.61"/>
    <x v="0"/>
    <n v="191"/>
    <n v="31.937172774869111"/>
    <x v="1"/>
    <s v="USD"/>
    <x v="672"/>
    <x v="678"/>
    <b v="0"/>
    <b v="0"/>
    <s v="music/indie rock"/>
    <x v="1"/>
    <x v="7"/>
  </r>
  <r>
    <n v="740"/>
    <s v="Nelson, Smith and Graham"/>
    <s v="Phased system-worthy conglomeration"/>
    <x v="98"/>
    <n v="1592"/>
    <n v="0.30037735849056602"/>
    <x v="0"/>
    <n v="16"/>
    <n v="99.5"/>
    <x v="1"/>
    <s v="USD"/>
    <x v="673"/>
    <x v="679"/>
    <b v="0"/>
    <b v="0"/>
    <s v="theater/plays"/>
    <x v="3"/>
    <x v="3"/>
  </r>
  <r>
    <n v="741"/>
    <s v="Garcia Ltd"/>
    <s v="Balanced mobile alliance"/>
    <x v="272"/>
    <n v="14150"/>
    <n v="11.791666666666666"/>
    <x v="1"/>
    <n v="130"/>
    <n v="108.84615384615384"/>
    <x v="1"/>
    <s v="USD"/>
    <x v="674"/>
    <x v="680"/>
    <b v="0"/>
    <b v="0"/>
    <s v="theater/plays"/>
    <x v="3"/>
    <x v="3"/>
  </r>
  <r>
    <n v="742"/>
    <s v="West-Stevens"/>
    <s v="Reactive solution-oriented groupware"/>
    <x v="272"/>
    <n v="13513"/>
    <n v="11.260833333333334"/>
    <x v="1"/>
    <n v="122"/>
    <n v="110.76229508196721"/>
    <x v="1"/>
    <s v="USD"/>
    <x v="675"/>
    <x v="681"/>
    <b v="0"/>
    <b v="0"/>
    <s v="music/electric music"/>
    <x v="1"/>
    <x v="5"/>
  </r>
  <r>
    <n v="743"/>
    <s v="Clark-Conrad"/>
    <s v="Exclusive bandwidth-monitored orchestration"/>
    <x v="61"/>
    <n v="504"/>
    <n v="0.12923076923076923"/>
    <x v="0"/>
    <n v="17"/>
    <n v="29.647058823529413"/>
    <x v="1"/>
    <s v="USD"/>
    <x v="676"/>
    <x v="682"/>
    <b v="0"/>
    <b v="1"/>
    <s v="theater/plays"/>
    <x v="3"/>
    <x v="3"/>
  </r>
  <r>
    <n v="744"/>
    <s v="Fitzgerald Group"/>
    <s v="Intuitive exuding initiative"/>
    <x v="22"/>
    <n v="14240"/>
    <n v="7.12"/>
    <x v="1"/>
    <n v="140"/>
    <n v="101.71428571428571"/>
    <x v="1"/>
    <s v="USD"/>
    <x v="342"/>
    <x v="683"/>
    <b v="0"/>
    <b v="1"/>
    <s v="theater/plays"/>
    <x v="3"/>
    <x v="3"/>
  </r>
  <r>
    <n v="745"/>
    <s v="Hill, Mccann and Moore"/>
    <s v="Streamlined needs-based knowledge user"/>
    <x v="350"/>
    <n v="2091"/>
    <n v="0.30304347826086958"/>
    <x v="0"/>
    <n v="34"/>
    <n v="61.5"/>
    <x v="1"/>
    <s v="USD"/>
    <x v="677"/>
    <x v="684"/>
    <b v="0"/>
    <b v="0"/>
    <s v="technology/wearables"/>
    <x v="2"/>
    <x v="8"/>
  </r>
  <r>
    <n v="746"/>
    <s v="Edwards LLC"/>
    <s v="Automated system-worthy structure"/>
    <x v="382"/>
    <n v="118580"/>
    <n v="2.1250896057347672"/>
    <x v="1"/>
    <n v="3388"/>
    <n v="35"/>
    <x v="1"/>
    <s v="USD"/>
    <x v="678"/>
    <x v="685"/>
    <b v="0"/>
    <b v="0"/>
    <s v="technology/web"/>
    <x v="2"/>
    <x v="2"/>
  </r>
  <r>
    <n v="747"/>
    <s v="Greer and Sons"/>
    <s v="Secured clear-thinking intranet"/>
    <x v="70"/>
    <n v="11214"/>
    <n v="2.2885714285714287"/>
    <x v="1"/>
    <n v="280"/>
    <n v="40.049999999999997"/>
    <x v="1"/>
    <s v="USD"/>
    <x v="679"/>
    <x v="488"/>
    <b v="0"/>
    <b v="0"/>
    <s v="theater/plays"/>
    <x v="3"/>
    <x v="3"/>
  </r>
  <r>
    <n v="748"/>
    <s v="Martinez PLC"/>
    <s v="Cloned actuating architecture"/>
    <x v="383"/>
    <n v="68137"/>
    <n v="0.34959979476654696"/>
    <x v="3"/>
    <n v="614"/>
    <n v="110.97231270358306"/>
    <x v="1"/>
    <s v="USD"/>
    <x v="680"/>
    <x v="686"/>
    <b v="0"/>
    <b v="1"/>
    <s v="film &amp; video/animation"/>
    <x v="4"/>
    <x v="10"/>
  </r>
  <r>
    <n v="749"/>
    <s v="Hunter-Logan"/>
    <s v="Down-sized needs-based task-force"/>
    <x v="133"/>
    <n v="13527"/>
    <n v="1.5729069767441861"/>
    <x v="1"/>
    <n v="366"/>
    <n v="36.959016393442624"/>
    <x v="6"/>
    <s v="EUR"/>
    <x v="681"/>
    <x v="687"/>
    <b v="0"/>
    <b v="1"/>
    <s v="technology/wearables"/>
    <x v="2"/>
    <x v="8"/>
  </r>
  <r>
    <n v="750"/>
    <s v="Ramos and Sons"/>
    <s v="Extended responsive Internet solution"/>
    <x v="0"/>
    <n v="1"/>
    <n v="0.01"/>
    <x v="0"/>
    <n v="1"/>
    <n v="1"/>
    <x v="4"/>
    <s v="GBP"/>
    <x v="682"/>
    <x v="688"/>
    <b v="0"/>
    <b v="0"/>
    <s v="music/electric music"/>
    <x v="1"/>
    <x v="5"/>
  </r>
  <r>
    <n v="751"/>
    <s v="Lane-Barber"/>
    <s v="Universal value-added moderator"/>
    <x v="136"/>
    <n v="8363"/>
    <n v="2.3230555555555554"/>
    <x v="1"/>
    <n v="270"/>
    <n v="30.974074074074075"/>
    <x v="1"/>
    <s v="USD"/>
    <x v="683"/>
    <x v="689"/>
    <b v="1"/>
    <b v="1"/>
    <s v="publishing/nonfiction"/>
    <x v="5"/>
    <x v="9"/>
  </r>
  <r>
    <n v="752"/>
    <s v="Lowery Group"/>
    <s v="Sharable motivating emulation"/>
    <x v="306"/>
    <n v="5362"/>
    <n v="0.92448275862068963"/>
    <x v="3"/>
    <n v="114"/>
    <n v="47.035087719298247"/>
    <x v="1"/>
    <s v="USD"/>
    <x v="684"/>
    <x v="690"/>
    <b v="0"/>
    <b v="1"/>
    <s v="theater/plays"/>
    <x v="3"/>
    <x v="3"/>
  </r>
  <r>
    <n v="753"/>
    <s v="Guerrero-Griffin"/>
    <s v="Networked web-enabled product"/>
    <x v="53"/>
    <n v="12065"/>
    <n v="2.5670212765957445"/>
    <x v="1"/>
    <n v="137"/>
    <n v="88.065693430656935"/>
    <x v="1"/>
    <s v="USD"/>
    <x v="674"/>
    <x v="691"/>
    <b v="0"/>
    <b v="0"/>
    <s v="photography/photography books"/>
    <x v="7"/>
    <x v="14"/>
  </r>
  <r>
    <n v="754"/>
    <s v="Perez, Reed and Lee"/>
    <s v="Advanced dedicated encoding"/>
    <x v="384"/>
    <n v="118603"/>
    <n v="1.6847017045454546"/>
    <x v="1"/>
    <n v="3205"/>
    <n v="37.005616224648989"/>
    <x v="1"/>
    <s v="USD"/>
    <x v="685"/>
    <x v="424"/>
    <b v="0"/>
    <b v="0"/>
    <s v="theater/plays"/>
    <x v="3"/>
    <x v="3"/>
  </r>
  <r>
    <n v="755"/>
    <s v="Chen, Pollard and Clarke"/>
    <s v="Stand-alone multi-state project"/>
    <x v="6"/>
    <n v="7496"/>
    <n v="1.6657777777777778"/>
    <x v="1"/>
    <n v="288"/>
    <n v="26.027777777777779"/>
    <x v="3"/>
    <s v="DKK"/>
    <x v="605"/>
    <x v="231"/>
    <b v="0"/>
    <b v="1"/>
    <s v="theater/plays"/>
    <x v="3"/>
    <x v="3"/>
  </r>
  <r>
    <n v="756"/>
    <s v="Serrano, Gallagher and Griffith"/>
    <s v="Customizable bi-directional monitoring"/>
    <x v="81"/>
    <n v="10037"/>
    <n v="7.7207692307692311"/>
    <x v="1"/>
    <n v="148"/>
    <n v="67.817567567567565"/>
    <x v="1"/>
    <s v="USD"/>
    <x v="686"/>
    <x v="692"/>
    <b v="0"/>
    <b v="0"/>
    <s v="theater/plays"/>
    <x v="3"/>
    <x v="3"/>
  </r>
  <r>
    <n v="757"/>
    <s v="Callahan-Gilbert"/>
    <s v="Profit-focused motivating function"/>
    <x v="1"/>
    <n v="5696"/>
    <n v="4.0685714285714285"/>
    <x v="1"/>
    <n v="114"/>
    <n v="49.964912280701753"/>
    <x v="1"/>
    <s v="USD"/>
    <x v="687"/>
    <x v="693"/>
    <b v="0"/>
    <b v="0"/>
    <s v="film &amp; video/drama"/>
    <x v="4"/>
    <x v="6"/>
  </r>
  <r>
    <n v="758"/>
    <s v="Logan-Miranda"/>
    <s v="Proactive systemic firmware"/>
    <x v="241"/>
    <n v="167005"/>
    <n v="5.6420608108108112"/>
    <x v="1"/>
    <n v="1518"/>
    <n v="110.01646903820817"/>
    <x v="0"/>
    <s v="CAD"/>
    <x v="688"/>
    <x v="694"/>
    <b v="0"/>
    <b v="0"/>
    <s v="music/rock"/>
    <x v="1"/>
    <x v="1"/>
  </r>
  <r>
    <n v="759"/>
    <s v="Rodriguez PLC"/>
    <s v="Grass-roots upward-trending installation"/>
    <x v="385"/>
    <n v="114615"/>
    <n v="0.6842686567164179"/>
    <x v="0"/>
    <n v="1274"/>
    <n v="89.964678178963894"/>
    <x v="1"/>
    <s v="USD"/>
    <x v="689"/>
    <x v="236"/>
    <b v="0"/>
    <b v="0"/>
    <s v="music/electric music"/>
    <x v="1"/>
    <x v="5"/>
  </r>
  <r>
    <n v="760"/>
    <s v="Smith-Kennedy"/>
    <s v="Virtual heuristic hub"/>
    <x v="386"/>
    <n v="16592"/>
    <n v="0.34351966873706002"/>
    <x v="0"/>
    <n v="210"/>
    <n v="79.009523809523813"/>
    <x v="6"/>
    <s v="EUR"/>
    <x v="690"/>
    <x v="695"/>
    <b v="0"/>
    <b v="1"/>
    <s v="games/video games"/>
    <x v="6"/>
    <x v="11"/>
  </r>
  <r>
    <n v="761"/>
    <s v="Mitchell-Lee"/>
    <s v="Customizable leadingedge model"/>
    <x v="196"/>
    <n v="14420"/>
    <n v="6.5545454545454547"/>
    <x v="1"/>
    <n v="166"/>
    <n v="86.867469879518069"/>
    <x v="1"/>
    <s v="USD"/>
    <x v="691"/>
    <x v="696"/>
    <b v="0"/>
    <b v="0"/>
    <s v="music/rock"/>
    <x v="1"/>
    <x v="1"/>
  </r>
  <r>
    <n v="762"/>
    <s v="Davis Ltd"/>
    <s v="Upgradable uniform service-desk"/>
    <x v="26"/>
    <n v="6204"/>
    <n v="1.7725714285714285"/>
    <x v="1"/>
    <n v="100"/>
    <n v="62.04"/>
    <x v="2"/>
    <s v="AUD"/>
    <x v="692"/>
    <x v="697"/>
    <b v="0"/>
    <b v="0"/>
    <s v="music/jazz"/>
    <x v="1"/>
    <x v="17"/>
  </r>
  <r>
    <n v="763"/>
    <s v="Rowland PLC"/>
    <s v="Inverse client-driven product"/>
    <x v="36"/>
    <n v="6338"/>
    <n v="1.1317857142857144"/>
    <x v="1"/>
    <n v="235"/>
    <n v="26.970212765957445"/>
    <x v="1"/>
    <s v="USD"/>
    <x v="693"/>
    <x v="698"/>
    <b v="0"/>
    <b v="1"/>
    <s v="theater/plays"/>
    <x v="3"/>
    <x v="3"/>
  </r>
  <r>
    <n v="764"/>
    <s v="Shaffer-Mason"/>
    <s v="Managed bandwidth-monitored system engine"/>
    <x v="65"/>
    <n v="8010"/>
    <n v="7.2818181818181822"/>
    <x v="1"/>
    <n v="148"/>
    <n v="54.121621621621621"/>
    <x v="1"/>
    <s v="USD"/>
    <x v="694"/>
    <x v="699"/>
    <b v="0"/>
    <b v="0"/>
    <s v="music/rock"/>
    <x v="1"/>
    <x v="1"/>
  </r>
  <r>
    <n v="765"/>
    <s v="Matthews LLC"/>
    <s v="Advanced transitional help-desk"/>
    <x v="61"/>
    <n v="8125"/>
    <n v="2.0833333333333335"/>
    <x v="1"/>
    <n v="198"/>
    <n v="41.035353535353536"/>
    <x v="1"/>
    <s v="USD"/>
    <x v="695"/>
    <x v="489"/>
    <b v="1"/>
    <b v="1"/>
    <s v="music/indie rock"/>
    <x v="1"/>
    <x v="7"/>
  </r>
  <r>
    <n v="766"/>
    <s v="Montgomery-Castro"/>
    <s v="De-engineered disintermediate encryption"/>
    <x v="316"/>
    <n v="13653"/>
    <n v="0.31171232876712329"/>
    <x v="0"/>
    <n v="248"/>
    <n v="55.052419354838712"/>
    <x v="2"/>
    <s v="AUD"/>
    <x v="123"/>
    <x v="512"/>
    <b v="0"/>
    <b v="0"/>
    <s v="film &amp; video/science fiction"/>
    <x v="4"/>
    <x v="22"/>
  </r>
  <r>
    <n v="767"/>
    <s v="Hale, Pearson and Jenkins"/>
    <s v="Upgradable attitude-oriented project"/>
    <x v="387"/>
    <n v="55372"/>
    <n v="0.56967078189300413"/>
    <x v="0"/>
    <n v="513"/>
    <n v="107.93762183235867"/>
    <x v="1"/>
    <s v="USD"/>
    <x v="696"/>
    <x v="700"/>
    <b v="0"/>
    <b v="0"/>
    <s v="publishing/translations"/>
    <x v="5"/>
    <x v="18"/>
  </r>
  <r>
    <n v="768"/>
    <s v="Ramirez-Calderon"/>
    <s v="Fundamental zero tolerance alliance"/>
    <x v="73"/>
    <n v="11088"/>
    <n v="2.31"/>
    <x v="1"/>
    <n v="150"/>
    <n v="73.92"/>
    <x v="1"/>
    <s v="USD"/>
    <x v="626"/>
    <x v="701"/>
    <b v="0"/>
    <b v="0"/>
    <s v="theater/plays"/>
    <x v="3"/>
    <x v="3"/>
  </r>
  <r>
    <n v="769"/>
    <s v="Johnson-Morales"/>
    <s v="Devolved 24hour forecast"/>
    <x v="388"/>
    <n v="109106"/>
    <n v="0.86867834394904464"/>
    <x v="0"/>
    <n v="3410"/>
    <n v="31.995894428152493"/>
    <x v="1"/>
    <s v="USD"/>
    <x v="697"/>
    <x v="340"/>
    <b v="0"/>
    <b v="0"/>
    <s v="games/video games"/>
    <x v="6"/>
    <x v="11"/>
  </r>
  <r>
    <n v="770"/>
    <s v="Mathis-Rodriguez"/>
    <s v="User-centric attitude-oriented intranet"/>
    <x v="333"/>
    <n v="11642"/>
    <n v="2.7074418604651163"/>
    <x v="1"/>
    <n v="216"/>
    <n v="53.898148148148145"/>
    <x v="6"/>
    <s v="EUR"/>
    <x v="698"/>
    <x v="702"/>
    <b v="0"/>
    <b v="1"/>
    <s v="theater/plays"/>
    <x v="3"/>
    <x v="3"/>
  </r>
  <r>
    <n v="771"/>
    <s v="Smith, Mack and Williams"/>
    <s v="Self-enabling 5thgeneration paradigm"/>
    <x v="36"/>
    <n v="2769"/>
    <n v="0.49446428571428569"/>
    <x v="3"/>
    <n v="26"/>
    <n v="106.5"/>
    <x v="1"/>
    <s v="USD"/>
    <x v="699"/>
    <x v="703"/>
    <b v="0"/>
    <b v="0"/>
    <s v="theater/plays"/>
    <x v="3"/>
    <x v="3"/>
  </r>
  <r>
    <n v="772"/>
    <s v="Johnson-Pace"/>
    <s v="Persistent 3rdgeneration moratorium"/>
    <x v="389"/>
    <n v="169586"/>
    <n v="1.1335962566844919"/>
    <x v="1"/>
    <n v="5139"/>
    <n v="32.999805409612762"/>
    <x v="1"/>
    <s v="USD"/>
    <x v="700"/>
    <x v="704"/>
    <b v="0"/>
    <b v="0"/>
    <s v="music/indie rock"/>
    <x v="1"/>
    <x v="7"/>
  </r>
  <r>
    <n v="773"/>
    <s v="Meza, Kirby and Patel"/>
    <s v="Cross-platform empowering project"/>
    <x v="390"/>
    <n v="101185"/>
    <n v="1.9055555555555554"/>
    <x v="1"/>
    <n v="2353"/>
    <n v="43.00254993625159"/>
    <x v="1"/>
    <s v="USD"/>
    <x v="701"/>
    <x v="705"/>
    <b v="0"/>
    <b v="0"/>
    <s v="theater/plays"/>
    <x v="3"/>
    <x v="3"/>
  </r>
  <r>
    <n v="774"/>
    <s v="Gonzalez-Snow"/>
    <s v="Polarized user-facing interface"/>
    <x v="92"/>
    <n v="6775"/>
    <n v="1.355"/>
    <x v="1"/>
    <n v="78"/>
    <n v="86.858974358974365"/>
    <x v="6"/>
    <s v="EUR"/>
    <x v="702"/>
    <x v="706"/>
    <b v="0"/>
    <b v="0"/>
    <s v="technology/web"/>
    <x v="2"/>
    <x v="2"/>
  </r>
  <r>
    <n v="775"/>
    <s v="Murphy LLC"/>
    <s v="Customer-focused non-volatile framework"/>
    <x v="151"/>
    <n v="968"/>
    <n v="0.10297872340425532"/>
    <x v="0"/>
    <n v="10"/>
    <n v="96.8"/>
    <x v="1"/>
    <s v="USD"/>
    <x v="703"/>
    <x v="707"/>
    <b v="0"/>
    <b v="0"/>
    <s v="music/rock"/>
    <x v="1"/>
    <x v="1"/>
  </r>
  <r>
    <n v="776"/>
    <s v="Taylor-Rowe"/>
    <s v="Synchronized multimedia frame"/>
    <x v="391"/>
    <n v="72623"/>
    <n v="0.65544223826714798"/>
    <x v="0"/>
    <n v="2201"/>
    <n v="32.995456610631528"/>
    <x v="1"/>
    <s v="USD"/>
    <x v="704"/>
    <x v="708"/>
    <b v="0"/>
    <b v="0"/>
    <s v="theater/plays"/>
    <x v="3"/>
    <x v="3"/>
  </r>
  <r>
    <n v="777"/>
    <s v="Henderson Ltd"/>
    <s v="Open-architected stable algorithm"/>
    <x v="202"/>
    <n v="45987"/>
    <n v="0.49026652452025588"/>
    <x v="0"/>
    <n v="676"/>
    <n v="68.028106508875737"/>
    <x v="1"/>
    <s v="USD"/>
    <x v="431"/>
    <x v="709"/>
    <b v="0"/>
    <b v="0"/>
    <s v="theater/plays"/>
    <x v="3"/>
    <x v="3"/>
  </r>
  <r>
    <n v="778"/>
    <s v="Moss-Guzman"/>
    <s v="Cross-platform optimizing website"/>
    <x v="81"/>
    <n v="10243"/>
    <n v="7.8792307692307695"/>
    <x v="1"/>
    <n v="174"/>
    <n v="58.867816091954026"/>
    <x v="5"/>
    <s v="CHF"/>
    <x v="705"/>
    <x v="710"/>
    <b v="0"/>
    <b v="0"/>
    <s v="film &amp; video/animation"/>
    <x v="4"/>
    <x v="10"/>
  </r>
  <r>
    <n v="779"/>
    <s v="Webb Group"/>
    <s v="Public-key actuating projection"/>
    <x v="392"/>
    <n v="87293"/>
    <n v="0.80306347746090156"/>
    <x v="0"/>
    <n v="831"/>
    <n v="105.04572803850782"/>
    <x v="1"/>
    <s v="USD"/>
    <x v="706"/>
    <x v="711"/>
    <b v="0"/>
    <b v="1"/>
    <s v="theater/plays"/>
    <x v="3"/>
    <x v="3"/>
  </r>
  <r>
    <n v="780"/>
    <s v="Brooks-Rodriguez"/>
    <s v="Implemented intangible instruction set"/>
    <x v="135"/>
    <n v="5421"/>
    <n v="1.0629411764705883"/>
    <x v="1"/>
    <n v="164"/>
    <n v="33.054878048780488"/>
    <x v="1"/>
    <s v="USD"/>
    <x v="707"/>
    <x v="712"/>
    <b v="0"/>
    <b v="1"/>
    <s v="film &amp; video/drama"/>
    <x v="4"/>
    <x v="6"/>
  </r>
  <r>
    <n v="781"/>
    <s v="Thomas Ltd"/>
    <s v="Cross-group interactive architecture"/>
    <x v="251"/>
    <n v="4414"/>
    <n v="0.50735632183908042"/>
    <x v="3"/>
    <n v="56"/>
    <n v="78.821428571428569"/>
    <x v="5"/>
    <s v="CHF"/>
    <x v="708"/>
    <x v="70"/>
    <b v="0"/>
    <b v="0"/>
    <s v="theater/plays"/>
    <x v="3"/>
    <x v="3"/>
  </r>
  <r>
    <n v="782"/>
    <s v="Williams and Sons"/>
    <s v="Centralized asymmetric framework"/>
    <x v="135"/>
    <n v="10981"/>
    <n v="2.153137254901961"/>
    <x v="1"/>
    <n v="161"/>
    <n v="68.204968944099377"/>
    <x v="1"/>
    <s v="USD"/>
    <x v="709"/>
    <x v="713"/>
    <b v="0"/>
    <b v="1"/>
    <s v="film &amp; video/animation"/>
    <x v="4"/>
    <x v="10"/>
  </r>
  <r>
    <n v="783"/>
    <s v="Vega, Chan and Carney"/>
    <s v="Down-sized systematic utilization"/>
    <x v="71"/>
    <n v="10451"/>
    <n v="1.4122972972972974"/>
    <x v="1"/>
    <n v="138"/>
    <n v="75.731884057971016"/>
    <x v="1"/>
    <s v="USD"/>
    <x v="710"/>
    <x v="714"/>
    <b v="0"/>
    <b v="0"/>
    <s v="music/rock"/>
    <x v="1"/>
    <x v="1"/>
  </r>
  <r>
    <n v="784"/>
    <s v="Byrd Group"/>
    <s v="Profound fault-tolerant model"/>
    <x v="393"/>
    <n v="102535"/>
    <n v="1.1533745781777278"/>
    <x v="1"/>
    <n v="3308"/>
    <n v="30.996070133010882"/>
    <x v="1"/>
    <s v="USD"/>
    <x v="711"/>
    <x v="715"/>
    <b v="0"/>
    <b v="0"/>
    <s v="technology/web"/>
    <x v="2"/>
    <x v="2"/>
  </r>
  <r>
    <n v="785"/>
    <s v="Peterson, Fletcher and Sanchez"/>
    <s v="Multi-channeled bi-directional moratorium"/>
    <x v="313"/>
    <n v="12939"/>
    <n v="1.9311940298507462"/>
    <x v="1"/>
    <n v="127"/>
    <n v="101.88188976377953"/>
    <x v="2"/>
    <s v="AUD"/>
    <x v="157"/>
    <x v="716"/>
    <b v="0"/>
    <b v="1"/>
    <s v="film &amp; video/animation"/>
    <x v="4"/>
    <x v="10"/>
  </r>
  <r>
    <n v="786"/>
    <s v="Smith-Brown"/>
    <s v="Object-based content-based ability"/>
    <x v="42"/>
    <n v="10946"/>
    <n v="7.2973333333333334"/>
    <x v="1"/>
    <n v="207"/>
    <n v="52.879227053140099"/>
    <x v="6"/>
    <s v="EUR"/>
    <x v="630"/>
    <x v="717"/>
    <b v="0"/>
    <b v="1"/>
    <s v="music/jazz"/>
    <x v="1"/>
    <x v="17"/>
  </r>
  <r>
    <n v="787"/>
    <s v="Vance-Glover"/>
    <s v="Progressive coherent secured line"/>
    <x v="394"/>
    <n v="60994"/>
    <n v="0.99663398692810456"/>
    <x v="0"/>
    <n v="859"/>
    <n v="71.005820721769496"/>
    <x v="0"/>
    <s v="CAD"/>
    <x v="712"/>
    <x v="718"/>
    <b v="0"/>
    <b v="0"/>
    <s v="music/rock"/>
    <x v="1"/>
    <x v="1"/>
  </r>
  <r>
    <n v="788"/>
    <s v="Joyce PLC"/>
    <s v="Synchronized directional capability"/>
    <x v="136"/>
    <n v="3174"/>
    <n v="0.88166666666666671"/>
    <x v="2"/>
    <n v="31"/>
    <n v="102.38709677419355"/>
    <x v="1"/>
    <s v="USD"/>
    <x v="93"/>
    <x v="719"/>
    <b v="0"/>
    <b v="0"/>
    <s v="film &amp; video/animation"/>
    <x v="4"/>
    <x v="10"/>
  </r>
  <r>
    <n v="789"/>
    <s v="Kennedy-Miller"/>
    <s v="Cross-platform composite migration"/>
    <x v="25"/>
    <n v="3351"/>
    <n v="0.37233333333333335"/>
    <x v="0"/>
    <n v="45"/>
    <n v="74.466666666666669"/>
    <x v="1"/>
    <s v="USD"/>
    <x v="713"/>
    <x v="115"/>
    <b v="0"/>
    <b v="0"/>
    <s v="theater/plays"/>
    <x v="3"/>
    <x v="3"/>
  </r>
  <r>
    <n v="790"/>
    <s v="White-Obrien"/>
    <s v="Operative local pricing structure"/>
    <x v="395"/>
    <n v="56774"/>
    <n v="0.30540075309306081"/>
    <x v="3"/>
    <n v="1113"/>
    <n v="51.009883198562441"/>
    <x v="1"/>
    <s v="USD"/>
    <x v="714"/>
    <x v="720"/>
    <b v="0"/>
    <b v="0"/>
    <s v="theater/plays"/>
    <x v="3"/>
    <x v="3"/>
  </r>
  <r>
    <n v="791"/>
    <s v="Stafford, Hess and Raymond"/>
    <s v="Optional web-enabled extranet"/>
    <x v="118"/>
    <n v="540"/>
    <n v="0.25714285714285712"/>
    <x v="0"/>
    <n v="6"/>
    <n v="90"/>
    <x v="1"/>
    <s v="USD"/>
    <x v="715"/>
    <x v="721"/>
    <b v="0"/>
    <b v="0"/>
    <s v="food/food trucks"/>
    <x v="0"/>
    <x v="0"/>
  </r>
  <r>
    <n v="792"/>
    <s v="Jordan, Schneider and Hall"/>
    <s v="Reduced 6thgeneration intranet"/>
    <x v="22"/>
    <n v="680"/>
    <n v="0.34"/>
    <x v="0"/>
    <n v="7"/>
    <n v="97.142857142857139"/>
    <x v="1"/>
    <s v="USD"/>
    <x v="716"/>
    <x v="722"/>
    <b v="0"/>
    <b v="1"/>
    <s v="theater/plays"/>
    <x v="3"/>
    <x v="3"/>
  </r>
  <r>
    <n v="793"/>
    <s v="Rodriguez, Cox and Rodriguez"/>
    <s v="Networked disintermediate leverage"/>
    <x v="65"/>
    <n v="13045"/>
    <n v="11.859090909090909"/>
    <x v="1"/>
    <n v="181"/>
    <n v="72.071823204419886"/>
    <x v="5"/>
    <s v="CHF"/>
    <x v="448"/>
    <x v="451"/>
    <b v="0"/>
    <b v="0"/>
    <s v="publishing/nonfiction"/>
    <x v="5"/>
    <x v="9"/>
  </r>
  <r>
    <n v="794"/>
    <s v="Welch Inc"/>
    <s v="Optional optimal website"/>
    <x v="47"/>
    <n v="8276"/>
    <n v="1.2539393939393939"/>
    <x v="1"/>
    <n v="110"/>
    <n v="75.236363636363635"/>
    <x v="1"/>
    <s v="USD"/>
    <x v="717"/>
    <x v="642"/>
    <b v="0"/>
    <b v="0"/>
    <s v="music/rock"/>
    <x v="1"/>
    <x v="1"/>
  </r>
  <r>
    <n v="795"/>
    <s v="Vasquez Inc"/>
    <s v="Stand-alone asynchronous functionalities"/>
    <x v="143"/>
    <n v="1022"/>
    <n v="0.14394366197183098"/>
    <x v="0"/>
    <n v="31"/>
    <n v="32.967741935483872"/>
    <x v="1"/>
    <s v="USD"/>
    <x v="718"/>
    <x v="723"/>
    <b v="0"/>
    <b v="0"/>
    <s v="film &amp; video/drama"/>
    <x v="4"/>
    <x v="6"/>
  </r>
  <r>
    <n v="796"/>
    <s v="Freeman-Ferguson"/>
    <s v="Profound full-range open system"/>
    <x v="75"/>
    <n v="4275"/>
    <n v="0.54807692307692313"/>
    <x v="0"/>
    <n v="78"/>
    <n v="54.807692307692307"/>
    <x v="1"/>
    <s v="USD"/>
    <x v="719"/>
    <x v="724"/>
    <b v="0"/>
    <b v="1"/>
    <s v="games/mobile games"/>
    <x v="6"/>
    <x v="20"/>
  </r>
  <r>
    <n v="797"/>
    <s v="Houston, Moore and Rogers"/>
    <s v="Optional tangible utilization"/>
    <x v="4"/>
    <n v="8332"/>
    <n v="1.0963157894736841"/>
    <x v="1"/>
    <n v="185"/>
    <n v="45.037837837837834"/>
    <x v="1"/>
    <s v="USD"/>
    <x v="720"/>
    <x v="725"/>
    <b v="0"/>
    <b v="0"/>
    <s v="technology/web"/>
    <x v="2"/>
    <x v="2"/>
  </r>
  <r>
    <n v="798"/>
    <s v="Small-Fuentes"/>
    <s v="Seamless maximized product"/>
    <x v="74"/>
    <n v="6408"/>
    <n v="1.8847058823529412"/>
    <x v="1"/>
    <n v="121"/>
    <n v="52.958677685950413"/>
    <x v="1"/>
    <s v="USD"/>
    <x v="721"/>
    <x v="726"/>
    <b v="0"/>
    <b v="1"/>
    <s v="theater/plays"/>
    <x v="3"/>
    <x v="3"/>
  </r>
  <r>
    <n v="799"/>
    <s v="Reid-Day"/>
    <s v="Devolved tertiary time-frame"/>
    <x v="396"/>
    <n v="73522"/>
    <n v="0.87008284023668636"/>
    <x v="0"/>
    <n v="1225"/>
    <n v="60.017959183673469"/>
    <x v="4"/>
    <s v="GBP"/>
    <x v="722"/>
    <x v="727"/>
    <b v="0"/>
    <b v="0"/>
    <s v="theater/plays"/>
    <x v="3"/>
    <x v="3"/>
  </r>
  <r>
    <n v="800"/>
    <s v="Wallace LLC"/>
    <s v="Centralized regional function"/>
    <x v="0"/>
    <n v="1"/>
    <n v="0.01"/>
    <x v="0"/>
    <n v="1"/>
    <n v="1"/>
    <x v="5"/>
    <s v="CHF"/>
    <x v="139"/>
    <x v="560"/>
    <b v="0"/>
    <b v="0"/>
    <s v="music/rock"/>
    <x v="1"/>
    <x v="1"/>
  </r>
  <r>
    <n v="801"/>
    <s v="Olson-Bishop"/>
    <s v="User-friendly high-level initiative"/>
    <x v="173"/>
    <n v="4667"/>
    <n v="2.0291304347826089"/>
    <x v="1"/>
    <n v="106"/>
    <n v="44.028301886792455"/>
    <x v="1"/>
    <s v="USD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n v="1.9703225806451612"/>
    <x v="1"/>
    <n v="142"/>
    <n v="86.028169014084511"/>
    <x v="1"/>
    <s v="USD"/>
    <x v="704"/>
    <x v="339"/>
    <b v="0"/>
    <b v="0"/>
    <s v="photography/photography books"/>
    <x v="7"/>
    <x v="14"/>
  </r>
  <r>
    <n v="803"/>
    <s v="Perez, Brown and Meyers"/>
    <s v="Stand-alone background customer loyalty"/>
    <x v="55"/>
    <n v="6527"/>
    <n v="1.07"/>
    <x v="1"/>
    <n v="233"/>
    <n v="28.012875536480685"/>
    <x v="1"/>
    <s v="USD"/>
    <x v="724"/>
    <x v="35"/>
    <b v="0"/>
    <b v="0"/>
    <s v="theater/plays"/>
    <x v="3"/>
    <x v="3"/>
  </r>
  <r>
    <n v="804"/>
    <s v="English-Mccullough"/>
    <s v="Business-focused discrete software"/>
    <x v="97"/>
    <n v="6987"/>
    <n v="2.6873076923076922"/>
    <x v="1"/>
    <n v="218"/>
    <n v="32.050458715596328"/>
    <x v="1"/>
    <s v="USD"/>
    <x v="725"/>
    <x v="729"/>
    <b v="0"/>
    <b v="0"/>
    <s v="music/rock"/>
    <x v="1"/>
    <x v="1"/>
  </r>
  <r>
    <n v="805"/>
    <s v="Smith-Nguyen"/>
    <s v="Advanced intermediate Graphic Interface"/>
    <x v="62"/>
    <n v="4932"/>
    <n v="0.50845360824742269"/>
    <x v="0"/>
    <n v="67"/>
    <n v="73.611940298507463"/>
    <x v="2"/>
    <s v="AUD"/>
    <x v="660"/>
    <x v="241"/>
    <b v="0"/>
    <b v="0"/>
    <s v="film &amp; video/documentary"/>
    <x v="4"/>
    <x v="4"/>
  </r>
  <r>
    <n v="806"/>
    <s v="Harmon-Madden"/>
    <s v="Adaptive holistic hub"/>
    <x v="31"/>
    <n v="8262"/>
    <n v="11.802857142857142"/>
    <x v="1"/>
    <n v="76"/>
    <n v="108.71052631578948"/>
    <x v="1"/>
    <s v="USD"/>
    <x v="726"/>
    <x v="730"/>
    <b v="0"/>
    <b v="1"/>
    <s v="film &amp; video/drama"/>
    <x v="4"/>
    <x v="6"/>
  </r>
  <r>
    <n v="807"/>
    <s v="Walker-Taylor"/>
    <s v="Automated uniform concept"/>
    <x v="31"/>
    <n v="1848"/>
    <n v="2.64"/>
    <x v="1"/>
    <n v="43"/>
    <n v="42.97674418604651"/>
    <x v="1"/>
    <s v="USD"/>
    <x v="727"/>
    <x v="322"/>
    <b v="0"/>
    <b v="1"/>
    <s v="theater/plays"/>
    <x v="3"/>
    <x v="3"/>
  </r>
  <r>
    <n v="808"/>
    <s v="Harris, Medina and Mitchell"/>
    <s v="Enhanced regional flexibility"/>
    <x v="5"/>
    <n v="1583"/>
    <n v="0.30442307692307691"/>
    <x v="0"/>
    <n v="19"/>
    <n v="83.315789473684205"/>
    <x v="1"/>
    <s v="USD"/>
    <x v="728"/>
    <x v="731"/>
    <b v="0"/>
    <b v="0"/>
    <s v="food/food trucks"/>
    <x v="0"/>
    <x v="0"/>
  </r>
  <r>
    <n v="809"/>
    <s v="Williams and Sons"/>
    <s v="Public-key bottom-line algorithm"/>
    <x v="397"/>
    <n v="88536"/>
    <n v="0.62880681818181816"/>
    <x v="0"/>
    <n v="2108"/>
    <n v="42"/>
    <x v="5"/>
    <s v="CHF"/>
    <x v="729"/>
    <x v="732"/>
    <b v="0"/>
    <b v="0"/>
    <s v="film &amp; video/documentary"/>
    <x v="4"/>
    <x v="4"/>
  </r>
  <r>
    <n v="810"/>
    <s v="Ball-Fisher"/>
    <s v="Multi-layered intangible instruction set"/>
    <x v="330"/>
    <n v="12360"/>
    <n v="1.9312499999999999"/>
    <x v="1"/>
    <n v="221"/>
    <n v="55.927601809954751"/>
    <x v="1"/>
    <s v="USD"/>
    <x v="730"/>
    <x v="157"/>
    <b v="0"/>
    <b v="1"/>
    <s v="theater/plays"/>
    <x v="3"/>
    <x v="3"/>
  </r>
  <r>
    <n v="811"/>
    <s v="Page, Holt and Mack"/>
    <s v="Fundamental methodical emulation"/>
    <x v="398"/>
    <n v="71320"/>
    <n v="0.77102702702702708"/>
    <x v="0"/>
    <n v="679"/>
    <n v="105.03681885125184"/>
    <x v="1"/>
    <s v="USD"/>
    <x v="731"/>
    <x v="733"/>
    <b v="0"/>
    <b v="1"/>
    <s v="games/video games"/>
    <x v="6"/>
    <x v="11"/>
  </r>
  <r>
    <n v="812"/>
    <s v="Landry Group"/>
    <s v="Expanded value-added hardware"/>
    <x v="221"/>
    <n v="134640"/>
    <n v="2.2552763819095478"/>
    <x v="1"/>
    <n v="2805"/>
    <n v="48"/>
    <x v="0"/>
    <s v="CAD"/>
    <x v="78"/>
    <x v="734"/>
    <b v="0"/>
    <b v="0"/>
    <s v="publishing/nonfiction"/>
    <x v="5"/>
    <x v="9"/>
  </r>
  <r>
    <n v="813"/>
    <s v="Buckley Group"/>
    <s v="Diverse high-level attitude"/>
    <x v="170"/>
    <n v="7661"/>
    <n v="2.3940625"/>
    <x v="1"/>
    <n v="68"/>
    <n v="112.66176470588235"/>
    <x v="1"/>
    <s v="USD"/>
    <x v="732"/>
    <x v="735"/>
    <b v="0"/>
    <b v="0"/>
    <s v="games/video games"/>
    <x v="6"/>
    <x v="11"/>
  </r>
  <r>
    <n v="814"/>
    <s v="Vincent PLC"/>
    <s v="Visionary 24hour analyzer"/>
    <x v="170"/>
    <n v="2950"/>
    <n v="0.921875"/>
    <x v="0"/>
    <n v="36"/>
    <n v="81.944444444444443"/>
    <x v="3"/>
    <s v="DKK"/>
    <x v="733"/>
    <x v="736"/>
    <b v="0"/>
    <b v="1"/>
    <s v="music/rock"/>
    <x v="1"/>
    <x v="1"/>
  </r>
  <r>
    <n v="815"/>
    <s v="Watson-Douglas"/>
    <s v="Centralized bandwidth-monitored leverage"/>
    <x v="25"/>
    <n v="11721"/>
    <n v="1.3023333333333333"/>
    <x v="1"/>
    <n v="183"/>
    <n v="64.049180327868854"/>
    <x v="0"/>
    <s v="CAD"/>
    <x v="734"/>
    <x v="737"/>
    <b v="0"/>
    <b v="0"/>
    <s v="music/rock"/>
    <x v="1"/>
    <x v="1"/>
  </r>
  <r>
    <n v="816"/>
    <s v="Jones, Casey and Jones"/>
    <s v="Ergonomic mission-critical moratorium"/>
    <x v="173"/>
    <n v="14150"/>
    <n v="6.1521739130434785"/>
    <x v="1"/>
    <n v="133"/>
    <n v="106.39097744360902"/>
    <x v="1"/>
    <s v="USD"/>
    <x v="406"/>
    <x v="738"/>
    <b v="1"/>
    <b v="1"/>
    <s v="theater/plays"/>
    <x v="3"/>
    <x v="3"/>
  </r>
  <r>
    <n v="817"/>
    <s v="Alvarez-Bauer"/>
    <s v="Front-line intermediate moderator"/>
    <x v="399"/>
    <n v="189192"/>
    <n v="3.687953216374269"/>
    <x v="1"/>
    <n v="2489"/>
    <n v="76.011249497790274"/>
    <x v="6"/>
    <s v="EUR"/>
    <x v="735"/>
    <x v="739"/>
    <b v="0"/>
    <b v="1"/>
    <s v="publishing/nonfiction"/>
    <x v="5"/>
    <x v="9"/>
  </r>
  <r>
    <n v="818"/>
    <s v="Martinez LLC"/>
    <s v="Automated local secured line"/>
    <x v="31"/>
    <n v="7664"/>
    <n v="10.948571428571428"/>
    <x v="1"/>
    <n v="69"/>
    <n v="111.07246376811594"/>
    <x v="1"/>
    <s v="USD"/>
    <x v="736"/>
    <x v="740"/>
    <b v="0"/>
    <b v="1"/>
    <s v="theater/plays"/>
    <x v="3"/>
    <x v="3"/>
  </r>
  <r>
    <n v="819"/>
    <s v="Buck-Khan"/>
    <s v="Integrated bandwidth-monitored alliance"/>
    <x v="200"/>
    <n v="4509"/>
    <n v="0.50662921348314605"/>
    <x v="0"/>
    <n v="47"/>
    <n v="95.936170212765958"/>
    <x v="1"/>
    <s v="USD"/>
    <x v="737"/>
    <x v="697"/>
    <b v="1"/>
    <b v="0"/>
    <s v="games/video games"/>
    <x v="6"/>
    <x v="11"/>
  </r>
  <r>
    <n v="820"/>
    <s v="Valdez, Williams and Meyer"/>
    <s v="Cross-group heuristic forecast"/>
    <x v="42"/>
    <n v="12009"/>
    <n v="8.0060000000000002"/>
    <x v="1"/>
    <n v="279"/>
    <n v="43.043010752688176"/>
    <x v="4"/>
    <s v="GBP"/>
    <x v="192"/>
    <x v="741"/>
    <b v="0"/>
    <b v="1"/>
    <s v="music/rock"/>
    <x v="1"/>
    <x v="1"/>
  </r>
  <r>
    <n v="821"/>
    <s v="Alvarez-Andrews"/>
    <s v="Extended impactful secured line"/>
    <x v="70"/>
    <n v="14273"/>
    <n v="2.9128571428571428"/>
    <x v="1"/>
    <n v="210"/>
    <n v="67.966666666666669"/>
    <x v="1"/>
    <s v="USD"/>
    <x v="738"/>
    <x v="742"/>
    <b v="0"/>
    <b v="0"/>
    <s v="film &amp; video/documentary"/>
    <x v="4"/>
    <x v="4"/>
  </r>
  <r>
    <n v="822"/>
    <s v="Stewart and Sons"/>
    <s v="Distributed optimizing protocol"/>
    <x v="400"/>
    <n v="188982"/>
    <n v="3.4996666666666667"/>
    <x v="1"/>
    <n v="2100"/>
    <n v="89.991428571428571"/>
    <x v="1"/>
    <s v="USD"/>
    <x v="739"/>
    <x v="743"/>
    <b v="0"/>
    <b v="0"/>
    <s v="music/rock"/>
    <x v="1"/>
    <x v="1"/>
  </r>
  <r>
    <n v="823"/>
    <s v="Dyer Inc"/>
    <s v="Secured well-modulated system engine"/>
    <x v="178"/>
    <n v="14640"/>
    <n v="3.5707317073170732"/>
    <x v="1"/>
    <n v="252"/>
    <n v="58.095238095238095"/>
    <x v="1"/>
    <s v="USD"/>
    <x v="613"/>
    <x v="744"/>
    <b v="1"/>
    <b v="1"/>
    <s v="music/rock"/>
    <x v="1"/>
    <x v="1"/>
  </r>
  <r>
    <n v="824"/>
    <s v="Anderson, Williams and Cox"/>
    <s v="Streamlined national benchmark"/>
    <x v="401"/>
    <n v="107516"/>
    <n v="1.2648941176470587"/>
    <x v="1"/>
    <n v="1280"/>
    <n v="83.996875000000003"/>
    <x v="1"/>
    <s v="USD"/>
    <x v="740"/>
    <x v="269"/>
    <b v="0"/>
    <b v="1"/>
    <s v="publishing/nonfiction"/>
    <x v="5"/>
    <x v="9"/>
  </r>
  <r>
    <n v="825"/>
    <s v="Solomon PLC"/>
    <s v="Open-architected 24/7 infrastructure"/>
    <x v="136"/>
    <n v="13950"/>
    <n v="3.875"/>
    <x v="1"/>
    <n v="157"/>
    <n v="88.853503184713375"/>
    <x v="4"/>
    <s v="GBP"/>
    <x v="145"/>
    <x v="745"/>
    <b v="0"/>
    <b v="0"/>
    <s v="film &amp; video/shorts"/>
    <x v="4"/>
    <x v="12"/>
  </r>
  <r>
    <n v="826"/>
    <s v="Miller-Hubbard"/>
    <s v="Digitized 6thgeneration Local Area Network"/>
    <x v="54"/>
    <n v="12797"/>
    <n v="4.5703571428571426"/>
    <x v="1"/>
    <n v="194"/>
    <n v="65.963917525773198"/>
    <x v="1"/>
    <s v="USD"/>
    <x v="741"/>
    <x v="746"/>
    <b v="0"/>
    <b v="1"/>
    <s v="theater/plays"/>
    <x v="3"/>
    <x v="3"/>
  </r>
  <r>
    <n v="827"/>
    <s v="Miranda, Martinez and Lowery"/>
    <s v="Innovative actuating artificial intelligence"/>
    <x v="173"/>
    <n v="6134"/>
    <n v="2.6669565217391304"/>
    <x v="1"/>
    <n v="82"/>
    <n v="74.804878048780495"/>
    <x v="2"/>
    <s v="AUD"/>
    <x v="742"/>
    <x v="747"/>
    <b v="0"/>
    <b v="1"/>
    <s v="film &amp; video/drama"/>
    <x v="4"/>
    <x v="6"/>
  </r>
  <r>
    <n v="828"/>
    <s v="Munoz, Cherry and Bell"/>
    <s v="Cross-platform reciprocal budgetary management"/>
    <x v="143"/>
    <n v="4899"/>
    <n v="0.69"/>
    <x v="0"/>
    <n v="70"/>
    <n v="69.98571428571428"/>
    <x v="1"/>
    <s v="USD"/>
    <x v="202"/>
    <x v="503"/>
    <b v="0"/>
    <b v="0"/>
    <s v="theater/plays"/>
    <x v="3"/>
    <x v="3"/>
  </r>
  <r>
    <n v="829"/>
    <s v="Baker-Higgins"/>
    <s v="Vision-oriented scalable portal"/>
    <x v="103"/>
    <n v="4929"/>
    <n v="0.51343749999999999"/>
    <x v="0"/>
    <n v="154"/>
    <n v="32.006493506493506"/>
    <x v="1"/>
    <s v="USD"/>
    <x v="743"/>
    <x v="748"/>
    <b v="0"/>
    <b v="0"/>
    <s v="theater/plays"/>
    <x v="3"/>
    <x v="3"/>
  </r>
  <r>
    <n v="830"/>
    <s v="Johnson, Turner and Carroll"/>
    <s v="Persevering zero administration knowledge user"/>
    <x v="319"/>
    <n v="1424"/>
    <n v="1.1710526315789473E-2"/>
    <x v="0"/>
    <n v="22"/>
    <n v="64.727272727272734"/>
    <x v="1"/>
    <s v="USD"/>
    <x v="744"/>
    <x v="330"/>
    <b v="0"/>
    <b v="0"/>
    <s v="theater/plays"/>
    <x v="3"/>
    <x v="3"/>
  </r>
  <r>
    <n v="831"/>
    <s v="Ward PLC"/>
    <s v="Front-line bottom-line Graphic Interface"/>
    <x v="402"/>
    <n v="105817"/>
    <n v="1.089773429454171"/>
    <x v="1"/>
    <n v="4233"/>
    <n v="24.998110087408456"/>
    <x v="1"/>
    <s v="USD"/>
    <x v="745"/>
    <x v="749"/>
    <b v="0"/>
    <b v="0"/>
    <s v="photography/photography books"/>
    <x v="7"/>
    <x v="14"/>
  </r>
  <r>
    <n v="832"/>
    <s v="Bradley, Beck and Mayo"/>
    <s v="Synergized fault-tolerant hierarchy"/>
    <x v="403"/>
    <n v="136156"/>
    <n v="3.1517592592592591"/>
    <x v="1"/>
    <n v="1297"/>
    <n v="104.97764070932922"/>
    <x v="3"/>
    <s v="DKK"/>
    <x v="746"/>
    <x v="750"/>
    <b v="1"/>
    <b v="0"/>
    <s v="publishing/translations"/>
    <x v="5"/>
    <x v="18"/>
  </r>
  <r>
    <n v="833"/>
    <s v="Levine, Martin and Hernandez"/>
    <s v="Expanded asynchronous groupware"/>
    <x v="85"/>
    <n v="10723"/>
    <n v="1.5769117647058823"/>
    <x v="1"/>
    <n v="165"/>
    <n v="64.987878787878785"/>
    <x v="3"/>
    <s v="DKK"/>
    <x v="747"/>
    <x v="751"/>
    <b v="0"/>
    <b v="0"/>
    <s v="publishing/translations"/>
    <x v="5"/>
    <x v="18"/>
  </r>
  <r>
    <n v="834"/>
    <s v="Gallegos, Wagner and Gaines"/>
    <s v="Expanded fault-tolerant emulation"/>
    <x v="190"/>
    <n v="11228"/>
    <n v="1.5380821917808218"/>
    <x v="1"/>
    <n v="119"/>
    <n v="94.352941176470594"/>
    <x v="1"/>
    <s v="USD"/>
    <x v="362"/>
    <x v="451"/>
    <b v="0"/>
    <b v="0"/>
    <s v="theater/plays"/>
    <x v="3"/>
    <x v="3"/>
  </r>
  <r>
    <n v="835"/>
    <s v="Hodges, Smith and Kelly"/>
    <s v="Future-proofed 24hour model"/>
    <x v="404"/>
    <n v="77355"/>
    <n v="0.89738979118329465"/>
    <x v="0"/>
    <n v="1758"/>
    <n v="44.001706484641637"/>
    <x v="1"/>
    <s v="USD"/>
    <x v="748"/>
    <x v="752"/>
    <b v="0"/>
    <b v="0"/>
    <s v="technology/web"/>
    <x v="2"/>
    <x v="2"/>
  </r>
  <r>
    <n v="836"/>
    <s v="Macias Inc"/>
    <s v="Optimized didactic intranet"/>
    <x v="32"/>
    <n v="6086"/>
    <n v="0.75135802469135804"/>
    <x v="0"/>
    <n v="94"/>
    <n v="64.744680851063833"/>
    <x v="1"/>
    <s v="USD"/>
    <x v="749"/>
    <x v="753"/>
    <b v="0"/>
    <b v="0"/>
    <s v="music/indie rock"/>
    <x v="1"/>
    <x v="7"/>
  </r>
  <r>
    <n v="837"/>
    <s v="Cook-Ortiz"/>
    <s v="Right-sized dedicated standardization"/>
    <x v="405"/>
    <n v="150960"/>
    <n v="8.5288135593220336"/>
    <x v="1"/>
    <n v="1797"/>
    <n v="84.00667779632721"/>
    <x v="1"/>
    <s v="USD"/>
    <x v="643"/>
    <x v="754"/>
    <b v="0"/>
    <b v="0"/>
    <s v="music/jazz"/>
    <x v="1"/>
    <x v="17"/>
  </r>
  <r>
    <n v="838"/>
    <s v="Jordan-Fischer"/>
    <s v="Vision-oriented high-level extranet"/>
    <x v="330"/>
    <n v="8890"/>
    <n v="1.3890625000000001"/>
    <x v="1"/>
    <n v="261"/>
    <n v="34.061302681992338"/>
    <x v="1"/>
    <s v="USD"/>
    <x v="750"/>
    <x v="755"/>
    <b v="0"/>
    <b v="0"/>
    <s v="theater/plays"/>
    <x v="3"/>
    <x v="3"/>
  </r>
  <r>
    <n v="839"/>
    <s v="Pierce-Ramirez"/>
    <s v="Organized scalable initiative"/>
    <x v="106"/>
    <n v="14644"/>
    <n v="1.9018181818181819"/>
    <x v="1"/>
    <n v="157"/>
    <n v="93.273885350318466"/>
    <x v="1"/>
    <s v="USD"/>
    <x v="751"/>
    <x v="756"/>
    <b v="0"/>
    <b v="1"/>
    <s v="film &amp; video/documentary"/>
    <x v="4"/>
    <x v="4"/>
  </r>
  <r>
    <n v="840"/>
    <s v="Howell and Sons"/>
    <s v="Enhanced regional moderator"/>
    <x v="406"/>
    <n v="116583"/>
    <n v="1.0024333619948409"/>
    <x v="1"/>
    <n v="3533"/>
    <n v="32.998301726577978"/>
    <x v="1"/>
    <s v="USD"/>
    <x v="752"/>
    <x v="757"/>
    <b v="0"/>
    <b v="1"/>
    <s v="theater/plays"/>
    <x v="3"/>
    <x v="3"/>
  </r>
  <r>
    <n v="841"/>
    <s v="Garcia, Dunn and Richardson"/>
    <s v="Automated even-keeled emulation"/>
    <x v="14"/>
    <n v="12991"/>
    <n v="1.4275824175824177"/>
    <x v="1"/>
    <n v="155"/>
    <n v="83.812903225806451"/>
    <x v="1"/>
    <s v="USD"/>
    <x v="753"/>
    <x v="758"/>
    <b v="0"/>
    <b v="0"/>
    <s v="technology/web"/>
    <x v="2"/>
    <x v="2"/>
  </r>
  <r>
    <n v="842"/>
    <s v="Lawson and Sons"/>
    <s v="Reverse-engineered multi-tasking product"/>
    <x v="42"/>
    <n v="8447"/>
    <n v="5.6313333333333331"/>
    <x v="1"/>
    <n v="132"/>
    <n v="63.992424242424242"/>
    <x v="6"/>
    <s v="EUR"/>
    <x v="754"/>
    <x v="759"/>
    <b v="0"/>
    <b v="0"/>
    <s v="technology/wearables"/>
    <x v="2"/>
    <x v="8"/>
  </r>
  <r>
    <n v="843"/>
    <s v="Porter-Hicks"/>
    <s v="De-engineered next generation parallelism"/>
    <x v="35"/>
    <n v="2703"/>
    <n v="0.30715909090909088"/>
    <x v="0"/>
    <n v="33"/>
    <n v="81.909090909090907"/>
    <x v="1"/>
    <s v="USD"/>
    <x v="755"/>
    <x v="760"/>
    <b v="0"/>
    <b v="0"/>
    <s v="photography/photography books"/>
    <x v="7"/>
    <x v="14"/>
  </r>
  <r>
    <n v="844"/>
    <s v="Rodriguez-Hansen"/>
    <s v="Intuitive cohesive groupware"/>
    <x v="35"/>
    <n v="8747"/>
    <n v="0.99397727272727276"/>
    <x v="3"/>
    <n v="94"/>
    <n v="93.053191489361708"/>
    <x v="1"/>
    <s v="USD"/>
    <x v="756"/>
    <x v="761"/>
    <b v="0"/>
    <b v="0"/>
    <s v="film &amp; video/documentary"/>
    <x v="4"/>
    <x v="4"/>
  </r>
  <r>
    <n v="845"/>
    <s v="Williams LLC"/>
    <s v="Up-sized high-level access"/>
    <x v="407"/>
    <n v="138087"/>
    <n v="1.9754935622317598"/>
    <x v="1"/>
    <n v="1354"/>
    <n v="101.98449039881831"/>
    <x v="4"/>
    <s v="GBP"/>
    <x v="757"/>
    <x v="78"/>
    <b v="0"/>
    <b v="0"/>
    <s v="technology/web"/>
    <x v="2"/>
    <x v="2"/>
  </r>
  <r>
    <n v="846"/>
    <s v="Cooper, Stanley and Bryant"/>
    <s v="Phased empowering success"/>
    <x v="67"/>
    <n v="5085"/>
    <n v="5.085"/>
    <x v="1"/>
    <n v="48"/>
    <n v="105.9375"/>
    <x v="1"/>
    <s v="USD"/>
    <x v="758"/>
    <x v="762"/>
    <b v="1"/>
    <b v="1"/>
    <s v="technology/web"/>
    <x v="2"/>
    <x v="2"/>
  </r>
  <r>
    <n v="847"/>
    <s v="Miller, Glenn and Adams"/>
    <s v="Distributed actuating project"/>
    <x v="53"/>
    <n v="11174"/>
    <n v="2.3774468085106384"/>
    <x v="1"/>
    <n v="110"/>
    <n v="101.58181818181818"/>
    <x v="1"/>
    <s v="USD"/>
    <x v="759"/>
    <x v="763"/>
    <b v="0"/>
    <b v="0"/>
    <s v="food/food trucks"/>
    <x v="0"/>
    <x v="0"/>
  </r>
  <r>
    <n v="848"/>
    <s v="Cole, Salazar and Moreno"/>
    <s v="Robust motivating orchestration"/>
    <x v="170"/>
    <n v="10831"/>
    <n v="3.3846875000000001"/>
    <x v="1"/>
    <n v="172"/>
    <n v="62.970930232558139"/>
    <x v="1"/>
    <s v="USD"/>
    <x v="760"/>
    <x v="764"/>
    <b v="0"/>
    <b v="0"/>
    <s v="film &amp; video/drama"/>
    <x v="4"/>
    <x v="6"/>
  </r>
  <r>
    <n v="849"/>
    <s v="Jones-Ryan"/>
    <s v="Vision-oriented uniform instruction set"/>
    <x v="313"/>
    <n v="8917"/>
    <n v="1.3308955223880596"/>
    <x v="1"/>
    <n v="307"/>
    <n v="29.045602605863191"/>
    <x v="1"/>
    <s v="USD"/>
    <x v="761"/>
    <x v="765"/>
    <b v="0"/>
    <b v="1"/>
    <s v="music/indie rock"/>
    <x v="1"/>
    <x v="7"/>
  </r>
  <r>
    <n v="850"/>
    <s v="Hood, Perez and Meadows"/>
    <s v="Cross-group upward-trending hierarchy"/>
    <x v="0"/>
    <n v="1"/>
    <n v="0.01"/>
    <x v="0"/>
    <n v="1"/>
    <n v="1"/>
    <x v="1"/>
    <s v="USD"/>
    <x v="762"/>
    <x v="539"/>
    <b v="1"/>
    <b v="0"/>
    <s v="music/rock"/>
    <x v="1"/>
    <x v="1"/>
  </r>
  <r>
    <n v="851"/>
    <s v="Bright and Sons"/>
    <s v="Object-based needs-based info-mediaries"/>
    <x v="46"/>
    <n v="12468"/>
    <n v="2.0779999999999998"/>
    <x v="1"/>
    <n v="160"/>
    <n v="77.924999999999997"/>
    <x v="1"/>
    <s v="USD"/>
    <x v="444"/>
    <x v="766"/>
    <b v="0"/>
    <b v="0"/>
    <s v="music/electric music"/>
    <x v="1"/>
    <x v="5"/>
  </r>
  <r>
    <n v="852"/>
    <s v="Brady Ltd"/>
    <s v="Open-source reciprocal standardization"/>
    <x v="70"/>
    <n v="2505"/>
    <n v="0.51122448979591839"/>
    <x v="0"/>
    <n v="31"/>
    <n v="80.806451612903231"/>
    <x v="1"/>
    <s v="USD"/>
    <x v="763"/>
    <x v="422"/>
    <b v="0"/>
    <b v="1"/>
    <s v="games/video games"/>
    <x v="6"/>
    <x v="11"/>
  </r>
  <r>
    <n v="853"/>
    <s v="Collier LLC"/>
    <s v="Secured well-modulated projection"/>
    <x v="408"/>
    <n v="111502"/>
    <n v="6.5205847953216374"/>
    <x v="1"/>
    <n v="1467"/>
    <n v="76.006816632583508"/>
    <x v="0"/>
    <s v="CAD"/>
    <x v="764"/>
    <x v="767"/>
    <b v="0"/>
    <b v="1"/>
    <s v="music/indie rock"/>
    <x v="1"/>
    <x v="7"/>
  </r>
  <r>
    <n v="854"/>
    <s v="Campbell, Thomas and Obrien"/>
    <s v="Multi-channeled secondary middleware"/>
    <x v="409"/>
    <n v="194309"/>
    <n v="1.1363099415204678"/>
    <x v="1"/>
    <n v="2662"/>
    <n v="72.993613824192337"/>
    <x v="0"/>
    <s v="CAD"/>
    <x v="765"/>
    <x v="768"/>
    <b v="0"/>
    <b v="0"/>
    <s v="publishing/fiction"/>
    <x v="5"/>
    <x v="13"/>
  </r>
  <r>
    <n v="855"/>
    <s v="Moses-Terry"/>
    <s v="Horizontal clear-thinking framework"/>
    <x v="410"/>
    <n v="23956"/>
    <n v="1.0237606837606839"/>
    <x v="1"/>
    <n v="452"/>
    <n v="53"/>
    <x v="2"/>
    <s v="AUD"/>
    <x v="766"/>
    <x v="214"/>
    <b v="0"/>
    <b v="0"/>
    <s v="theater/plays"/>
    <x v="3"/>
    <x v="3"/>
  </r>
  <r>
    <n v="856"/>
    <s v="Williams and Sons"/>
    <s v="Profound composite core"/>
    <x v="166"/>
    <n v="8558"/>
    <n v="3.5658333333333334"/>
    <x v="1"/>
    <n v="158"/>
    <n v="54.164556962025316"/>
    <x v="1"/>
    <s v="USD"/>
    <x v="767"/>
    <x v="769"/>
    <b v="0"/>
    <b v="0"/>
    <s v="food/food trucks"/>
    <x v="0"/>
    <x v="0"/>
  </r>
  <r>
    <n v="857"/>
    <s v="Miranda, Gray and Hale"/>
    <s v="Programmable disintermediate matrices"/>
    <x v="98"/>
    <n v="7413"/>
    <n v="1.3986792452830188"/>
    <x v="1"/>
    <n v="225"/>
    <n v="32.946666666666665"/>
    <x v="5"/>
    <s v="CHF"/>
    <x v="768"/>
    <x v="770"/>
    <b v="1"/>
    <b v="0"/>
    <s v="film &amp; video/shorts"/>
    <x v="4"/>
    <x v="12"/>
  </r>
  <r>
    <n v="858"/>
    <s v="Ayala, Crawford and Taylor"/>
    <s v="Realigned 5thgeneration knowledge user"/>
    <x v="220"/>
    <n v="2778"/>
    <n v="0.69450000000000001"/>
    <x v="0"/>
    <n v="35"/>
    <n v="79.371428571428567"/>
    <x v="1"/>
    <s v="USD"/>
    <x v="769"/>
    <x v="771"/>
    <b v="1"/>
    <b v="0"/>
    <s v="food/food trucks"/>
    <x v="0"/>
    <x v="0"/>
  </r>
  <r>
    <n v="859"/>
    <s v="Martinez Ltd"/>
    <s v="Multi-layered upward-trending groupware"/>
    <x v="190"/>
    <n v="2594"/>
    <n v="0.35534246575342465"/>
    <x v="0"/>
    <n v="63"/>
    <n v="41.174603174603178"/>
    <x v="1"/>
    <s v="USD"/>
    <x v="770"/>
    <x v="250"/>
    <b v="0"/>
    <b v="1"/>
    <s v="theater/plays"/>
    <x v="3"/>
    <x v="3"/>
  </r>
  <r>
    <n v="860"/>
    <s v="Lee PLC"/>
    <s v="Re-contextualized leadingedge firmware"/>
    <x v="22"/>
    <n v="5033"/>
    <n v="2.5165000000000002"/>
    <x v="1"/>
    <n v="65"/>
    <n v="77.430769230769229"/>
    <x v="1"/>
    <s v="USD"/>
    <x v="771"/>
    <x v="772"/>
    <b v="0"/>
    <b v="1"/>
    <s v="technology/wearables"/>
    <x v="2"/>
    <x v="8"/>
  </r>
  <r>
    <n v="861"/>
    <s v="Young, Ramsey and Powell"/>
    <s v="Devolved disintermediate analyzer"/>
    <x v="35"/>
    <n v="9317"/>
    <n v="1.0587500000000001"/>
    <x v="1"/>
    <n v="163"/>
    <n v="57.159509202453989"/>
    <x v="1"/>
    <s v="USD"/>
    <x v="772"/>
    <x v="773"/>
    <b v="0"/>
    <b v="0"/>
    <s v="theater/plays"/>
    <x v="3"/>
    <x v="3"/>
  </r>
  <r>
    <n v="862"/>
    <s v="Lewis and Sons"/>
    <s v="Profound disintermediate open system"/>
    <x v="26"/>
    <n v="6560"/>
    <n v="1.8742857142857143"/>
    <x v="1"/>
    <n v="85"/>
    <n v="77.17647058823529"/>
    <x v="1"/>
    <s v="USD"/>
    <x v="773"/>
    <x v="774"/>
    <b v="0"/>
    <b v="0"/>
    <s v="theater/plays"/>
    <x v="3"/>
    <x v="3"/>
  </r>
  <r>
    <n v="863"/>
    <s v="Davis-Johnson"/>
    <s v="Automated reciprocal protocol"/>
    <x v="1"/>
    <n v="5415"/>
    <n v="3.8678571428571429"/>
    <x v="1"/>
    <n v="217"/>
    <n v="24.953917050691246"/>
    <x v="1"/>
    <s v="USD"/>
    <x v="774"/>
    <x v="331"/>
    <b v="0"/>
    <b v="1"/>
    <s v="film &amp; video/television"/>
    <x v="4"/>
    <x v="19"/>
  </r>
  <r>
    <n v="864"/>
    <s v="Stevenson-Thompson"/>
    <s v="Automated static workforce"/>
    <x v="3"/>
    <n v="14577"/>
    <n v="3.4707142857142856"/>
    <x v="1"/>
    <n v="150"/>
    <n v="97.18"/>
    <x v="1"/>
    <s v="USD"/>
    <x v="775"/>
    <x v="775"/>
    <b v="0"/>
    <b v="0"/>
    <s v="film &amp; video/shorts"/>
    <x v="4"/>
    <x v="12"/>
  </r>
  <r>
    <n v="865"/>
    <s v="Ellis, Smith and Armstrong"/>
    <s v="Horizontal attitude-oriented help-desk"/>
    <x v="411"/>
    <n v="150515"/>
    <n v="1.8582098765432098"/>
    <x v="1"/>
    <n v="3272"/>
    <n v="46.000916870415651"/>
    <x v="1"/>
    <s v="USD"/>
    <x v="776"/>
    <x v="776"/>
    <b v="0"/>
    <b v="0"/>
    <s v="theater/plays"/>
    <x v="3"/>
    <x v="3"/>
  </r>
  <r>
    <n v="866"/>
    <s v="Jackson-Brown"/>
    <s v="Versatile 5thgeneration matrices"/>
    <x v="412"/>
    <n v="79045"/>
    <n v="0.43241247264770238"/>
    <x v="3"/>
    <n v="898"/>
    <n v="88.023385300668153"/>
    <x v="1"/>
    <s v="USD"/>
    <x v="777"/>
    <x v="777"/>
    <b v="0"/>
    <b v="0"/>
    <s v="photography/photography books"/>
    <x v="7"/>
    <x v="14"/>
  </r>
  <r>
    <n v="867"/>
    <s v="Kane, Pruitt and Rivera"/>
    <s v="Cross-platform next generation service-desk"/>
    <x v="73"/>
    <n v="7797"/>
    <n v="1.6243749999999999"/>
    <x v="1"/>
    <n v="300"/>
    <n v="25.99"/>
    <x v="1"/>
    <s v="USD"/>
    <x v="778"/>
    <x v="778"/>
    <b v="0"/>
    <b v="0"/>
    <s v="food/food trucks"/>
    <x v="0"/>
    <x v="0"/>
  </r>
  <r>
    <n v="868"/>
    <s v="Wood, Buckley and Meza"/>
    <s v="Front-line web-enabled installation"/>
    <x v="260"/>
    <n v="12939"/>
    <n v="1.8484285714285715"/>
    <x v="1"/>
    <n v="126"/>
    <n v="102.69047619047619"/>
    <x v="1"/>
    <s v="USD"/>
    <x v="779"/>
    <x v="779"/>
    <b v="0"/>
    <b v="0"/>
    <s v="theater/plays"/>
    <x v="3"/>
    <x v="3"/>
  </r>
  <r>
    <n v="869"/>
    <s v="Brown-Williams"/>
    <s v="Multi-channeled responsive product"/>
    <x v="413"/>
    <n v="38376"/>
    <n v="0.23703520691785052"/>
    <x v="0"/>
    <n v="526"/>
    <n v="72.958174904942965"/>
    <x v="1"/>
    <s v="USD"/>
    <x v="780"/>
    <x v="780"/>
    <b v="0"/>
    <b v="0"/>
    <s v="film &amp; video/drama"/>
    <x v="4"/>
    <x v="6"/>
  </r>
  <r>
    <n v="870"/>
    <s v="Hansen-Austin"/>
    <s v="Adaptive demand-driven encryption"/>
    <x v="106"/>
    <n v="6920"/>
    <n v="0.89870129870129867"/>
    <x v="0"/>
    <n v="121"/>
    <n v="57.190082644628099"/>
    <x v="1"/>
    <s v="USD"/>
    <x v="335"/>
    <x v="781"/>
    <b v="0"/>
    <b v="0"/>
    <s v="theater/plays"/>
    <x v="3"/>
    <x v="3"/>
  </r>
  <r>
    <n v="871"/>
    <s v="Santana-George"/>
    <s v="Re-engineered client-driven knowledge user"/>
    <x v="414"/>
    <n v="194912"/>
    <n v="2.7260419580419581"/>
    <x v="1"/>
    <n v="2320"/>
    <n v="84.013793103448279"/>
    <x v="1"/>
    <s v="USD"/>
    <x v="535"/>
    <x v="782"/>
    <b v="0"/>
    <b v="1"/>
    <s v="theater/plays"/>
    <x v="3"/>
    <x v="3"/>
  </r>
  <r>
    <n v="872"/>
    <s v="Davis LLC"/>
    <s v="Compatible logistical paradigm"/>
    <x v="53"/>
    <n v="7992"/>
    <n v="1.7004255319148935"/>
    <x v="1"/>
    <n v="81"/>
    <n v="98.666666666666671"/>
    <x v="2"/>
    <s v="AUD"/>
    <x v="270"/>
    <x v="783"/>
    <b v="0"/>
    <b v="0"/>
    <s v="film &amp; video/science fiction"/>
    <x v="4"/>
    <x v="22"/>
  </r>
  <r>
    <n v="873"/>
    <s v="Vazquez, Ochoa and Clark"/>
    <s v="Intuitive value-added installation"/>
    <x v="369"/>
    <n v="79268"/>
    <n v="1.8828503562945369"/>
    <x v="1"/>
    <n v="1887"/>
    <n v="42.007419183889773"/>
    <x v="1"/>
    <s v="USD"/>
    <x v="781"/>
    <x v="393"/>
    <b v="0"/>
    <b v="0"/>
    <s v="photography/photography books"/>
    <x v="7"/>
    <x v="14"/>
  </r>
  <r>
    <n v="874"/>
    <s v="Chung-Nguyen"/>
    <s v="Managed discrete parallelism"/>
    <x v="415"/>
    <n v="139468"/>
    <n v="3.4693532338308457"/>
    <x v="1"/>
    <n v="4358"/>
    <n v="32.002753556677376"/>
    <x v="1"/>
    <s v="USD"/>
    <x v="782"/>
    <x v="784"/>
    <b v="0"/>
    <b v="1"/>
    <s v="photography/photography books"/>
    <x v="7"/>
    <x v="14"/>
  </r>
  <r>
    <n v="875"/>
    <s v="Mueller-Harmon"/>
    <s v="Implemented tangible approach"/>
    <x v="58"/>
    <n v="5465"/>
    <n v="0.6917721518987342"/>
    <x v="0"/>
    <n v="67"/>
    <n v="81.567164179104481"/>
    <x v="1"/>
    <s v="USD"/>
    <x v="783"/>
    <x v="785"/>
    <b v="0"/>
    <b v="0"/>
    <s v="music/rock"/>
    <x v="1"/>
    <x v="1"/>
  </r>
  <r>
    <n v="876"/>
    <s v="Dixon, Perez and Banks"/>
    <s v="Re-engineered encompassing definition"/>
    <x v="111"/>
    <n v="2111"/>
    <n v="0.25433734939759034"/>
    <x v="0"/>
    <n v="57"/>
    <n v="37.035087719298247"/>
    <x v="0"/>
    <s v="CAD"/>
    <x v="784"/>
    <x v="229"/>
    <b v="0"/>
    <b v="0"/>
    <s v="photography/photography books"/>
    <x v="7"/>
    <x v="14"/>
  </r>
  <r>
    <n v="877"/>
    <s v="Estrada Group"/>
    <s v="Multi-lateral uniform collaboration"/>
    <x v="416"/>
    <n v="126628"/>
    <n v="0.77400977995110021"/>
    <x v="0"/>
    <n v="1229"/>
    <n v="103.033360455655"/>
    <x v="1"/>
    <s v="USD"/>
    <x v="785"/>
    <x v="786"/>
    <b v="0"/>
    <b v="0"/>
    <s v="food/food trucks"/>
    <x v="0"/>
    <x v="0"/>
  </r>
  <r>
    <n v="878"/>
    <s v="Lutz Group"/>
    <s v="Enterprise-wide foreground paradigm"/>
    <x v="50"/>
    <n v="1012"/>
    <n v="0.37481481481481482"/>
    <x v="0"/>
    <n v="12"/>
    <n v="84.333333333333329"/>
    <x v="6"/>
    <s v="EUR"/>
    <x v="786"/>
    <x v="787"/>
    <b v="0"/>
    <b v="0"/>
    <s v="music/metal"/>
    <x v="1"/>
    <x v="16"/>
  </r>
  <r>
    <n v="879"/>
    <s v="Ortiz Inc"/>
    <s v="Stand-alone incremental parallelism"/>
    <x v="67"/>
    <n v="5438"/>
    <n v="5.4379999999999997"/>
    <x v="1"/>
    <n v="53"/>
    <n v="102.60377358490567"/>
    <x v="1"/>
    <s v="USD"/>
    <x v="787"/>
    <x v="341"/>
    <b v="0"/>
    <b v="0"/>
    <s v="publishing/nonfiction"/>
    <x v="5"/>
    <x v="9"/>
  </r>
  <r>
    <n v="880"/>
    <s v="Craig, Ellis and Miller"/>
    <s v="Persevering 5thgeneration throughput"/>
    <x v="396"/>
    <n v="193101"/>
    <n v="2.2852189349112426"/>
    <x v="1"/>
    <n v="2414"/>
    <n v="79.992129246064621"/>
    <x v="1"/>
    <s v="USD"/>
    <x v="788"/>
    <x v="788"/>
    <b v="0"/>
    <b v="0"/>
    <s v="music/electric music"/>
    <x v="1"/>
    <x v="5"/>
  </r>
  <r>
    <n v="881"/>
    <s v="Charles Inc"/>
    <s v="Implemented object-oriented synergy"/>
    <x v="417"/>
    <n v="31665"/>
    <n v="0.38948339483394834"/>
    <x v="0"/>
    <n v="452"/>
    <n v="70.055309734513273"/>
    <x v="1"/>
    <s v="USD"/>
    <x v="330"/>
    <x v="789"/>
    <b v="0"/>
    <b v="1"/>
    <s v="theater/plays"/>
    <x v="3"/>
    <x v="3"/>
  </r>
  <r>
    <n v="882"/>
    <s v="White-Rosario"/>
    <s v="Balanced demand-driven definition"/>
    <x v="126"/>
    <n v="2960"/>
    <n v="3.7"/>
    <x v="1"/>
    <n v="80"/>
    <n v="37"/>
    <x v="1"/>
    <s v="USD"/>
    <x v="789"/>
    <x v="790"/>
    <b v="0"/>
    <b v="0"/>
    <s v="theater/plays"/>
    <x v="3"/>
    <x v="3"/>
  </r>
  <r>
    <n v="883"/>
    <s v="Simmons-Villarreal"/>
    <s v="Customer-focused mobile Graphic Interface"/>
    <x v="74"/>
    <n v="8089"/>
    <n v="2.3791176470588233"/>
    <x v="1"/>
    <n v="193"/>
    <n v="41.911917098445599"/>
    <x v="1"/>
    <s v="USD"/>
    <x v="790"/>
    <x v="791"/>
    <b v="0"/>
    <b v="0"/>
    <s v="film &amp; video/shorts"/>
    <x v="4"/>
    <x v="12"/>
  </r>
  <r>
    <n v="884"/>
    <s v="Strickland Group"/>
    <s v="Horizontal secondary interface"/>
    <x v="418"/>
    <n v="109374"/>
    <n v="0.64036299765807958"/>
    <x v="0"/>
    <n v="1886"/>
    <n v="57.992576882290564"/>
    <x v="1"/>
    <s v="USD"/>
    <x v="791"/>
    <x v="792"/>
    <b v="0"/>
    <b v="1"/>
    <s v="theater/plays"/>
    <x v="3"/>
    <x v="3"/>
  </r>
  <r>
    <n v="885"/>
    <s v="Lynch Ltd"/>
    <s v="Virtual analyzing collaboration"/>
    <x v="37"/>
    <n v="2129"/>
    <n v="1.1827777777777777"/>
    <x v="1"/>
    <n v="52"/>
    <n v="40.942307692307693"/>
    <x v="1"/>
    <s v="USD"/>
    <x v="792"/>
    <x v="556"/>
    <b v="0"/>
    <b v="0"/>
    <s v="theater/plays"/>
    <x v="3"/>
    <x v="3"/>
  </r>
  <r>
    <n v="886"/>
    <s v="Sanders LLC"/>
    <s v="Multi-tiered explicit focus group"/>
    <x v="419"/>
    <n v="127745"/>
    <n v="0.84824037184594958"/>
    <x v="0"/>
    <n v="1825"/>
    <n v="69.9972602739726"/>
    <x v="1"/>
    <s v="USD"/>
    <x v="793"/>
    <x v="488"/>
    <b v="0"/>
    <b v="0"/>
    <s v="music/indie rock"/>
    <x v="1"/>
    <x v="7"/>
  </r>
  <r>
    <n v="887"/>
    <s v="Cooper LLC"/>
    <s v="Multi-layered systematic knowledgebase"/>
    <x v="75"/>
    <n v="2289"/>
    <n v="0.29346153846153844"/>
    <x v="0"/>
    <n v="31"/>
    <n v="73.838709677419359"/>
    <x v="1"/>
    <s v="USD"/>
    <x v="794"/>
    <x v="232"/>
    <b v="0"/>
    <b v="1"/>
    <s v="theater/plays"/>
    <x v="3"/>
    <x v="3"/>
  </r>
  <r>
    <n v="888"/>
    <s v="Palmer Ltd"/>
    <s v="Reverse-engineered uniform knowledge user"/>
    <x v="306"/>
    <n v="12174"/>
    <n v="2.0989655172413793"/>
    <x v="1"/>
    <n v="290"/>
    <n v="41.979310344827589"/>
    <x v="1"/>
    <s v="USD"/>
    <x v="795"/>
    <x v="793"/>
    <b v="0"/>
    <b v="0"/>
    <s v="theater/plays"/>
    <x v="3"/>
    <x v="3"/>
  </r>
  <r>
    <n v="889"/>
    <s v="Santos Group"/>
    <s v="Secured dynamic capacity"/>
    <x v="36"/>
    <n v="9508"/>
    <n v="1.697857142857143"/>
    <x v="1"/>
    <n v="122"/>
    <n v="77.93442622950819"/>
    <x v="1"/>
    <s v="USD"/>
    <x v="796"/>
    <x v="794"/>
    <b v="0"/>
    <b v="1"/>
    <s v="music/electric music"/>
    <x v="1"/>
    <x v="5"/>
  </r>
  <r>
    <n v="890"/>
    <s v="Christian, Kim and Jimenez"/>
    <s v="Devolved foreground throughput"/>
    <x v="420"/>
    <n v="155849"/>
    <n v="1.1595907738095239"/>
    <x v="1"/>
    <n v="1470"/>
    <n v="106.01972789115646"/>
    <x v="1"/>
    <s v="USD"/>
    <x v="797"/>
    <x v="138"/>
    <b v="0"/>
    <b v="0"/>
    <s v="music/indie rock"/>
    <x v="1"/>
    <x v="7"/>
  </r>
  <r>
    <n v="891"/>
    <s v="Williams, Price and Hurley"/>
    <s v="Synchronized demand-driven infrastructure"/>
    <x v="162"/>
    <n v="7758"/>
    <n v="2.5859999999999999"/>
    <x v="1"/>
    <n v="165"/>
    <n v="47.018181818181816"/>
    <x v="0"/>
    <s v="CAD"/>
    <x v="798"/>
    <x v="795"/>
    <b v="0"/>
    <b v="0"/>
    <s v="film &amp; video/documentary"/>
    <x v="4"/>
    <x v="4"/>
  </r>
  <r>
    <n v="892"/>
    <s v="Anderson, Parks and Estrada"/>
    <s v="Realigned discrete structure"/>
    <x v="46"/>
    <n v="13835"/>
    <n v="2.3058333333333332"/>
    <x v="1"/>
    <n v="182"/>
    <n v="76.016483516483518"/>
    <x v="1"/>
    <s v="USD"/>
    <x v="799"/>
    <x v="796"/>
    <b v="0"/>
    <b v="0"/>
    <s v="publishing/translations"/>
    <x v="5"/>
    <x v="18"/>
  </r>
  <r>
    <n v="893"/>
    <s v="Collins-Martinez"/>
    <s v="Progressive grid-enabled website"/>
    <x v="141"/>
    <n v="10770"/>
    <n v="1.2821428571428573"/>
    <x v="1"/>
    <n v="199"/>
    <n v="54.120603015075375"/>
    <x v="6"/>
    <s v="EUR"/>
    <x v="800"/>
    <x v="797"/>
    <b v="0"/>
    <b v="1"/>
    <s v="film &amp; video/documentary"/>
    <x v="4"/>
    <x v="4"/>
  </r>
  <r>
    <n v="894"/>
    <s v="Barrett Inc"/>
    <s v="Organic cohesive neural-net"/>
    <x v="12"/>
    <n v="3208"/>
    <n v="1.8870588235294117"/>
    <x v="1"/>
    <n v="56"/>
    <n v="57.285714285714285"/>
    <x v="4"/>
    <s v="GBP"/>
    <x v="801"/>
    <x v="798"/>
    <b v="0"/>
    <b v="1"/>
    <s v="film &amp; video/television"/>
    <x v="4"/>
    <x v="19"/>
  </r>
  <r>
    <n v="895"/>
    <s v="Adams-Rollins"/>
    <s v="Integrated demand-driven info-mediaries"/>
    <x v="421"/>
    <n v="11108"/>
    <n v="6.9511889862327911E-2"/>
    <x v="0"/>
    <n v="107"/>
    <n v="103.81308411214954"/>
    <x v="1"/>
    <s v="USD"/>
    <x v="802"/>
    <x v="799"/>
    <b v="0"/>
    <b v="0"/>
    <s v="theater/plays"/>
    <x v="3"/>
    <x v="3"/>
  </r>
  <r>
    <n v="896"/>
    <s v="Wright-Bryant"/>
    <s v="Reverse-engineered client-server extranet"/>
    <x v="174"/>
    <n v="153338"/>
    <n v="7.7443434343434348"/>
    <x v="1"/>
    <n v="1460"/>
    <n v="105.02602739726028"/>
    <x v="2"/>
    <s v="AUD"/>
    <x v="803"/>
    <x v="800"/>
    <b v="0"/>
    <b v="1"/>
    <s v="food/food trucks"/>
    <x v="0"/>
    <x v="0"/>
  </r>
  <r>
    <n v="897"/>
    <s v="Berry-Cannon"/>
    <s v="Organized discrete encoding"/>
    <x v="35"/>
    <n v="2437"/>
    <n v="0.27693181818181817"/>
    <x v="0"/>
    <n v="27"/>
    <n v="90.259259259259252"/>
    <x v="1"/>
    <s v="USD"/>
    <x v="212"/>
    <x v="368"/>
    <b v="0"/>
    <b v="0"/>
    <s v="theater/plays"/>
    <x v="3"/>
    <x v="3"/>
  </r>
  <r>
    <n v="898"/>
    <s v="Davis-Gonzalez"/>
    <s v="Balanced regional flexibility"/>
    <x v="422"/>
    <n v="93991"/>
    <n v="0.52479620323841425"/>
    <x v="0"/>
    <n v="1221"/>
    <n v="76.978705978705975"/>
    <x v="1"/>
    <s v="USD"/>
    <x v="804"/>
    <x v="801"/>
    <b v="0"/>
    <b v="0"/>
    <s v="film &amp; video/documentary"/>
    <x v="4"/>
    <x v="4"/>
  </r>
  <r>
    <n v="899"/>
    <s v="Best-Young"/>
    <s v="Implemented multimedia time-frame"/>
    <x v="33"/>
    <n v="12620"/>
    <n v="4.0709677419354842"/>
    <x v="1"/>
    <n v="123"/>
    <n v="102.60162601626017"/>
    <x v="5"/>
    <s v="CHF"/>
    <x v="805"/>
    <x v="802"/>
    <b v="0"/>
    <b v="0"/>
    <s v="music/jazz"/>
    <x v="1"/>
    <x v="17"/>
  </r>
  <r>
    <n v="900"/>
    <s v="Powers, Smith and Deleon"/>
    <s v="Enhanced uniform service-desk"/>
    <x v="0"/>
    <n v="2"/>
    <n v="0.02"/>
    <x v="0"/>
    <n v="1"/>
    <n v="2"/>
    <x v="1"/>
    <s v="USD"/>
    <x v="806"/>
    <x v="803"/>
    <b v="0"/>
    <b v="1"/>
    <s v="technology/web"/>
    <x v="2"/>
    <x v="2"/>
  </r>
  <r>
    <n v="901"/>
    <s v="Hogan Group"/>
    <s v="Versatile bottom-line definition"/>
    <x v="36"/>
    <n v="8746"/>
    <n v="1.5617857142857143"/>
    <x v="1"/>
    <n v="159"/>
    <n v="55.0062893081761"/>
    <x v="1"/>
    <s v="USD"/>
    <x v="807"/>
    <x v="482"/>
    <b v="0"/>
    <b v="1"/>
    <s v="music/rock"/>
    <x v="1"/>
    <x v="1"/>
  </r>
  <r>
    <n v="902"/>
    <s v="Wang, Silva and Byrd"/>
    <s v="Integrated bifurcated software"/>
    <x v="1"/>
    <n v="3534"/>
    <n v="2.5242857142857145"/>
    <x v="1"/>
    <n v="110"/>
    <n v="32.127272727272725"/>
    <x v="1"/>
    <s v="USD"/>
    <x v="722"/>
    <x v="496"/>
    <b v="0"/>
    <b v="0"/>
    <s v="technology/web"/>
    <x v="2"/>
    <x v="2"/>
  </r>
  <r>
    <n v="903"/>
    <s v="Parker-Morris"/>
    <s v="Assimilated next generation instruction set"/>
    <x v="423"/>
    <n v="709"/>
    <n v="1.729268292682927E-2"/>
    <x v="2"/>
    <n v="14"/>
    <n v="50.642857142857146"/>
    <x v="1"/>
    <s v="USD"/>
    <x v="477"/>
    <x v="804"/>
    <b v="0"/>
    <b v="1"/>
    <s v="publishing/nonfiction"/>
    <x v="5"/>
    <x v="9"/>
  </r>
  <r>
    <n v="904"/>
    <s v="Rodriguez, Johnson and Jackson"/>
    <s v="Digitized foreground array"/>
    <x v="191"/>
    <n v="795"/>
    <n v="0.12230769230769231"/>
    <x v="0"/>
    <n v="16"/>
    <n v="49.6875"/>
    <x v="1"/>
    <s v="USD"/>
    <x v="259"/>
    <x v="805"/>
    <b v="0"/>
    <b v="0"/>
    <s v="publishing/radio &amp; podcasts"/>
    <x v="5"/>
    <x v="15"/>
  </r>
  <r>
    <n v="905"/>
    <s v="Haynes PLC"/>
    <s v="Re-engineered clear-thinking project"/>
    <x v="58"/>
    <n v="12955"/>
    <n v="1.6398734177215191"/>
    <x v="1"/>
    <n v="236"/>
    <n v="54.894067796610166"/>
    <x v="1"/>
    <s v="USD"/>
    <x v="9"/>
    <x v="806"/>
    <b v="0"/>
    <b v="0"/>
    <s v="theater/plays"/>
    <x v="3"/>
    <x v="3"/>
  </r>
  <r>
    <n v="906"/>
    <s v="Hayes Group"/>
    <s v="Implemented even-keeled standardization"/>
    <x v="20"/>
    <n v="8964"/>
    <n v="1.6298181818181818"/>
    <x v="1"/>
    <n v="191"/>
    <n v="46.931937172774866"/>
    <x v="1"/>
    <s v="USD"/>
    <x v="808"/>
    <x v="807"/>
    <b v="1"/>
    <b v="1"/>
    <s v="film &amp; video/documentary"/>
    <x v="4"/>
    <x v="4"/>
  </r>
  <r>
    <n v="907"/>
    <s v="White, Pena and Calhoun"/>
    <s v="Quality-focused asymmetric adapter"/>
    <x v="14"/>
    <n v="1843"/>
    <n v="0.20252747252747252"/>
    <x v="0"/>
    <n v="41"/>
    <n v="44.951219512195124"/>
    <x v="1"/>
    <s v="USD"/>
    <x v="809"/>
    <x v="808"/>
    <b v="0"/>
    <b v="0"/>
    <s v="theater/plays"/>
    <x v="3"/>
    <x v="3"/>
  </r>
  <r>
    <n v="908"/>
    <s v="Bryant-Pope"/>
    <s v="Networked intangible help-desk"/>
    <x v="424"/>
    <n v="121950"/>
    <n v="3.1924083769633507"/>
    <x v="1"/>
    <n v="3934"/>
    <n v="30.99898322318251"/>
    <x v="1"/>
    <s v="USD"/>
    <x v="444"/>
    <x v="104"/>
    <b v="0"/>
    <b v="0"/>
    <s v="games/video games"/>
    <x v="6"/>
    <x v="11"/>
  </r>
  <r>
    <n v="909"/>
    <s v="Gates, Li and Thompson"/>
    <s v="Synchronized attitude-oriented frame"/>
    <x v="37"/>
    <n v="8621"/>
    <n v="4.7894444444444444"/>
    <x v="1"/>
    <n v="80"/>
    <n v="107.7625"/>
    <x v="0"/>
    <s v="CAD"/>
    <x v="384"/>
    <x v="809"/>
    <b v="0"/>
    <b v="1"/>
    <s v="theater/plays"/>
    <x v="3"/>
    <x v="3"/>
  </r>
  <r>
    <n v="910"/>
    <s v="King-Morris"/>
    <s v="Proactive incremental architecture"/>
    <x v="425"/>
    <n v="30215"/>
    <n v="0.19556634304207121"/>
    <x v="3"/>
    <n v="296"/>
    <n v="102.07770270270271"/>
    <x v="1"/>
    <s v="USD"/>
    <x v="810"/>
    <x v="810"/>
    <b v="0"/>
    <b v="0"/>
    <s v="theater/plays"/>
    <x v="3"/>
    <x v="3"/>
  </r>
  <r>
    <n v="911"/>
    <s v="Carter, Cole and Curtis"/>
    <s v="Cloned responsive standardization"/>
    <x v="306"/>
    <n v="11539"/>
    <n v="1.9894827586206896"/>
    <x v="1"/>
    <n v="462"/>
    <n v="24.976190476190474"/>
    <x v="1"/>
    <s v="USD"/>
    <x v="811"/>
    <x v="811"/>
    <b v="1"/>
    <b v="0"/>
    <s v="technology/web"/>
    <x v="2"/>
    <x v="2"/>
  </r>
  <r>
    <n v="912"/>
    <s v="Sanchez-Parsons"/>
    <s v="Reduced bifurcated pricing structure"/>
    <x v="37"/>
    <n v="14310"/>
    <n v="7.95"/>
    <x v="1"/>
    <n v="179"/>
    <n v="79.944134078212286"/>
    <x v="1"/>
    <s v="USD"/>
    <x v="812"/>
    <x v="812"/>
    <b v="1"/>
    <b v="0"/>
    <s v="film &amp; video/drama"/>
    <x v="4"/>
    <x v="6"/>
  </r>
  <r>
    <n v="913"/>
    <s v="Rivera-Pearson"/>
    <s v="Re-engineered asymmetric challenge"/>
    <x v="426"/>
    <n v="35536"/>
    <n v="0.50621082621082625"/>
    <x v="0"/>
    <n v="523"/>
    <n v="67.946462715105156"/>
    <x v="2"/>
    <s v="AUD"/>
    <x v="813"/>
    <x v="813"/>
    <b v="0"/>
    <b v="0"/>
    <s v="film &amp; video/drama"/>
    <x v="4"/>
    <x v="6"/>
  </r>
  <r>
    <n v="914"/>
    <s v="Ramirez, Padilla and Barrera"/>
    <s v="Diverse client-driven conglomeration"/>
    <x v="330"/>
    <n v="3676"/>
    <n v="0.57437499999999997"/>
    <x v="0"/>
    <n v="141"/>
    <n v="26.070921985815602"/>
    <x v="4"/>
    <s v="GBP"/>
    <x v="814"/>
    <x v="814"/>
    <b v="0"/>
    <b v="0"/>
    <s v="theater/plays"/>
    <x v="3"/>
    <x v="3"/>
  </r>
  <r>
    <n v="915"/>
    <s v="Riggs Group"/>
    <s v="Configurable upward-trending solution"/>
    <x v="427"/>
    <n v="195936"/>
    <n v="1.5562827640984909"/>
    <x v="1"/>
    <n v="1866"/>
    <n v="105.0032154340836"/>
    <x v="4"/>
    <s v="GBP"/>
    <x v="80"/>
    <x v="815"/>
    <b v="0"/>
    <b v="0"/>
    <s v="film &amp; video/television"/>
    <x v="4"/>
    <x v="19"/>
  </r>
  <r>
    <n v="916"/>
    <s v="Clements Ltd"/>
    <s v="Persistent bandwidth-monitored framework"/>
    <x v="41"/>
    <n v="1343"/>
    <n v="0.36297297297297298"/>
    <x v="0"/>
    <n v="52"/>
    <n v="25.826923076923077"/>
    <x v="1"/>
    <s v="USD"/>
    <x v="815"/>
    <x v="414"/>
    <b v="0"/>
    <b v="0"/>
    <s v="photography/photography books"/>
    <x v="7"/>
    <x v="14"/>
  </r>
  <r>
    <n v="917"/>
    <s v="Cooper Inc"/>
    <s v="Polarized discrete product"/>
    <x v="136"/>
    <n v="2097"/>
    <n v="0.58250000000000002"/>
    <x v="2"/>
    <n v="27"/>
    <n v="77.666666666666671"/>
    <x v="4"/>
    <s v="GBP"/>
    <x v="816"/>
    <x v="816"/>
    <b v="0"/>
    <b v="1"/>
    <s v="film &amp; video/shorts"/>
    <x v="4"/>
    <x v="12"/>
  </r>
  <r>
    <n v="918"/>
    <s v="Jones-Gonzalez"/>
    <s v="Seamless dynamic website"/>
    <x v="167"/>
    <n v="9021"/>
    <n v="2.3739473684210526"/>
    <x v="1"/>
    <n v="156"/>
    <n v="57.82692307692308"/>
    <x v="5"/>
    <s v="CHF"/>
    <x v="474"/>
    <x v="82"/>
    <b v="0"/>
    <b v="0"/>
    <s v="publishing/radio &amp; podcasts"/>
    <x v="5"/>
    <x v="15"/>
  </r>
  <r>
    <n v="919"/>
    <s v="Fox Ltd"/>
    <s v="Extended multimedia firmware"/>
    <x v="428"/>
    <n v="20915"/>
    <n v="0.58750000000000002"/>
    <x v="0"/>
    <n v="225"/>
    <n v="92.955555555555549"/>
    <x v="2"/>
    <s v="AUD"/>
    <x v="817"/>
    <x v="817"/>
    <b v="0"/>
    <b v="1"/>
    <s v="theater/plays"/>
    <x v="3"/>
    <x v="3"/>
  </r>
  <r>
    <n v="920"/>
    <s v="Green, Murphy and Webb"/>
    <s v="Versatile directional project"/>
    <x v="98"/>
    <n v="9676"/>
    <n v="1.8256603773584905"/>
    <x v="1"/>
    <n v="255"/>
    <n v="37.945098039215686"/>
    <x v="1"/>
    <s v="USD"/>
    <x v="818"/>
    <x v="818"/>
    <b v="1"/>
    <b v="0"/>
    <s v="film &amp; video/animation"/>
    <x v="4"/>
    <x v="10"/>
  </r>
  <r>
    <n v="921"/>
    <s v="Stevenson PLC"/>
    <s v="Profound directional knowledge user"/>
    <x v="429"/>
    <n v="1210"/>
    <n v="7.5436408977556111E-3"/>
    <x v="0"/>
    <n v="38"/>
    <n v="31.842105263157894"/>
    <x v="1"/>
    <s v="USD"/>
    <x v="819"/>
    <x v="819"/>
    <b v="0"/>
    <b v="0"/>
    <s v="technology/web"/>
    <x v="2"/>
    <x v="2"/>
  </r>
  <r>
    <n v="922"/>
    <s v="Soto-Anthony"/>
    <s v="Ameliorated logistical capability"/>
    <x v="430"/>
    <n v="90440"/>
    <n v="1.7595330739299611"/>
    <x v="1"/>
    <n v="2261"/>
    <n v="40"/>
    <x v="1"/>
    <s v="USD"/>
    <x v="609"/>
    <x v="320"/>
    <b v="0"/>
    <b v="1"/>
    <s v="music/world music"/>
    <x v="1"/>
    <x v="21"/>
  </r>
  <r>
    <n v="923"/>
    <s v="Wise and Sons"/>
    <s v="Sharable discrete definition"/>
    <x v="12"/>
    <n v="4044"/>
    <n v="2.3788235294117648"/>
    <x v="1"/>
    <n v="40"/>
    <n v="101.1"/>
    <x v="1"/>
    <s v="USD"/>
    <x v="547"/>
    <x v="820"/>
    <b v="0"/>
    <b v="0"/>
    <s v="theater/plays"/>
    <x v="3"/>
    <x v="3"/>
  </r>
  <r>
    <n v="924"/>
    <s v="Butler-Barr"/>
    <s v="User-friendly next generation core"/>
    <x v="431"/>
    <n v="192292"/>
    <n v="4.8805076142131982"/>
    <x v="1"/>
    <n v="2289"/>
    <n v="84.006989951944078"/>
    <x v="6"/>
    <s v="EUR"/>
    <x v="820"/>
    <x v="821"/>
    <b v="0"/>
    <b v="0"/>
    <s v="theater/plays"/>
    <x v="3"/>
    <x v="3"/>
  </r>
  <r>
    <n v="925"/>
    <s v="Wilson, Jefferson and Anderson"/>
    <s v="Profit-focused empowering system engine"/>
    <x v="162"/>
    <n v="6722"/>
    <n v="2.2406666666666668"/>
    <x v="1"/>
    <n v="65"/>
    <n v="103.41538461538461"/>
    <x v="1"/>
    <s v="USD"/>
    <x v="821"/>
    <x v="822"/>
    <b v="0"/>
    <b v="0"/>
    <s v="theater/plays"/>
    <x v="3"/>
    <x v="3"/>
  </r>
  <r>
    <n v="926"/>
    <s v="Brown-Oliver"/>
    <s v="Synchronized cohesive encoding"/>
    <x v="251"/>
    <n v="1577"/>
    <n v="0.18126436781609195"/>
    <x v="0"/>
    <n v="15"/>
    <n v="105.13333333333334"/>
    <x v="1"/>
    <s v="USD"/>
    <x v="151"/>
    <x v="823"/>
    <b v="0"/>
    <b v="0"/>
    <s v="food/food trucks"/>
    <x v="0"/>
    <x v="0"/>
  </r>
  <r>
    <n v="927"/>
    <s v="Davis-Gardner"/>
    <s v="Synergistic dynamic utilization"/>
    <x v="44"/>
    <n v="3301"/>
    <n v="0.45847222222222223"/>
    <x v="0"/>
    <n v="37"/>
    <n v="89.21621621621621"/>
    <x v="1"/>
    <s v="USD"/>
    <x v="822"/>
    <x v="824"/>
    <b v="0"/>
    <b v="0"/>
    <s v="theater/plays"/>
    <x v="3"/>
    <x v="3"/>
  </r>
  <r>
    <n v="928"/>
    <s v="Dawson Group"/>
    <s v="Triple-buffered bi-directional model"/>
    <x v="225"/>
    <n v="196386"/>
    <n v="1.1731541218637993"/>
    <x v="1"/>
    <n v="3777"/>
    <n v="51.995234312946785"/>
    <x v="6"/>
    <s v="EUR"/>
    <x v="823"/>
    <x v="497"/>
    <b v="0"/>
    <b v="0"/>
    <s v="technology/web"/>
    <x v="2"/>
    <x v="2"/>
  </r>
  <r>
    <n v="929"/>
    <s v="Turner-Terrell"/>
    <s v="Polarized tertiary function"/>
    <x v="20"/>
    <n v="11952"/>
    <n v="2.173090909090909"/>
    <x v="1"/>
    <n v="184"/>
    <n v="64.956521739130437"/>
    <x v="4"/>
    <s v="GBP"/>
    <x v="824"/>
    <x v="825"/>
    <b v="0"/>
    <b v="0"/>
    <s v="theater/plays"/>
    <x v="3"/>
    <x v="3"/>
  </r>
  <r>
    <n v="930"/>
    <s v="Hall, Buchanan and Benton"/>
    <s v="Configurable fault-tolerant structure"/>
    <x v="26"/>
    <n v="3930"/>
    <n v="1.1228571428571428"/>
    <x v="1"/>
    <n v="85"/>
    <n v="46.235294117647058"/>
    <x v="1"/>
    <s v="USD"/>
    <x v="825"/>
    <x v="826"/>
    <b v="0"/>
    <b v="1"/>
    <s v="theater/plays"/>
    <x v="3"/>
    <x v="3"/>
  </r>
  <r>
    <n v="931"/>
    <s v="Lowery, Hayden and Cruz"/>
    <s v="Digitized 24/7 budgetary management"/>
    <x v="58"/>
    <n v="5729"/>
    <n v="0.72518987341772156"/>
    <x v="0"/>
    <n v="112"/>
    <n v="51.151785714285715"/>
    <x v="1"/>
    <s v="USD"/>
    <x v="826"/>
    <x v="827"/>
    <b v="0"/>
    <b v="1"/>
    <s v="theater/plays"/>
    <x v="3"/>
    <x v="3"/>
  </r>
  <r>
    <n v="932"/>
    <s v="Mora, Miller and Harper"/>
    <s v="Stand-alone zero tolerance algorithm"/>
    <x v="173"/>
    <n v="4883"/>
    <n v="2.1230434782608696"/>
    <x v="1"/>
    <n v="144"/>
    <n v="33.909722222222221"/>
    <x v="1"/>
    <s v="USD"/>
    <x v="827"/>
    <x v="828"/>
    <b v="0"/>
    <b v="0"/>
    <s v="music/rock"/>
    <x v="1"/>
    <x v="1"/>
  </r>
  <r>
    <n v="933"/>
    <s v="Espinoza Group"/>
    <s v="Implemented tangible support"/>
    <x v="432"/>
    <n v="175015"/>
    <n v="2.3974657534246577"/>
    <x v="1"/>
    <n v="1902"/>
    <n v="92.016298633017882"/>
    <x v="1"/>
    <s v="USD"/>
    <x v="828"/>
    <x v="829"/>
    <b v="0"/>
    <b v="0"/>
    <s v="theater/plays"/>
    <x v="3"/>
    <x v="3"/>
  </r>
  <r>
    <n v="934"/>
    <s v="Davis, Crawford and Lopez"/>
    <s v="Reactive radical framework"/>
    <x v="8"/>
    <n v="11280"/>
    <n v="1.8193548387096774"/>
    <x v="1"/>
    <n v="105"/>
    <n v="107.42857142857143"/>
    <x v="1"/>
    <s v="USD"/>
    <x v="829"/>
    <x v="830"/>
    <b v="0"/>
    <b v="0"/>
    <s v="theater/plays"/>
    <x v="3"/>
    <x v="3"/>
  </r>
  <r>
    <n v="935"/>
    <s v="Richards, Stevens and Fleming"/>
    <s v="Object-based full-range knowledge user"/>
    <x v="55"/>
    <n v="10012"/>
    <n v="1.6413114754098361"/>
    <x v="1"/>
    <n v="132"/>
    <n v="75.848484848484844"/>
    <x v="1"/>
    <s v="USD"/>
    <x v="830"/>
    <x v="94"/>
    <b v="0"/>
    <b v="0"/>
    <s v="theater/plays"/>
    <x v="3"/>
    <x v="3"/>
  </r>
  <r>
    <n v="936"/>
    <s v="Brown Ltd"/>
    <s v="Enhanced composite contingency"/>
    <x v="100"/>
    <n v="1690"/>
    <n v="1.6375968992248063E-2"/>
    <x v="0"/>
    <n v="21"/>
    <n v="80.476190476190482"/>
    <x v="1"/>
    <s v="USD"/>
    <x v="831"/>
    <x v="831"/>
    <b v="1"/>
    <b v="0"/>
    <s v="theater/plays"/>
    <x v="3"/>
    <x v="3"/>
  </r>
  <r>
    <n v="937"/>
    <s v="Tapia, Sandoval and Hurley"/>
    <s v="Cloned fresh-thinking model"/>
    <x v="409"/>
    <n v="84891"/>
    <n v="0.49643859649122807"/>
    <x v="3"/>
    <n v="976"/>
    <n v="86.978483606557376"/>
    <x v="1"/>
    <s v="USD"/>
    <x v="832"/>
    <x v="832"/>
    <b v="0"/>
    <b v="0"/>
    <s v="film &amp; video/documentary"/>
    <x v="4"/>
    <x v="4"/>
  </r>
  <r>
    <n v="938"/>
    <s v="Allen Inc"/>
    <s v="Total dedicated benchmark"/>
    <x v="243"/>
    <n v="10093"/>
    <n v="1.0970652173913042"/>
    <x v="1"/>
    <n v="96"/>
    <n v="105.13541666666667"/>
    <x v="1"/>
    <s v="USD"/>
    <x v="833"/>
    <x v="833"/>
    <b v="0"/>
    <b v="1"/>
    <s v="publishing/fiction"/>
    <x v="5"/>
    <x v="13"/>
  </r>
  <r>
    <n v="939"/>
    <s v="Williams, Johnson and Campbell"/>
    <s v="Streamlined human-resource Graphic Interface"/>
    <x v="75"/>
    <n v="3839"/>
    <n v="0.49217948717948717"/>
    <x v="0"/>
    <n v="67"/>
    <n v="57.298507462686565"/>
    <x v="1"/>
    <s v="USD"/>
    <x v="834"/>
    <x v="834"/>
    <b v="0"/>
    <b v="1"/>
    <s v="games/video games"/>
    <x v="6"/>
    <x v="11"/>
  </r>
  <r>
    <n v="940"/>
    <s v="Wiggins Ltd"/>
    <s v="Upgradable analyzing core"/>
    <x v="34"/>
    <n v="6161"/>
    <n v="0.62232323232323228"/>
    <x v="2"/>
    <n v="66"/>
    <n v="93.348484848484844"/>
    <x v="0"/>
    <s v="CAD"/>
    <x v="835"/>
    <x v="835"/>
    <b v="0"/>
    <b v="0"/>
    <s v="technology/web"/>
    <x v="2"/>
    <x v="2"/>
  </r>
  <r>
    <n v="941"/>
    <s v="Luna-Horne"/>
    <s v="Profound exuding pricing structure"/>
    <x v="433"/>
    <n v="5615"/>
    <n v="0.1305813953488372"/>
    <x v="0"/>
    <n v="78"/>
    <n v="71.987179487179489"/>
    <x v="1"/>
    <s v="USD"/>
    <x v="836"/>
    <x v="836"/>
    <b v="1"/>
    <b v="0"/>
    <s v="theater/plays"/>
    <x v="3"/>
    <x v="3"/>
  </r>
  <r>
    <n v="942"/>
    <s v="Allen Inc"/>
    <s v="Horizontal optimizing model"/>
    <x v="103"/>
    <n v="6205"/>
    <n v="0.64635416666666667"/>
    <x v="0"/>
    <n v="67"/>
    <n v="92.611940298507463"/>
    <x v="2"/>
    <s v="AUD"/>
    <x v="837"/>
    <x v="611"/>
    <b v="0"/>
    <b v="0"/>
    <s v="theater/plays"/>
    <x v="3"/>
    <x v="3"/>
  </r>
  <r>
    <n v="943"/>
    <s v="Peterson, Gonzalez and Spencer"/>
    <s v="Synchronized fault-tolerant algorithm"/>
    <x v="168"/>
    <n v="11969"/>
    <n v="1.5958666666666668"/>
    <x v="1"/>
    <n v="114"/>
    <n v="104.99122807017544"/>
    <x v="1"/>
    <s v="USD"/>
    <x v="219"/>
    <x v="837"/>
    <b v="0"/>
    <b v="0"/>
    <s v="food/food trucks"/>
    <x v="0"/>
    <x v="0"/>
  </r>
  <r>
    <n v="944"/>
    <s v="Walter Inc"/>
    <s v="Streamlined 5thgeneration intranet"/>
    <x v="83"/>
    <n v="8142"/>
    <n v="0.81420000000000003"/>
    <x v="0"/>
    <n v="263"/>
    <n v="30.958174904942965"/>
    <x v="2"/>
    <s v="AUD"/>
    <x v="365"/>
    <x v="334"/>
    <b v="0"/>
    <b v="0"/>
    <s v="photography/photography books"/>
    <x v="7"/>
    <x v="14"/>
  </r>
  <r>
    <n v="945"/>
    <s v="Sanders, Farley and Huffman"/>
    <s v="Cross-group clear-thinking task-force"/>
    <x v="434"/>
    <n v="55805"/>
    <n v="0.32444767441860467"/>
    <x v="0"/>
    <n v="1691"/>
    <n v="33.001182732111175"/>
    <x v="1"/>
    <s v="USD"/>
    <x v="838"/>
    <x v="838"/>
    <b v="1"/>
    <b v="0"/>
    <s v="photography/photography books"/>
    <x v="7"/>
    <x v="14"/>
  </r>
  <r>
    <n v="946"/>
    <s v="Hall, Holmes and Walker"/>
    <s v="Public-key bandwidth-monitored intranet"/>
    <x v="184"/>
    <n v="15238"/>
    <n v="9.9141184124918666E-2"/>
    <x v="0"/>
    <n v="181"/>
    <n v="84.187845303867405"/>
    <x v="1"/>
    <s v="USD"/>
    <x v="839"/>
    <x v="839"/>
    <b v="0"/>
    <b v="0"/>
    <s v="theater/plays"/>
    <x v="3"/>
    <x v="3"/>
  </r>
  <r>
    <n v="947"/>
    <s v="Smith-Powell"/>
    <s v="Upgradable clear-thinking hardware"/>
    <x v="136"/>
    <n v="961"/>
    <n v="0.26694444444444443"/>
    <x v="0"/>
    <n v="13"/>
    <n v="73.92307692307692"/>
    <x v="1"/>
    <s v="USD"/>
    <x v="840"/>
    <x v="216"/>
    <b v="0"/>
    <b v="0"/>
    <s v="theater/plays"/>
    <x v="3"/>
    <x v="3"/>
  </r>
  <r>
    <n v="948"/>
    <s v="Smith-Hill"/>
    <s v="Integrated holistic paradigm"/>
    <x v="151"/>
    <n v="5918"/>
    <n v="0.62957446808510642"/>
    <x v="3"/>
    <n v="160"/>
    <n v="36.987499999999997"/>
    <x v="1"/>
    <s v="USD"/>
    <x v="841"/>
    <x v="840"/>
    <b v="1"/>
    <b v="1"/>
    <s v="film &amp; video/documentary"/>
    <x v="4"/>
    <x v="4"/>
  </r>
  <r>
    <n v="949"/>
    <s v="Wright LLC"/>
    <s v="Seamless clear-thinking conglomeration"/>
    <x v="291"/>
    <n v="9520"/>
    <n v="1.6135593220338984"/>
    <x v="1"/>
    <n v="203"/>
    <n v="46.896551724137929"/>
    <x v="1"/>
    <s v="USD"/>
    <x v="842"/>
    <x v="133"/>
    <b v="0"/>
    <b v="0"/>
    <s v="technology/web"/>
    <x v="2"/>
    <x v="2"/>
  </r>
  <r>
    <n v="950"/>
    <s v="Williams, Orozco and Gomez"/>
    <s v="Persistent content-based methodology"/>
    <x v="0"/>
    <n v="5"/>
    <n v="0.05"/>
    <x v="0"/>
    <n v="1"/>
    <n v="5"/>
    <x v="1"/>
    <s v="USD"/>
    <x v="843"/>
    <x v="354"/>
    <b v="0"/>
    <b v="1"/>
    <s v="theater/plays"/>
    <x v="3"/>
    <x v="3"/>
  </r>
  <r>
    <n v="951"/>
    <s v="Peterson Ltd"/>
    <s v="Re-engineered 24hour matrix"/>
    <x v="435"/>
    <n v="159056"/>
    <n v="10.969379310344827"/>
    <x v="1"/>
    <n v="1559"/>
    <n v="102.02437459910199"/>
    <x v="1"/>
    <s v="USD"/>
    <x v="844"/>
    <x v="721"/>
    <b v="0"/>
    <b v="1"/>
    <s v="music/rock"/>
    <x v="1"/>
    <x v="1"/>
  </r>
  <r>
    <n v="952"/>
    <s v="Cummings-Hayes"/>
    <s v="Virtual multi-tasking core"/>
    <x v="436"/>
    <n v="101987"/>
    <n v="0.70094158075601376"/>
    <x v="3"/>
    <n v="2266"/>
    <n v="45.007502206531335"/>
    <x v="1"/>
    <s v="USD"/>
    <x v="845"/>
    <x v="841"/>
    <b v="0"/>
    <b v="0"/>
    <s v="film &amp; video/documentary"/>
    <x v="4"/>
    <x v="4"/>
  </r>
  <r>
    <n v="953"/>
    <s v="Boyle Ltd"/>
    <s v="Streamlined fault-tolerant conglomeration"/>
    <x v="88"/>
    <n v="1980"/>
    <n v="0.6"/>
    <x v="0"/>
    <n v="21"/>
    <n v="94.285714285714292"/>
    <x v="1"/>
    <s v="USD"/>
    <x v="846"/>
    <x v="842"/>
    <b v="0"/>
    <b v="1"/>
    <s v="film &amp; video/science fiction"/>
    <x v="4"/>
    <x v="22"/>
  </r>
  <r>
    <n v="954"/>
    <s v="Henderson, Parker and Diaz"/>
    <s v="Enterprise-wide client-driven policy"/>
    <x v="142"/>
    <n v="156384"/>
    <n v="3.6709859154929578"/>
    <x v="1"/>
    <n v="1548"/>
    <n v="101.02325581395348"/>
    <x v="2"/>
    <s v="AUD"/>
    <x v="110"/>
    <x v="843"/>
    <b v="0"/>
    <b v="0"/>
    <s v="technology/web"/>
    <x v="2"/>
    <x v="2"/>
  </r>
  <r>
    <n v="955"/>
    <s v="Moss-Obrien"/>
    <s v="Function-based next generation emulation"/>
    <x v="31"/>
    <n v="7763"/>
    <n v="11.09"/>
    <x v="1"/>
    <n v="80"/>
    <n v="97.037499999999994"/>
    <x v="1"/>
    <s v="USD"/>
    <x v="847"/>
    <x v="844"/>
    <b v="0"/>
    <b v="0"/>
    <s v="theater/plays"/>
    <x v="3"/>
    <x v="3"/>
  </r>
  <r>
    <n v="956"/>
    <s v="Wood Inc"/>
    <s v="Re-engineered composite focus group"/>
    <x v="437"/>
    <n v="35698"/>
    <n v="0.19028784648187633"/>
    <x v="0"/>
    <n v="830"/>
    <n v="43.00963855421687"/>
    <x v="1"/>
    <s v="USD"/>
    <x v="848"/>
    <x v="845"/>
    <b v="0"/>
    <b v="0"/>
    <s v="film &amp; video/science fiction"/>
    <x v="4"/>
    <x v="22"/>
  </r>
  <r>
    <n v="957"/>
    <s v="Riley, Cohen and Goodman"/>
    <s v="Profound mission-critical function"/>
    <x v="122"/>
    <n v="12434"/>
    <n v="1.2687755102040816"/>
    <x v="1"/>
    <n v="131"/>
    <n v="94.916030534351151"/>
    <x v="1"/>
    <s v="USD"/>
    <x v="849"/>
    <x v="846"/>
    <b v="0"/>
    <b v="0"/>
    <s v="theater/plays"/>
    <x v="3"/>
    <x v="3"/>
  </r>
  <r>
    <n v="958"/>
    <s v="Green, Robinson and Ho"/>
    <s v="De-engineered zero-defect open system"/>
    <x v="65"/>
    <n v="8081"/>
    <n v="7.3463636363636367"/>
    <x v="1"/>
    <n v="112"/>
    <n v="72.151785714285708"/>
    <x v="1"/>
    <s v="USD"/>
    <x v="780"/>
    <x v="847"/>
    <b v="0"/>
    <b v="0"/>
    <s v="film &amp; video/animation"/>
    <x v="4"/>
    <x v="10"/>
  </r>
  <r>
    <n v="959"/>
    <s v="Black-Graham"/>
    <s v="Operative hybrid utilization"/>
    <x v="438"/>
    <n v="6631"/>
    <n v="4.5731034482758622E-2"/>
    <x v="0"/>
    <n v="130"/>
    <n v="51.007692307692309"/>
    <x v="1"/>
    <s v="USD"/>
    <x v="140"/>
    <x v="688"/>
    <b v="0"/>
    <b v="0"/>
    <s v="publishing/translations"/>
    <x v="5"/>
    <x v="18"/>
  </r>
  <r>
    <n v="960"/>
    <s v="Robbins Group"/>
    <s v="Function-based interactive matrix"/>
    <x v="20"/>
    <n v="4678"/>
    <n v="0.85054545454545449"/>
    <x v="0"/>
    <n v="55"/>
    <n v="85.054545454545448"/>
    <x v="1"/>
    <s v="USD"/>
    <x v="850"/>
    <x v="848"/>
    <b v="0"/>
    <b v="0"/>
    <s v="technology/web"/>
    <x v="2"/>
    <x v="2"/>
  </r>
  <r>
    <n v="961"/>
    <s v="Mason, Case and May"/>
    <s v="Optimized content-based collaboration"/>
    <x v="57"/>
    <n v="6800"/>
    <n v="1.1929824561403508"/>
    <x v="1"/>
    <n v="155"/>
    <n v="43.87096774193548"/>
    <x v="1"/>
    <s v="USD"/>
    <x v="851"/>
    <x v="248"/>
    <b v="0"/>
    <b v="0"/>
    <s v="publishing/translations"/>
    <x v="5"/>
    <x v="18"/>
  </r>
  <r>
    <n v="962"/>
    <s v="Harris, Russell and Mitchell"/>
    <s v="User-centric cohesive policy"/>
    <x v="136"/>
    <n v="10657"/>
    <n v="2.9602777777777778"/>
    <x v="1"/>
    <n v="266"/>
    <n v="40.063909774436091"/>
    <x v="1"/>
    <s v="USD"/>
    <x v="852"/>
    <x v="849"/>
    <b v="0"/>
    <b v="0"/>
    <s v="food/food trucks"/>
    <x v="0"/>
    <x v="0"/>
  </r>
  <r>
    <n v="963"/>
    <s v="Rodriguez-Robinson"/>
    <s v="Ergonomic methodical hub"/>
    <x v="291"/>
    <n v="4997"/>
    <n v="0.84694915254237291"/>
    <x v="0"/>
    <n v="114"/>
    <n v="43.833333333333336"/>
    <x v="6"/>
    <s v="EUR"/>
    <x v="853"/>
    <x v="850"/>
    <b v="0"/>
    <b v="1"/>
    <s v="photography/photography books"/>
    <x v="7"/>
    <x v="14"/>
  </r>
  <r>
    <n v="964"/>
    <s v="Peck, Higgins and Smith"/>
    <s v="Devolved disintermediate encryption"/>
    <x v="41"/>
    <n v="13164"/>
    <n v="3.5578378378378379"/>
    <x v="1"/>
    <n v="155"/>
    <n v="84.92903225806451"/>
    <x v="1"/>
    <s v="USD"/>
    <x v="854"/>
    <x v="851"/>
    <b v="0"/>
    <b v="0"/>
    <s v="theater/plays"/>
    <x v="3"/>
    <x v="3"/>
  </r>
  <r>
    <n v="965"/>
    <s v="Nunez-King"/>
    <s v="Phased clear-thinking policy"/>
    <x v="196"/>
    <n v="8501"/>
    <n v="3.8640909090909092"/>
    <x v="1"/>
    <n v="207"/>
    <n v="41.067632850241544"/>
    <x v="4"/>
    <s v="GBP"/>
    <x v="67"/>
    <x v="852"/>
    <b v="0"/>
    <b v="0"/>
    <s v="music/rock"/>
    <x v="1"/>
    <x v="1"/>
  </r>
  <r>
    <n v="966"/>
    <s v="Davis and Sons"/>
    <s v="Seamless solution-oriented capacity"/>
    <x v="12"/>
    <n v="13468"/>
    <n v="7.9223529411764702"/>
    <x v="1"/>
    <n v="245"/>
    <n v="54.971428571428568"/>
    <x v="1"/>
    <s v="USD"/>
    <x v="855"/>
    <x v="853"/>
    <b v="0"/>
    <b v="0"/>
    <s v="theater/plays"/>
    <x v="3"/>
    <x v="3"/>
  </r>
  <r>
    <n v="967"/>
    <s v="Howard-Douglas"/>
    <s v="Organized human-resource attitude"/>
    <x v="439"/>
    <n v="121138"/>
    <n v="1.3703393665158372"/>
    <x v="1"/>
    <n v="1573"/>
    <n v="77.010807374443743"/>
    <x v="1"/>
    <s v="USD"/>
    <x v="107"/>
    <x v="104"/>
    <b v="0"/>
    <b v="0"/>
    <s v="music/world music"/>
    <x v="1"/>
    <x v="21"/>
  </r>
  <r>
    <n v="968"/>
    <s v="Gonzalez-White"/>
    <s v="Open-architected disintermediate budgetary management"/>
    <x v="166"/>
    <n v="8117"/>
    <n v="3.3820833333333336"/>
    <x v="1"/>
    <n v="114"/>
    <n v="71.201754385964918"/>
    <x v="1"/>
    <s v="USD"/>
    <x v="344"/>
    <x v="854"/>
    <b v="0"/>
    <b v="0"/>
    <s v="food/food trucks"/>
    <x v="0"/>
    <x v="0"/>
  </r>
  <r>
    <n v="969"/>
    <s v="Lopez-King"/>
    <s v="Multi-lateral radical solution"/>
    <x v="58"/>
    <n v="8550"/>
    <n v="1.0822784810126582"/>
    <x v="1"/>
    <n v="93"/>
    <n v="91.935483870967744"/>
    <x v="1"/>
    <s v="USD"/>
    <x v="856"/>
    <x v="855"/>
    <b v="0"/>
    <b v="0"/>
    <s v="theater/plays"/>
    <x v="3"/>
    <x v="3"/>
  </r>
  <r>
    <n v="970"/>
    <s v="Glover-Nelson"/>
    <s v="Inverse context-sensitive info-mediaries"/>
    <x v="309"/>
    <n v="57659"/>
    <n v="0.60757639620653314"/>
    <x v="0"/>
    <n v="594"/>
    <n v="97.069023569023571"/>
    <x v="1"/>
    <s v="USD"/>
    <x v="857"/>
    <x v="856"/>
    <b v="0"/>
    <b v="0"/>
    <s v="theater/plays"/>
    <x v="3"/>
    <x v="3"/>
  </r>
  <r>
    <n v="971"/>
    <s v="Garner and Sons"/>
    <s v="Versatile neutral workforce"/>
    <x v="135"/>
    <n v="1414"/>
    <n v="0.27725490196078434"/>
    <x v="0"/>
    <n v="24"/>
    <n v="58.916666666666664"/>
    <x v="1"/>
    <s v="USD"/>
    <x v="858"/>
    <x v="857"/>
    <b v="0"/>
    <b v="0"/>
    <s v="film &amp; video/television"/>
    <x v="4"/>
    <x v="19"/>
  </r>
  <r>
    <n v="972"/>
    <s v="Sellers, Roach and Garrison"/>
    <s v="Multi-tiered systematic knowledge user"/>
    <x v="440"/>
    <n v="97524"/>
    <n v="2.283934426229508"/>
    <x v="1"/>
    <n v="1681"/>
    <n v="58.015466983938133"/>
    <x v="1"/>
    <s v="USD"/>
    <x v="859"/>
    <x v="858"/>
    <b v="0"/>
    <b v="1"/>
    <s v="technology/web"/>
    <x v="2"/>
    <x v="2"/>
  </r>
  <r>
    <n v="973"/>
    <s v="Herrera, Bennett and Silva"/>
    <s v="Programmable multi-state algorithm"/>
    <x v="441"/>
    <n v="26176"/>
    <n v="0.21615194054500414"/>
    <x v="0"/>
    <n v="252"/>
    <n v="103.87301587301587"/>
    <x v="1"/>
    <s v="USD"/>
    <x v="860"/>
    <x v="859"/>
    <b v="0"/>
    <b v="1"/>
    <s v="theater/plays"/>
    <x v="3"/>
    <x v="3"/>
  </r>
  <r>
    <n v="974"/>
    <s v="Thomas, Clay and Mendoza"/>
    <s v="Multi-channeled reciprocal interface"/>
    <x v="126"/>
    <n v="2991"/>
    <n v="3.73875"/>
    <x v="1"/>
    <n v="32"/>
    <n v="93.46875"/>
    <x v="1"/>
    <s v="USD"/>
    <x v="170"/>
    <x v="860"/>
    <b v="0"/>
    <b v="0"/>
    <s v="music/indie rock"/>
    <x v="1"/>
    <x v="7"/>
  </r>
  <r>
    <n v="975"/>
    <s v="Ayala Group"/>
    <s v="Right-sized maximized migration"/>
    <x v="91"/>
    <n v="8366"/>
    <n v="1.5492592592592593"/>
    <x v="1"/>
    <n v="135"/>
    <n v="61.970370370370368"/>
    <x v="1"/>
    <s v="USD"/>
    <x v="861"/>
    <x v="264"/>
    <b v="0"/>
    <b v="1"/>
    <s v="theater/plays"/>
    <x v="3"/>
    <x v="3"/>
  </r>
  <r>
    <n v="976"/>
    <s v="Huerta, Roberts and Dickerson"/>
    <s v="Self-enabling value-added artificial intelligence"/>
    <x v="220"/>
    <n v="12886"/>
    <n v="3.2214999999999998"/>
    <x v="1"/>
    <n v="140"/>
    <n v="92.042857142857144"/>
    <x v="1"/>
    <s v="USD"/>
    <x v="862"/>
    <x v="65"/>
    <b v="0"/>
    <b v="1"/>
    <s v="theater/plays"/>
    <x v="3"/>
    <x v="3"/>
  </r>
  <r>
    <n v="977"/>
    <s v="Johnson Group"/>
    <s v="Vision-oriented interactive solution"/>
    <x v="260"/>
    <n v="5177"/>
    <n v="0.73957142857142855"/>
    <x v="0"/>
    <n v="67"/>
    <n v="77.268656716417908"/>
    <x v="1"/>
    <s v="USD"/>
    <x v="863"/>
    <x v="861"/>
    <b v="0"/>
    <b v="0"/>
    <s v="food/food trucks"/>
    <x v="0"/>
    <x v="0"/>
  </r>
  <r>
    <n v="978"/>
    <s v="Bailey, Nguyen and Martinez"/>
    <s v="Fundamental user-facing productivity"/>
    <x v="67"/>
    <n v="8641"/>
    <n v="8.641"/>
    <x v="1"/>
    <n v="92"/>
    <n v="93.923913043478265"/>
    <x v="1"/>
    <s v="USD"/>
    <x v="864"/>
    <x v="862"/>
    <b v="0"/>
    <b v="0"/>
    <s v="games/video games"/>
    <x v="6"/>
    <x v="11"/>
  </r>
  <r>
    <n v="979"/>
    <s v="Williams, Martin and Meyer"/>
    <s v="Innovative well-modulated capability"/>
    <x v="138"/>
    <n v="86244"/>
    <n v="1.432624584717608"/>
    <x v="1"/>
    <n v="1015"/>
    <n v="84.969458128078813"/>
    <x v="4"/>
    <s v="GBP"/>
    <x v="527"/>
    <x v="454"/>
    <b v="0"/>
    <b v="0"/>
    <s v="theater/plays"/>
    <x v="3"/>
    <x v="3"/>
  </r>
  <r>
    <n v="980"/>
    <s v="Huff-Johnson"/>
    <s v="Universal fault-tolerant orchestration"/>
    <x v="442"/>
    <n v="78630"/>
    <n v="0.40281762295081969"/>
    <x v="0"/>
    <n v="742"/>
    <n v="105.97035040431267"/>
    <x v="1"/>
    <s v="USD"/>
    <x v="865"/>
    <x v="863"/>
    <b v="1"/>
    <b v="0"/>
    <s v="publishing/nonfiction"/>
    <x v="5"/>
    <x v="9"/>
  </r>
  <r>
    <n v="981"/>
    <s v="Diaz-Little"/>
    <s v="Grass-roots executive synergy"/>
    <x v="313"/>
    <n v="11941"/>
    <n v="1.7822388059701493"/>
    <x v="1"/>
    <n v="323"/>
    <n v="36.969040247678016"/>
    <x v="1"/>
    <s v="USD"/>
    <x v="866"/>
    <x v="864"/>
    <b v="0"/>
    <b v="0"/>
    <s v="technology/web"/>
    <x v="2"/>
    <x v="2"/>
  </r>
  <r>
    <n v="982"/>
    <s v="Freeman-French"/>
    <s v="Multi-layered optimal application"/>
    <x v="44"/>
    <n v="6115"/>
    <n v="0.84930555555555554"/>
    <x v="0"/>
    <n v="75"/>
    <n v="81.533333333333331"/>
    <x v="1"/>
    <s v="USD"/>
    <x v="867"/>
    <x v="865"/>
    <b v="0"/>
    <b v="1"/>
    <s v="film &amp; video/documentary"/>
    <x v="4"/>
    <x v="4"/>
  </r>
  <r>
    <n v="983"/>
    <s v="Beck-Weber"/>
    <s v="Business-focused full-range core"/>
    <x v="443"/>
    <n v="188404"/>
    <n v="1.4593648334624323"/>
    <x v="1"/>
    <n v="2326"/>
    <n v="80.999140154772135"/>
    <x v="1"/>
    <s v="USD"/>
    <x v="868"/>
    <x v="866"/>
    <b v="0"/>
    <b v="0"/>
    <s v="film &amp; video/documentary"/>
    <x v="4"/>
    <x v="4"/>
  </r>
  <r>
    <n v="984"/>
    <s v="Lewis-Jacobson"/>
    <s v="Exclusive system-worthy Graphic Interface"/>
    <x v="191"/>
    <n v="9910"/>
    <n v="1.5246153846153847"/>
    <x v="1"/>
    <n v="381"/>
    <n v="26.010498687664043"/>
    <x v="1"/>
    <s v="USD"/>
    <x v="105"/>
    <x v="867"/>
    <b v="0"/>
    <b v="0"/>
    <s v="theater/plays"/>
    <x v="3"/>
    <x v="3"/>
  </r>
  <r>
    <n v="985"/>
    <s v="Logan-Curtis"/>
    <s v="Enhanced optimal ability"/>
    <x v="305"/>
    <n v="114523"/>
    <n v="0.67129542790152408"/>
    <x v="0"/>
    <n v="4405"/>
    <n v="25.998410896708286"/>
    <x v="1"/>
    <s v="USD"/>
    <x v="481"/>
    <x v="868"/>
    <b v="0"/>
    <b v="1"/>
    <s v="music/rock"/>
    <x v="1"/>
    <x v="1"/>
  </r>
  <r>
    <n v="986"/>
    <s v="Chan, Washington and Callahan"/>
    <s v="Optional zero administration neural-net"/>
    <x v="75"/>
    <n v="3144"/>
    <n v="0.40307692307692305"/>
    <x v="0"/>
    <n v="92"/>
    <n v="34.173913043478258"/>
    <x v="1"/>
    <s v="USD"/>
    <x v="253"/>
    <x v="296"/>
    <b v="0"/>
    <b v="0"/>
    <s v="music/rock"/>
    <x v="1"/>
    <x v="1"/>
  </r>
  <r>
    <n v="987"/>
    <s v="Wilson Group"/>
    <s v="Ameliorated foreground focus group"/>
    <x v="8"/>
    <n v="13441"/>
    <n v="2.1679032258064517"/>
    <x v="1"/>
    <n v="480"/>
    <n v="28.002083333333335"/>
    <x v="1"/>
    <s v="USD"/>
    <x v="869"/>
    <x v="869"/>
    <b v="0"/>
    <b v="0"/>
    <s v="film &amp; video/documentary"/>
    <x v="4"/>
    <x v="4"/>
  </r>
  <r>
    <n v="988"/>
    <s v="Gardner, Ryan and Gutierrez"/>
    <s v="Triple-buffered multi-tasking matrices"/>
    <x v="151"/>
    <n v="4899"/>
    <n v="0.52117021276595743"/>
    <x v="0"/>
    <n v="64"/>
    <n v="76.546875"/>
    <x v="1"/>
    <s v="USD"/>
    <x v="864"/>
    <x v="274"/>
    <b v="0"/>
    <b v="0"/>
    <s v="publishing/radio &amp; podcasts"/>
    <x v="5"/>
    <x v="15"/>
  </r>
  <r>
    <n v="989"/>
    <s v="Hernandez Inc"/>
    <s v="Versatile dedicated migration"/>
    <x v="166"/>
    <n v="11990"/>
    <n v="4.9958333333333336"/>
    <x v="1"/>
    <n v="226"/>
    <n v="53.053097345132741"/>
    <x v="1"/>
    <s v="USD"/>
    <x v="843"/>
    <x v="354"/>
    <b v="0"/>
    <b v="0"/>
    <s v="publishing/translations"/>
    <x v="5"/>
    <x v="18"/>
  </r>
  <r>
    <n v="990"/>
    <s v="Ortiz-Roberts"/>
    <s v="Devolved foreground customer loyalty"/>
    <x v="75"/>
    <n v="6839"/>
    <n v="0.87679487179487181"/>
    <x v="0"/>
    <n v="64"/>
    <n v="106.859375"/>
    <x v="1"/>
    <s v="USD"/>
    <x v="289"/>
    <x v="870"/>
    <b v="0"/>
    <b v="1"/>
    <s v="film &amp; video/drama"/>
    <x v="4"/>
    <x v="6"/>
  </r>
  <r>
    <n v="991"/>
    <s v="Ramirez LLC"/>
    <s v="Reduced reciprocal focus group"/>
    <x v="122"/>
    <n v="11091"/>
    <n v="1.131734693877551"/>
    <x v="1"/>
    <n v="241"/>
    <n v="46.020746887966808"/>
    <x v="1"/>
    <s v="USD"/>
    <x v="870"/>
    <x v="871"/>
    <b v="0"/>
    <b v="1"/>
    <s v="music/rock"/>
    <x v="1"/>
    <x v="1"/>
  </r>
  <r>
    <n v="992"/>
    <s v="Morrow Inc"/>
    <s v="Networked global migration"/>
    <x v="33"/>
    <n v="13223"/>
    <n v="4.2654838709677421"/>
    <x v="1"/>
    <n v="132"/>
    <n v="100.17424242424242"/>
    <x v="1"/>
    <s v="USD"/>
    <x v="871"/>
    <x v="98"/>
    <b v="0"/>
    <b v="1"/>
    <s v="film &amp; video/drama"/>
    <x v="4"/>
    <x v="6"/>
  </r>
  <r>
    <n v="993"/>
    <s v="Erickson-Rogers"/>
    <s v="De-engineered even-keeled definition"/>
    <x v="122"/>
    <n v="7608"/>
    <n v="0.77632653061224488"/>
    <x v="3"/>
    <n v="75"/>
    <n v="101.44"/>
    <x v="6"/>
    <s v="EUR"/>
    <x v="872"/>
    <x v="872"/>
    <b v="0"/>
    <b v="1"/>
    <s v="photography/photography books"/>
    <x v="7"/>
    <x v="14"/>
  </r>
  <r>
    <n v="994"/>
    <s v="Leach, Rich and Price"/>
    <s v="Implemented bi-directional flexibility"/>
    <x v="444"/>
    <n v="74073"/>
    <n v="0.52496810772501767"/>
    <x v="0"/>
    <n v="842"/>
    <n v="87.972684085510693"/>
    <x v="1"/>
    <s v="USD"/>
    <x v="873"/>
    <x v="873"/>
    <b v="0"/>
    <b v="1"/>
    <s v="publishing/translations"/>
    <x v="5"/>
    <x v="18"/>
  </r>
  <r>
    <n v="995"/>
    <s v="Manning-Hamilton"/>
    <s v="Vision-oriented scalable definition"/>
    <x v="238"/>
    <n v="153216"/>
    <n v="1.5746762589928058"/>
    <x v="1"/>
    <n v="2043"/>
    <n v="74.995594713656388"/>
    <x v="1"/>
    <s v="USD"/>
    <x v="874"/>
    <x v="526"/>
    <b v="0"/>
    <b v="1"/>
    <s v="food/food trucks"/>
    <x v="0"/>
    <x v="0"/>
  </r>
  <r>
    <n v="996"/>
    <s v="Butler LLC"/>
    <s v="Future-proofed upward-trending migration"/>
    <x v="47"/>
    <n v="4814"/>
    <n v="0.72939393939393937"/>
    <x v="0"/>
    <n v="112"/>
    <n v="42.982142857142854"/>
    <x v="1"/>
    <s v="USD"/>
    <x v="875"/>
    <x v="874"/>
    <b v="0"/>
    <b v="0"/>
    <s v="theater/plays"/>
    <x v="3"/>
    <x v="3"/>
  </r>
  <r>
    <n v="997"/>
    <s v="Ball LLC"/>
    <s v="Right-sized full-range throughput"/>
    <x v="4"/>
    <n v="4603"/>
    <n v="0.60565789473684206"/>
    <x v="3"/>
    <n v="139"/>
    <n v="33.115107913669064"/>
    <x v="6"/>
    <s v="EUR"/>
    <x v="876"/>
    <x v="875"/>
    <b v="0"/>
    <b v="0"/>
    <s v="theater/plays"/>
    <x v="3"/>
    <x v="3"/>
  </r>
  <r>
    <n v="998"/>
    <s v="Taylor, Santiago and Flores"/>
    <s v="Polarized composite customer loyalty"/>
    <x v="445"/>
    <n v="37823"/>
    <n v="0.5679129129129129"/>
    <x v="0"/>
    <n v="374"/>
    <n v="101.13101604278074"/>
    <x v="1"/>
    <s v="USD"/>
    <x v="877"/>
    <x v="876"/>
    <b v="0"/>
    <b v="1"/>
    <s v="music/indie rock"/>
    <x v="1"/>
    <x v="7"/>
  </r>
  <r>
    <n v="999"/>
    <s v="Hernandez, Norton and Kelley"/>
    <s v="Expanded eco-centric policy"/>
    <x v="446"/>
    <n v="62819"/>
    <n v="0.56542754275427543"/>
    <x v="3"/>
    <n v="1122"/>
    <n v="55.98841354723708"/>
    <x v="1"/>
    <s v="USD"/>
    <x v="878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411A57-513D-4286-9B27-5BF9F00F0DA3}" name="PivotTable14" cacheId="1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32199C-E662-4BF1-872C-97067ADFFAEE}" name="PivotTable15" cacheId="1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7723F7-9BE3-4E02-9DCB-A91BEC7D4C5D}" name="PivotTable20" cacheId="1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0">
  <location ref="A4:F18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allDrilled="1" subtotalTop="0" showAll="0" dataSourceSort="1" defaultSubtotal="0" defaultAttributeDrillState="1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4" hier="23" name="[Range].[date created conversion (Year)].[All]" cap="All"/>
    <pageField fld="2" hier="18" name="[Range].[parent category].[All]" cap="All"/>
  </pageFields>
  <dataFields count="1">
    <dataField name="Count of outcome" fld="1" subtotal="count" baseField="0" baseItem="0"/>
  </dataFields>
  <chartFormats count="4">
    <chartFormat chart="26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6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6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6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3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05B1-BB5C-41F0-AF96-F361214871DF}">
  <dimension ref="A1:F14"/>
  <sheetViews>
    <sheetView workbookViewId="0">
      <selection activeCell="A8" sqref="A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2046</v>
      </c>
    </row>
    <row r="3" spans="1:6" x14ac:dyDescent="0.25">
      <c r="A3" s="6" t="s">
        <v>2044</v>
      </c>
      <c r="B3" s="6" t="s">
        <v>2045</v>
      </c>
    </row>
    <row r="4" spans="1:6" x14ac:dyDescent="0.25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7" t="s">
        <v>2034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25">
      <c r="A6" s="7" t="s">
        <v>2035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25">
      <c r="A7" s="7" t="s">
        <v>2036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25">
      <c r="A8" s="7" t="s">
        <v>2037</v>
      </c>
      <c r="B8" s="8"/>
      <c r="C8" s="8"/>
      <c r="D8" s="8"/>
      <c r="E8" s="8">
        <v>4</v>
      </c>
      <c r="F8" s="8">
        <v>4</v>
      </c>
    </row>
    <row r="9" spans="1:6" x14ac:dyDescent="0.25">
      <c r="A9" s="7" t="s">
        <v>2038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25">
      <c r="A10" s="7" t="s">
        <v>2039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25">
      <c r="A11" s="7" t="s">
        <v>2040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25">
      <c r="A12" s="7" t="s">
        <v>2041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25">
      <c r="A13" s="7" t="s">
        <v>2042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25">
      <c r="A14" s="7" t="s">
        <v>2043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00D8-2A95-4CAF-AA20-D5153D8F0897}">
  <dimension ref="A1:F30"/>
  <sheetViews>
    <sheetView workbookViewId="0">
      <selection activeCell="V31" sqref="V3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2046</v>
      </c>
    </row>
    <row r="2" spans="1:6" x14ac:dyDescent="0.25">
      <c r="A2" s="6" t="s">
        <v>2031</v>
      </c>
      <c r="B2" t="s">
        <v>2046</v>
      </c>
    </row>
    <row r="4" spans="1:6" x14ac:dyDescent="0.25">
      <c r="A4" s="6" t="s">
        <v>2044</v>
      </c>
      <c r="B4" s="6" t="s">
        <v>2045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7" t="s">
        <v>2047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25">
      <c r="A7" s="7" t="s">
        <v>2048</v>
      </c>
      <c r="B7" s="8"/>
      <c r="C7" s="8"/>
      <c r="D7" s="8"/>
      <c r="E7" s="8">
        <v>4</v>
      </c>
      <c r="F7" s="8">
        <v>4</v>
      </c>
    </row>
    <row r="8" spans="1:6" x14ac:dyDescent="0.25">
      <c r="A8" s="7" t="s">
        <v>2049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25">
      <c r="A9" s="7" t="s">
        <v>2050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25">
      <c r="A10" s="7" t="s">
        <v>2051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25">
      <c r="A11" s="7" t="s">
        <v>2052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25">
      <c r="A12" s="7" t="s">
        <v>2053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25">
      <c r="A13" s="7" t="s">
        <v>2054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25">
      <c r="A14" s="7" t="s">
        <v>2055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25">
      <c r="A15" s="7" t="s">
        <v>2056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25">
      <c r="A16" s="7" t="s">
        <v>2057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25">
      <c r="A17" s="7" t="s">
        <v>2058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25">
      <c r="A18" s="7" t="s">
        <v>2059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25">
      <c r="A19" s="7" t="s">
        <v>2060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25">
      <c r="A20" s="7" t="s">
        <v>2061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25">
      <c r="A21" s="7" t="s">
        <v>2062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25">
      <c r="A22" s="7" t="s">
        <v>2063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25">
      <c r="A23" s="7" t="s">
        <v>2064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25">
      <c r="A24" s="7" t="s">
        <v>2065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25">
      <c r="A25" s="7" t="s">
        <v>2066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25">
      <c r="A26" s="7" t="s">
        <v>2067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25">
      <c r="A27" s="7" t="s">
        <v>2068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25">
      <c r="A28" s="7" t="s">
        <v>2069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25">
      <c r="A29" s="7" t="s">
        <v>2070</v>
      </c>
      <c r="B29" s="8"/>
      <c r="C29" s="8"/>
      <c r="D29" s="8"/>
      <c r="E29" s="8">
        <v>3</v>
      </c>
      <c r="F29" s="8">
        <v>3</v>
      </c>
    </row>
    <row r="30" spans="1:6" x14ac:dyDescent="0.25">
      <c r="A30" s="7" t="s">
        <v>2043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C397-99B0-4002-925A-7B1ACDBF43F9}">
  <dimension ref="A1:F18"/>
  <sheetViews>
    <sheetView workbookViewId="0">
      <selection activeCell="Q24" sqref="Q24"/>
    </sheetView>
  </sheetViews>
  <sheetFormatPr defaultRowHeight="15.75" x14ac:dyDescent="0.25"/>
  <cols>
    <col min="1" max="1" width="26.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2086</v>
      </c>
      <c r="B1" t="s" vm="2">
        <v>2085</v>
      </c>
    </row>
    <row r="2" spans="1:6" x14ac:dyDescent="0.25">
      <c r="A2" s="6" t="s">
        <v>2031</v>
      </c>
      <c r="B2" t="s" vm="1">
        <v>2085</v>
      </c>
    </row>
    <row r="4" spans="1:6" x14ac:dyDescent="0.25">
      <c r="A4" s="6" t="s">
        <v>2044</v>
      </c>
      <c r="B4" s="6" t="s">
        <v>2045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7" t="s">
        <v>2073</v>
      </c>
      <c r="B6" s="8">
        <v>6</v>
      </c>
      <c r="C6" s="8">
        <v>36</v>
      </c>
      <c r="D6" s="8">
        <v>1</v>
      </c>
      <c r="E6" s="8">
        <v>49</v>
      </c>
      <c r="F6" s="8">
        <v>92</v>
      </c>
    </row>
    <row r="7" spans="1:6" x14ac:dyDescent="0.25">
      <c r="A7" s="7" t="s">
        <v>2074</v>
      </c>
      <c r="B7" s="8">
        <v>7</v>
      </c>
      <c r="C7" s="8">
        <v>28</v>
      </c>
      <c r="D7" s="8"/>
      <c r="E7" s="8">
        <v>44</v>
      </c>
      <c r="F7" s="8">
        <v>79</v>
      </c>
    </row>
    <row r="8" spans="1:6" x14ac:dyDescent="0.25">
      <c r="A8" s="7" t="s">
        <v>2075</v>
      </c>
      <c r="B8" s="8">
        <v>4</v>
      </c>
      <c r="C8" s="8">
        <v>33</v>
      </c>
      <c r="D8" s="8"/>
      <c r="E8" s="8">
        <v>49</v>
      </c>
      <c r="F8" s="8">
        <v>86</v>
      </c>
    </row>
    <row r="9" spans="1:6" x14ac:dyDescent="0.25">
      <c r="A9" s="7" t="s">
        <v>2076</v>
      </c>
      <c r="B9" s="8">
        <v>1</v>
      </c>
      <c r="C9" s="8">
        <v>30</v>
      </c>
      <c r="D9" s="8">
        <v>1</v>
      </c>
      <c r="E9" s="8">
        <v>46</v>
      </c>
      <c r="F9" s="8">
        <v>78</v>
      </c>
    </row>
    <row r="10" spans="1:6" x14ac:dyDescent="0.25">
      <c r="A10" s="7" t="s">
        <v>2077</v>
      </c>
      <c r="B10" s="8">
        <v>3</v>
      </c>
      <c r="C10" s="8">
        <v>35</v>
      </c>
      <c r="D10" s="8">
        <v>2</v>
      </c>
      <c r="E10" s="8">
        <v>46</v>
      </c>
      <c r="F10" s="8">
        <v>86</v>
      </c>
    </row>
    <row r="11" spans="1:6" x14ac:dyDescent="0.25">
      <c r="A11" s="7" t="s">
        <v>2078</v>
      </c>
      <c r="B11" s="8">
        <v>3</v>
      </c>
      <c r="C11" s="8">
        <v>28</v>
      </c>
      <c r="D11" s="8">
        <v>1</v>
      </c>
      <c r="E11" s="8">
        <v>55</v>
      </c>
      <c r="F11" s="8">
        <v>87</v>
      </c>
    </row>
    <row r="12" spans="1:6" x14ac:dyDescent="0.25">
      <c r="A12" s="7" t="s">
        <v>2079</v>
      </c>
      <c r="B12" s="8">
        <v>4</v>
      </c>
      <c r="C12" s="8">
        <v>31</v>
      </c>
      <c r="D12" s="8">
        <v>1</v>
      </c>
      <c r="E12" s="8">
        <v>58</v>
      </c>
      <c r="F12" s="8">
        <v>94</v>
      </c>
    </row>
    <row r="13" spans="1:6" x14ac:dyDescent="0.25">
      <c r="A13" s="7" t="s">
        <v>2080</v>
      </c>
      <c r="B13" s="8">
        <v>8</v>
      </c>
      <c r="C13" s="8">
        <v>35</v>
      </c>
      <c r="D13" s="8">
        <v>1</v>
      </c>
      <c r="E13" s="8">
        <v>41</v>
      </c>
      <c r="F13" s="8">
        <v>85</v>
      </c>
    </row>
    <row r="14" spans="1:6" x14ac:dyDescent="0.25">
      <c r="A14" s="7" t="s">
        <v>2081</v>
      </c>
      <c r="B14" s="8">
        <v>5</v>
      </c>
      <c r="C14" s="8">
        <v>23</v>
      </c>
      <c r="D14" s="8"/>
      <c r="E14" s="8">
        <v>45</v>
      </c>
      <c r="F14" s="8">
        <v>73</v>
      </c>
    </row>
    <row r="15" spans="1:6" x14ac:dyDescent="0.25">
      <c r="A15" s="7" t="s">
        <v>2082</v>
      </c>
      <c r="B15" s="8">
        <v>6</v>
      </c>
      <c r="C15" s="8">
        <v>26</v>
      </c>
      <c r="D15" s="8">
        <v>1</v>
      </c>
      <c r="E15" s="8">
        <v>45</v>
      </c>
      <c r="F15" s="8">
        <v>78</v>
      </c>
    </row>
    <row r="16" spans="1:6" x14ac:dyDescent="0.25">
      <c r="A16" s="7" t="s">
        <v>2083</v>
      </c>
      <c r="B16" s="8">
        <v>3</v>
      </c>
      <c r="C16" s="8">
        <v>27</v>
      </c>
      <c r="D16" s="8">
        <v>3</v>
      </c>
      <c r="E16" s="8">
        <v>45</v>
      </c>
      <c r="F16" s="8">
        <v>78</v>
      </c>
    </row>
    <row r="17" spans="1:6" x14ac:dyDescent="0.25">
      <c r="A17" s="7" t="s">
        <v>2084</v>
      </c>
      <c r="B17" s="8">
        <v>7</v>
      </c>
      <c r="C17" s="8">
        <v>32</v>
      </c>
      <c r="D17" s="8">
        <v>3</v>
      </c>
      <c r="E17" s="8">
        <v>42</v>
      </c>
      <c r="F17" s="8">
        <v>84</v>
      </c>
    </row>
    <row r="18" spans="1:6" x14ac:dyDescent="0.25">
      <c r="A18" s="7" t="s">
        <v>2043</v>
      </c>
      <c r="B18" s="8">
        <v>57</v>
      </c>
      <c r="C18" s="8">
        <v>364</v>
      </c>
      <c r="D18" s="8">
        <v>14</v>
      </c>
      <c r="E18" s="8">
        <v>565</v>
      </c>
      <c r="F18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AD72-B6A7-4304-9E80-5600492A2AD6}">
  <dimension ref="A1:H12"/>
  <sheetViews>
    <sheetView workbookViewId="0">
      <selection activeCell="I27" sqref="I27"/>
    </sheetView>
  </sheetViews>
  <sheetFormatPr defaultRowHeight="15.75" x14ac:dyDescent="0.25"/>
  <cols>
    <col min="1" max="1" width="13.62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25">
      <c r="A2" t="s">
        <v>2095</v>
      </c>
      <c r="B2">
        <f>COUNTIFS(Crowdfunding!D2:D1001, "&lt;1000", Crowdfunding!G2:G1001, "successful")</f>
        <v>30</v>
      </c>
      <c r="C2">
        <f>COUNTIFS(Crowdfunding!D2:D1001, "&lt;1000", Crowdfunding!G2:G1001, "failed")</f>
        <v>20</v>
      </c>
      <c r="D2">
        <f>COUNTIFS(Crowdfunding!D2:D1001, "&lt;1000", Crowdfunding!G2:G1001, "canceled")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5">
      <c r="A3" t="s">
        <v>2096</v>
      </c>
      <c r="B3">
        <f>COUNTIFS(Crowdfunding!D2:D1001, "&gt;999", Crowdfunding!D2:D1001, "&lt;5000", Crowdfunding!G2:G1001, "successful")</f>
        <v>191</v>
      </c>
      <c r="C3">
        <f>COUNTIFS(Crowdfunding!D2:D1001, "&gt;999", Crowdfunding!D2:D1001, "&lt;5000", Crowdfunding!G2:G1001, "failed")</f>
        <v>38</v>
      </c>
      <c r="D3">
        <f>COUNTIFS(Crowdfunding!D2:D1001, "&gt;999", Crowdfunding!D2:D1001, "&lt;5000", Crowdfunding!G2:G1001, "canceled")</f>
        <v>2</v>
      </c>
      <c r="E3">
        <f>SUM(B3:D3)</f>
        <v>231</v>
      </c>
      <c r="F3" s="4">
        <f>B3/E3</f>
        <v>0.82683982683982682</v>
      </c>
      <c r="G3" s="4">
        <f>C3/E3</f>
        <v>0.16450216450216451</v>
      </c>
      <c r="H3" s="4">
        <f>D3/E3</f>
        <v>8.658008658008658E-3</v>
      </c>
    </row>
    <row r="4" spans="1:8" x14ac:dyDescent="0.25">
      <c r="A4" t="s">
        <v>2097</v>
      </c>
      <c r="B4">
        <f>COUNTIFS(Crowdfunding!D2:D1001, "&gt;4999", Crowdfunding!D2:D1001, "&lt;10000", Crowdfunding!G2:G1001, "successful")</f>
        <v>164</v>
      </c>
      <c r="C4">
        <f>COUNTIFS(Crowdfunding!D2:D1001, "&gt;4999", Crowdfunding!D2:D1001, "&lt;10000", Crowdfunding!G2:G1001, "failed")</f>
        <v>126</v>
      </c>
      <c r="D4">
        <f>COUNTIFS(Crowdfunding!D2:D1001, "&gt;4999", Crowdfunding!D2:D1001, "&lt;10000", Crowdfunding!G2:G1001, "canceled")</f>
        <v>25</v>
      </c>
      <c r="E4">
        <f t="shared" ref="E4:E12" si="0">SUM(B4:D4)</f>
        <v>315</v>
      </c>
      <c r="F4" s="4">
        <f t="shared" ref="F4:F12" si="1">B4/E4</f>
        <v>0.52063492063492067</v>
      </c>
      <c r="G4" s="4">
        <f t="shared" ref="G4:G12" si="2">C4/E4</f>
        <v>0.4</v>
      </c>
      <c r="H4" s="4">
        <f t="shared" ref="H4:H12" si="3">D4/E4</f>
        <v>7.9365079365079361E-2</v>
      </c>
    </row>
    <row r="5" spans="1:8" x14ac:dyDescent="0.25">
      <c r="A5" t="s">
        <v>2105</v>
      </c>
      <c r="B5">
        <f>COUNTIFS(Crowdfunding!D2:D1001, "&gt;9999", Crowdfunding!D2:D1001, "&lt;15000", Crowdfunding!G2:G1001, "successful")</f>
        <v>4</v>
      </c>
      <c r="C5">
        <f>COUNTIFS(Crowdfunding!D2:D1001, "&gt;9999", Crowdfunding!D2:D1001, "&lt;15000", Crowdfunding!G2:G1001, "failed")</f>
        <v>5</v>
      </c>
      <c r="D5">
        <f>COUNTIFS(Crowdfunding!D2:D1001, "&gt;9999", Crowdfunding!D2:D1001, "&lt;15000", Crowdfunding!G2:G1001, 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5">
      <c r="A6" t="s">
        <v>2098</v>
      </c>
      <c r="B6">
        <f>COUNTIFS(Crowdfunding!D2:D1001, "&gt;19999", Crowdfunding!D2:D1001, "&lt;25000", Crowdfunding!G2:G1001, "successful")</f>
        <v>7</v>
      </c>
      <c r="C6">
        <f>COUNTIFS(Crowdfunding!D2:D1001, "&gt;19999", Crowdfunding!D2:D1001, "&lt;25000", Crowdfunding!G2:G1001, "failed")</f>
        <v>0</v>
      </c>
      <c r="D6">
        <f>COUNTIFS(Crowdfunding!D2:D1001, "&gt;19999", Crowdfunding!D2:D1001, "&lt;25000", Crowdfunding!G2:G1001, "canceled")</f>
        <v>0</v>
      </c>
      <c r="E6">
        <f t="shared" si="0"/>
        <v>7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5">
      <c r="A7" t="s">
        <v>2099</v>
      </c>
      <c r="B7">
        <f>COUNTIFS(Crowdfunding!D2:D1001, "&gt;24999", Crowdfunding!D2:D1001, "&lt;30000", Crowdfunding!G2:G1001, "successful")</f>
        <v>11</v>
      </c>
      <c r="C7">
        <f>COUNTIFS(Crowdfunding!D2:D1001, "&gt;24999", Crowdfunding!D2:D1001, "&lt;30000", Crowdfunding!G2:G1001, "failed")</f>
        <v>3</v>
      </c>
      <c r="D7">
        <f>COUNTIFS(Crowdfunding!D2:D1001, "&gt;24999", Crowdfunding!D2:D1001, "&lt;30000", Crowdfunding!G2:G1001, "canceled")</f>
        <v>0</v>
      </c>
      <c r="E7">
        <f t="shared" si="0"/>
        <v>14</v>
      </c>
      <c r="F7" s="4">
        <f t="shared" si="1"/>
        <v>0.7857142857142857</v>
      </c>
      <c r="G7" s="4">
        <f t="shared" si="2"/>
        <v>0.21428571428571427</v>
      </c>
      <c r="H7" s="4">
        <f t="shared" si="3"/>
        <v>0</v>
      </c>
    </row>
    <row r="8" spans="1:8" x14ac:dyDescent="0.25">
      <c r="A8" t="s">
        <v>2100</v>
      </c>
      <c r="B8">
        <f>COUNTIFS(Crowdfunding!D2:D1001, "&gt;29999", Crowdfunding!D2:D1001, "&lt;35000", Crowdfunding!G2:G1001, "successful")</f>
        <v>7</v>
      </c>
      <c r="C8">
        <f>COUNTIFS(Crowdfunding!D2:D1001,"&gt;29999",Crowdfunding!D2:D1001,"&lt;35000",Crowdfunding!G2:G1001,"failed")</f>
        <v>0</v>
      </c>
      <c r="D8">
        <f>COUNTIFS(Crowdfunding!D2:D1001, "&gt;29999", Crowdfunding!D2:D1001, "&lt;35000", Crowdfunding!G2:G1001, "canceled")</f>
        <v>0</v>
      </c>
      <c r="E8">
        <f t="shared" si="0"/>
        <v>7</v>
      </c>
      <c r="F8" s="4">
        <f t="shared" si="1"/>
        <v>1</v>
      </c>
      <c r="G8" s="4">
        <f t="shared" si="2"/>
        <v>0</v>
      </c>
      <c r="H8" s="4">
        <f t="shared" si="3"/>
        <v>0</v>
      </c>
    </row>
    <row r="9" spans="1:8" x14ac:dyDescent="0.25">
      <c r="A9" t="s">
        <v>2101</v>
      </c>
      <c r="B9">
        <f>COUNTIFS(Crowdfunding!D2:D1001, "&gt;34999", Crowdfunding!D2:D1001, "&lt;40000", Crowdfunding!G2:G1001, "successful")</f>
        <v>8</v>
      </c>
      <c r="C9">
        <f>COUNTIFS(Crowdfunding!D2:D1001, "&gt;34999", Crowdfunding!D2:D1001, "&lt;40000", Crowdfunding!G2:G1001, "failed")</f>
        <v>3</v>
      </c>
      <c r="D9">
        <f>COUNTIFS(Crowdfunding!D2:D1001, "&gt;34999", Crowdfunding!D2:D1001, "&lt;40000", Crowdfunding!G2:G1001, "canceled")</f>
        <v>1</v>
      </c>
      <c r="E9">
        <f t="shared" si="0"/>
        <v>12</v>
      </c>
      <c r="F9" s="4">
        <f t="shared" si="1"/>
        <v>0.66666666666666663</v>
      </c>
      <c r="G9" s="4">
        <f t="shared" si="2"/>
        <v>0.25</v>
      </c>
      <c r="H9" s="4">
        <f t="shared" si="3"/>
        <v>8.3333333333333329E-2</v>
      </c>
    </row>
    <row r="10" spans="1:8" x14ac:dyDescent="0.25">
      <c r="A10" t="s">
        <v>2102</v>
      </c>
      <c r="B10">
        <f>COUNTIFS(Crowdfunding!D2:D1001, "&gt;39999", Crowdfunding!D2:D1001, "&lt;45000", Crowdfunding!G2:G1001, "successful")</f>
        <v>11</v>
      </c>
      <c r="C10">
        <f>COUNTIFS(Crowdfunding!D2:D1001, "&gt;39999", Crowdfunding!D2:D1001, "&lt;45000", Crowdfunding!G2:G1001, "failed")</f>
        <v>3</v>
      </c>
      <c r="D10">
        <f>COUNTIFS(Crowdfunding!D2:D1001, "&gt;39999", Crowdfunding!D2:D1001, "&lt;45000", Crowdfunding!G2:G1001, "canceled")</f>
        <v>0</v>
      </c>
      <c r="E10">
        <f t="shared" si="0"/>
        <v>14</v>
      </c>
      <c r="F10" s="4">
        <f t="shared" si="1"/>
        <v>0.7857142857142857</v>
      </c>
      <c r="G10" s="4">
        <f t="shared" si="2"/>
        <v>0.21428571428571427</v>
      </c>
      <c r="H10" s="4">
        <f t="shared" si="3"/>
        <v>0</v>
      </c>
    </row>
    <row r="11" spans="1:8" x14ac:dyDescent="0.25">
      <c r="A11" t="s">
        <v>2103</v>
      </c>
      <c r="B11">
        <f>COUNTIFS(Crowdfunding!D2:D1001, "&gt;44999", Crowdfunding!D2:D1001, "&lt;50000", Crowdfunding!G2:G1001, "successful")</f>
        <v>8</v>
      </c>
      <c r="C11">
        <f>COUNTIFS(Crowdfunding!D2:D1001, "&gt;44999", Crowdfunding!D2:D1001, "&lt;50000", Crowdfunding!G2:G1001, "failed")</f>
        <v>3</v>
      </c>
      <c r="D11">
        <f>COUNTIFS(Crowdfunding!D2:D1001, "&gt;44999", Crowdfunding!D2:D1001, "&lt;50000", Crowdfunding!G2:G1001, "canceled")</f>
        <v>0</v>
      </c>
      <c r="E11">
        <f t="shared" si="0"/>
        <v>11</v>
      </c>
      <c r="F11" s="4">
        <f t="shared" si="1"/>
        <v>0.72727272727272729</v>
      </c>
      <c r="G11" s="4">
        <f t="shared" si="2"/>
        <v>0.27272727272727271</v>
      </c>
      <c r="H11" s="4">
        <f t="shared" si="3"/>
        <v>0</v>
      </c>
    </row>
    <row r="12" spans="1:8" x14ac:dyDescent="0.25">
      <c r="A12" t="s">
        <v>2104</v>
      </c>
      <c r="B12">
        <f>COUNTIFS(Crowdfunding!D2:D1001, "&gt;=50000", Crowdfunding!G2:G1001, "successful")</f>
        <v>114</v>
      </c>
      <c r="C12">
        <f>COUNTIFS(Crowdfunding!D2:D1001, "&gt;=50000", Crowdfunding!G2:G1001, "failed")</f>
        <v>163</v>
      </c>
      <c r="D12">
        <f>COUNTIFS(Crowdfunding!D2:D1001, "&gt;=50000", Crowdfunding!G2:G1001, "canceled")</f>
        <v>28</v>
      </c>
      <c r="E12">
        <f t="shared" si="0"/>
        <v>305</v>
      </c>
      <c r="F12" s="4">
        <f t="shared" si="1"/>
        <v>0.3737704918032787</v>
      </c>
      <c r="G12" s="4">
        <f t="shared" si="2"/>
        <v>0.53442622950819674</v>
      </c>
      <c r="H12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D59F-CCF8-4BE3-BD9C-340B6F65E20F}">
  <sheetPr>
    <tabColor rgb="FFFF0000"/>
  </sheetPr>
  <dimension ref="A1"/>
  <sheetViews>
    <sheetView tabSelected="1" workbookViewId="0">
      <selection activeCell="U26" sqref="U26"/>
    </sheetView>
  </sheetViews>
  <sheetFormatPr defaultRowHeight="15.7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80" zoomScaleNormal="80" workbookViewId="0">
      <selection activeCell="C4" sqref="A1:T100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25" bestFit="1" customWidth="1"/>
    <col min="8" max="8" width="13.5" bestFit="1" customWidth="1"/>
    <col min="9" max="9" width="16.125" bestFit="1" customWidth="1"/>
    <col min="12" max="12" width="12" bestFit="1" customWidth="1"/>
    <col min="13" max="13" width="22" bestFit="1" customWidth="1"/>
    <col min="14" max="14" width="12" bestFit="1" customWidth="1"/>
    <col min="15" max="15" width="20.875" bestFit="1" customWidth="1"/>
    <col min="16" max="16" width="14" bestFit="1" customWidth="1"/>
    <col min="17" max="17" width="13.625" bestFit="1" customWidth="1"/>
    <col min="18" max="18" width="28" bestFit="1" customWidth="1"/>
    <col min="19" max="19" width="14.7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5">
        <f>IFERROR(E2/H2, 0)</f>
        <v>0</v>
      </c>
      <c r="J2" t="s">
        <v>15</v>
      </c>
      <c r="K2" t="s">
        <v>16</v>
      </c>
      <c r="L2">
        <v>1448690400</v>
      </c>
      <c r="M2" s="9">
        <f>(((L2/60)/60)/24)+DATE(1970,1,1)</f>
        <v>42336.25</v>
      </c>
      <c r="N2">
        <v>1450159200</v>
      </c>
      <c r="O2" s="10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</f>
        <v>10.4</v>
      </c>
      <c r="G3" t="s">
        <v>20</v>
      </c>
      <c r="H3">
        <v>158</v>
      </c>
      <c r="I3" s="5">
        <f t="shared" ref="I3:I66" si="1">IFERROR(E3/H3, 0)</f>
        <v>92.151898734177209</v>
      </c>
      <c r="J3" t="s">
        <v>21</v>
      </c>
      <c r="K3" t="s">
        <v>22</v>
      </c>
      <c r="L3">
        <v>1408424400</v>
      </c>
      <c r="M3" s="9">
        <f t="shared" ref="M3:M66" si="2">(((L3/60)/60)/24)+DATE(1970,1,1)</f>
        <v>41870.208333333336</v>
      </c>
      <c r="N3">
        <v>1408597200</v>
      </c>
      <c r="O3" s="10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 s="9">
        <f t="shared" si="2"/>
        <v>41595.25</v>
      </c>
      <c r="N4">
        <v>1384840800</v>
      </c>
      <c r="O4" s="10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 s="9">
        <f t="shared" si="2"/>
        <v>43688.208333333328</v>
      </c>
      <c r="N5">
        <v>1568955600</v>
      </c>
      <c r="O5" s="10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 s="9">
        <f t="shared" si="2"/>
        <v>43485.25</v>
      </c>
      <c r="N6">
        <v>1548309600</v>
      </c>
      <c r="O6" s="10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 s="9">
        <f t="shared" si="2"/>
        <v>41149.208333333336</v>
      </c>
      <c r="N7">
        <v>1347080400</v>
      </c>
      <c r="O7" s="10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 s="9">
        <f t="shared" si="2"/>
        <v>42991.208333333328</v>
      </c>
      <c r="N8">
        <v>1505365200</v>
      </c>
      <c r="O8" s="10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 s="9">
        <f t="shared" si="2"/>
        <v>42229.208333333328</v>
      </c>
      <c r="N9">
        <v>1439614800</v>
      </c>
      <c r="O9" s="10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 s="9">
        <f t="shared" si="2"/>
        <v>40399.208333333336</v>
      </c>
      <c r="N10">
        <v>1281502800</v>
      </c>
      <c r="O10" s="10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 s="9">
        <f t="shared" si="2"/>
        <v>41536.208333333336</v>
      </c>
      <c r="N11">
        <v>1383804000</v>
      </c>
      <c r="O11" s="10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 s="9">
        <f t="shared" si="2"/>
        <v>40404.208333333336</v>
      </c>
      <c r="N12">
        <v>1285909200</v>
      </c>
      <c r="O12" s="10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 s="9">
        <f t="shared" si="2"/>
        <v>40442.208333333336</v>
      </c>
      <c r="N13">
        <v>1285563600</v>
      </c>
      <c r="O13" s="10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 s="9">
        <f t="shared" si="2"/>
        <v>43760.208333333328</v>
      </c>
      <c r="N14">
        <v>1572411600</v>
      </c>
      <c r="O14" s="10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 s="9">
        <f t="shared" si="2"/>
        <v>42532.208333333328</v>
      </c>
      <c r="N15">
        <v>1466658000</v>
      </c>
      <c r="O15" s="10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 s="9">
        <f t="shared" si="2"/>
        <v>40974.25</v>
      </c>
      <c r="N16">
        <v>1333342800</v>
      </c>
      <c r="O16" s="10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 s="9">
        <f t="shared" si="2"/>
        <v>43809.25</v>
      </c>
      <c r="N17">
        <v>1576303200</v>
      </c>
      <c r="O17" s="10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 s="9">
        <f t="shared" si="2"/>
        <v>41661.25</v>
      </c>
      <c r="N18">
        <v>1392271200</v>
      </c>
      <c r="O18" s="10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 s="9">
        <f t="shared" si="2"/>
        <v>40555.25</v>
      </c>
      <c r="N19">
        <v>1294898400</v>
      </c>
      <c r="O19" s="10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 s="9">
        <f t="shared" si="2"/>
        <v>43351.208333333328</v>
      </c>
      <c r="N20">
        <v>1537074000</v>
      </c>
      <c r="O20" s="10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 s="9">
        <f t="shared" si="2"/>
        <v>43528.25</v>
      </c>
      <c r="N21">
        <v>1553490000</v>
      </c>
      <c r="O21" s="10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 s="9">
        <f t="shared" si="2"/>
        <v>41848.208333333336</v>
      </c>
      <c r="N22">
        <v>1406523600</v>
      </c>
      <c r="O22" s="10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 s="9">
        <f t="shared" si="2"/>
        <v>40770.208333333336</v>
      </c>
      <c r="N23">
        <v>1316322000</v>
      </c>
      <c r="O23" s="10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 s="9">
        <f t="shared" si="2"/>
        <v>43193.208333333328</v>
      </c>
      <c r="N24">
        <v>1524027600</v>
      </c>
      <c r="O24" s="10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 s="9">
        <f t="shared" si="2"/>
        <v>43510.25</v>
      </c>
      <c r="N25">
        <v>1554699600</v>
      </c>
      <c r="O25" s="10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 s="9">
        <f t="shared" si="2"/>
        <v>41811.208333333336</v>
      </c>
      <c r="N26">
        <v>1403499600</v>
      </c>
      <c r="O26" s="10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 s="9">
        <f t="shared" si="2"/>
        <v>40681.208333333336</v>
      </c>
      <c r="N27">
        <v>1307422800</v>
      </c>
      <c r="O27" s="10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 s="9">
        <f t="shared" si="2"/>
        <v>43312.208333333328</v>
      </c>
      <c r="N28">
        <v>1535346000</v>
      </c>
      <c r="O28" s="10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 s="9">
        <f t="shared" si="2"/>
        <v>42280.208333333328</v>
      </c>
      <c r="N29">
        <v>1444539600</v>
      </c>
      <c r="O29" s="10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 s="9">
        <f t="shared" si="2"/>
        <v>40218.25</v>
      </c>
      <c r="N30">
        <v>1267682400</v>
      </c>
      <c r="O30" s="10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 s="9">
        <f t="shared" si="2"/>
        <v>43301.208333333328</v>
      </c>
      <c r="N31">
        <v>1535518800</v>
      </c>
      <c r="O31" s="10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 s="9">
        <f t="shared" si="2"/>
        <v>43609.208333333328</v>
      </c>
      <c r="N32">
        <v>1559106000</v>
      </c>
      <c r="O32" s="10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 s="9">
        <f t="shared" si="2"/>
        <v>42374.25</v>
      </c>
      <c r="N33">
        <v>1454392800</v>
      </c>
      <c r="O33" s="10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 s="9">
        <f t="shared" si="2"/>
        <v>43110.25</v>
      </c>
      <c r="N34">
        <v>1517896800</v>
      </c>
      <c r="O34" s="10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 s="9">
        <f t="shared" si="2"/>
        <v>41917.208333333336</v>
      </c>
      <c r="N35">
        <v>1415685600</v>
      </c>
      <c r="O35" s="10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 s="9">
        <f t="shared" si="2"/>
        <v>42817.208333333328</v>
      </c>
      <c r="N36">
        <v>1490677200</v>
      </c>
      <c r="O36" s="10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 s="9">
        <f t="shared" si="2"/>
        <v>43484.25</v>
      </c>
      <c r="N37">
        <v>1551506400</v>
      </c>
      <c r="O37" s="10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 s="9">
        <f t="shared" si="2"/>
        <v>40600.25</v>
      </c>
      <c r="N38">
        <v>1300856400</v>
      </c>
      <c r="O38" s="10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 s="9">
        <f t="shared" si="2"/>
        <v>43744.208333333328</v>
      </c>
      <c r="N39">
        <v>1573192800</v>
      </c>
      <c r="O39" s="10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 s="9">
        <f t="shared" si="2"/>
        <v>40469.208333333336</v>
      </c>
      <c r="N40">
        <v>1287810000</v>
      </c>
      <c r="O40" s="10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 s="9">
        <f t="shared" si="2"/>
        <v>41330.25</v>
      </c>
      <c r="N41">
        <v>1362978000</v>
      </c>
      <c r="O41" s="10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 s="9">
        <f t="shared" si="2"/>
        <v>40334.208333333336</v>
      </c>
      <c r="N42">
        <v>1277355600</v>
      </c>
      <c r="O42" s="10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 s="9">
        <f t="shared" si="2"/>
        <v>41156.208333333336</v>
      </c>
      <c r="N43">
        <v>1348981200</v>
      </c>
      <c r="O43" s="10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 s="9">
        <f t="shared" si="2"/>
        <v>40728.208333333336</v>
      </c>
      <c r="N44">
        <v>1310533200</v>
      </c>
      <c r="O44" s="10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 s="9">
        <f t="shared" si="2"/>
        <v>41844.208333333336</v>
      </c>
      <c r="N45">
        <v>1407560400</v>
      </c>
      <c r="O45" s="10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 s="9">
        <f t="shared" si="2"/>
        <v>43541.208333333328</v>
      </c>
      <c r="N46">
        <v>1552885200</v>
      </c>
      <c r="O46" s="10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 s="9">
        <f t="shared" si="2"/>
        <v>42676.208333333328</v>
      </c>
      <c r="N47">
        <v>1479362400</v>
      </c>
      <c r="O47" s="10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 s="9">
        <f t="shared" si="2"/>
        <v>40367.208333333336</v>
      </c>
      <c r="N48">
        <v>1280552400</v>
      </c>
      <c r="O48" s="10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 s="9">
        <f t="shared" si="2"/>
        <v>41727.208333333336</v>
      </c>
      <c r="N49">
        <v>1398661200</v>
      </c>
      <c r="O49" s="10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 s="9">
        <f t="shared" si="2"/>
        <v>42180.208333333328</v>
      </c>
      <c r="N50">
        <v>1436245200</v>
      </c>
      <c r="O50" s="10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 s="9">
        <f t="shared" si="2"/>
        <v>43758.208333333328</v>
      </c>
      <c r="N51">
        <v>1575439200</v>
      </c>
      <c r="O51" s="10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 s="9">
        <f t="shared" si="2"/>
        <v>41487.208333333336</v>
      </c>
      <c r="N52">
        <v>1377752400</v>
      </c>
      <c r="O52" s="10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 s="9">
        <f t="shared" si="2"/>
        <v>40995.208333333336</v>
      </c>
      <c r="N53">
        <v>1334206800</v>
      </c>
      <c r="O53" s="10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 s="9">
        <f t="shared" si="2"/>
        <v>40436.208333333336</v>
      </c>
      <c r="N54">
        <v>1284872400</v>
      </c>
      <c r="O54" s="10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 s="9">
        <f t="shared" si="2"/>
        <v>41779.208333333336</v>
      </c>
      <c r="N55">
        <v>1403931600</v>
      </c>
      <c r="O55" s="10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 s="9">
        <f t="shared" si="2"/>
        <v>43170.25</v>
      </c>
      <c r="N56">
        <v>1521262800</v>
      </c>
      <c r="O56" s="10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 s="9">
        <f t="shared" si="2"/>
        <v>43311.208333333328</v>
      </c>
      <c r="N57">
        <v>1533358800</v>
      </c>
      <c r="O57" s="10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 s="9">
        <f t="shared" si="2"/>
        <v>42014.25</v>
      </c>
      <c r="N58">
        <v>1421474400</v>
      </c>
      <c r="O58" s="10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 s="9">
        <f t="shared" si="2"/>
        <v>42979.208333333328</v>
      </c>
      <c r="N59">
        <v>1505278800</v>
      </c>
      <c r="O59" s="10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 s="9">
        <f t="shared" si="2"/>
        <v>42268.208333333328</v>
      </c>
      <c r="N60">
        <v>1443934800</v>
      </c>
      <c r="O60" s="10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 s="9">
        <f t="shared" si="2"/>
        <v>42898.208333333328</v>
      </c>
      <c r="N61">
        <v>1498539600</v>
      </c>
      <c r="O61" s="10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 s="9">
        <f t="shared" si="2"/>
        <v>41107.208333333336</v>
      </c>
      <c r="N62">
        <v>1342760400</v>
      </c>
      <c r="O62" s="10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 s="9">
        <f t="shared" si="2"/>
        <v>40595.25</v>
      </c>
      <c r="N63">
        <v>1301720400</v>
      </c>
      <c r="O63" s="10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 s="9">
        <f t="shared" si="2"/>
        <v>42160.208333333328</v>
      </c>
      <c r="N64">
        <v>1433566800</v>
      </c>
      <c r="O64" s="10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 s="9">
        <f t="shared" si="2"/>
        <v>42853.208333333328</v>
      </c>
      <c r="N65">
        <v>1493874000</v>
      </c>
      <c r="O65" s="10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0.97642857142857142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 s="9">
        <f t="shared" si="2"/>
        <v>43283.208333333328</v>
      </c>
      <c r="N66">
        <v>1531803600</v>
      </c>
      <c r="O66" s="10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E67/D67</f>
        <v>2.3614754098360655</v>
      </c>
      <c r="G67" t="s">
        <v>20</v>
      </c>
      <c r="H67">
        <v>236</v>
      </c>
      <c r="I67" s="5">
        <f t="shared" ref="I67:I130" si="5">IFERROR(E67/H67, 0)</f>
        <v>61.038135593220339</v>
      </c>
      <c r="J67" t="s">
        <v>21</v>
      </c>
      <c r="K67" t="s">
        <v>22</v>
      </c>
      <c r="L67">
        <v>1296108000</v>
      </c>
      <c r="M67" s="9">
        <f t="shared" ref="M67:M130" si="6">(((L67/60)/60)/24)+DATE(1970,1,1)</f>
        <v>40570.25</v>
      </c>
      <c r="N67">
        <v>1296712800</v>
      </c>
      <c r="O67" s="10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0.45068965517241377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 s="9">
        <f t="shared" si="6"/>
        <v>42102.208333333328</v>
      </c>
      <c r="N68">
        <v>1428901200</v>
      </c>
      <c r="O68" s="10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1.6238567493112948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 s="9">
        <f t="shared" si="6"/>
        <v>40203.25</v>
      </c>
      <c r="N69">
        <v>1264831200</v>
      </c>
      <c r="O69" s="10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2.5452631578947367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 s="9">
        <f t="shared" si="6"/>
        <v>42943.208333333328</v>
      </c>
      <c r="N70">
        <v>1505192400</v>
      </c>
      <c r="O70" s="10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0.24063291139240506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 s="9">
        <f t="shared" si="6"/>
        <v>40531.25</v>
      </c>
      <c r="N71">
        <v>1295676000</v>
      </c>
      <c r="O71" s="10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1.2374140625000001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 s="9">
        <f t="shared" si="6"/>
        <v>40484.208333333336</v>
      </c>
      <c r="N72">
        <v>1292911200</v>
      </c>
      <c r="O72" s="10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1.0806666666666667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 s="9">
        <f t="shared" si="6"/>
        <v>43799.25</v>
      </c>
      <c r="N73">
        <v>1575439200</v>
      </c>
      <c r="O73" s="10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6.7033333333333331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 s="9">
        <f t="shared" si="6"/>
        <v>42186.208333333328</v>
      </c>
      <c r="N74">
        <v>1438837200</v>
      </c>
      <c r="O74" s="10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6.609285714285714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 s="9">
        <f t="shared" si="6"/>
        <v>42701.25</v>
      </c>
      <c r="N75">
        <v>1480485600</v>
      </c>
      <c r="O75" s="10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1.2246153846153847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 s="9">
        <f t="shared" si="6"/>
        <v>42456.208333333328</v>
      </c>
      <c r="N76">
        <v>1459141200</v>
      </c>
      <c r="O76" s="10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1.5057731958762886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 s="9">
        <f t="shared" si="6"/>
        <v>43296.208333333328</v>
      </c>
      <c r="N77">
        <v>1532322000</v>
      </c>
      <c r="O77" s="10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0.78106590724165992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 s="9">
        <f t="shared" si="6"/>
        <v>42027.25</v>
      </c>
      <c r="N78">
        <v>1426222800</v>
      </c>
      <c r="O78" s="10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0.46947368421052632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 s="9">
        <f t="shared" si="6"/>
        <v>40448.208333333336</v>
      </c>
      <c r="N79">
        <v>1286773200</v>
      </c>
      <c r="O79" s="10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3.008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 s="9">
        <f t="shared" si="6"/>
        <v>43206.208333333328</v>
      </c>
      <c r="N80">
        <v>1523941200</v>
      </c>
      <c r="O80" s="10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0.6959861591695502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 s="9">
        <f t="shared" si="6"/>
        <v>43267.208333333328</v>
      </c>
      <c r="N81">
        <v>1529557200</v>
      </c>
      <c r="O81" s="10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6.374545454545455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 s="9">
        <f t="shared" si="6"/>
        <v>42976.208333333328</v>
      </c>
      <c r="N82">
        <v>1506574800</v>
      </c>
      <c r="O82" s="10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2.253392857142857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 s="9">
        <f t="shared" si="6"/>
        <v>43062.25</v>
      </c>
      <c r="N83">
        <v>1513576800</v>
      </c>
      <c r="O83" s="10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14.973000000000001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 s="9">
        <f t="shared" si="6"/>
        <v>43482.25</v>
      </c>
      <c r="N84">
        <v>1548309600</v>
      </c>
      <c r="O84" s="10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0.37590225563909774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 s="9">
        <f t="shared" si="6"/>
        <v>42579.208333333328</v>
      </c>
      <c r="N85">
        <v>1471582800</v>
      </c>
      <c r="O85" s="10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1.3236942675159236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 s="9">
        <f t="shared" si="6"/>
        <v>41118.208333333336</v>
      </c>
      <c r="N86">
        <v>1344315600</v>
      </c>
      <c r="O86" s="10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1.3122448979591836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 s="9">
        <f t="shared" si="6"/>
        <v>40797.208333333336</v>
      </c>
      <c r="N87">
        <v>1316408400</v>
      </c>
      <c r="O87" s="10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1.6763513513513513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 s="9">
        <f t="shared" si="6"/>
        <v>42128.208333333328</v>
      </c>
      <c r="N88">
        <v>1431838800</v>
      </c>
      <c r="O88" s="10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0.6198488664987406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 s="9">
        <f t="shared" si="6"/>
        <v>40610.25</v>
      </c>
      <c r="N89">
        <v>1300510800</v>
      </c>
      <c r="O89" s="10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2.6074999999999999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 s="9">
        <f t="shared" si="6"/>
        <v>42110.208333333328</v>
      </c>
      <c r="N90">
        <v>1431061200</v>
      </c>
      <c r="O90" s="10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2.5258823529411765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 s="9">
        <f t="shared" si="6"/>
        <v>40283.208333333336</v>
      </c>
      <c r="N91">
        <v>1271480400</v>
      </c>
      <c r="O91" s="10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0.7861538461538462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 s="9">
        <f t="shared" si="6"/>
        <v>42425.25</v>
      </c>
      <c r="N92">
        <v>1456380000</v>
      </c>
      <c r="O92" s="10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0.48404406999351912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 s="9">
        <f t="shared" si="6"/>
        <v>42588.208333333328</v>
      </c>
      <c r="N93">
        <v>1472878800</v>
      </c>
      <c r="O93" s="10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2.5887500000000001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 s="9">
        <f t="shared" si="6"/>
        <v>40352.208333333336</v>
      </c>
      <c r="N94">
        <v>1277355600</v>
      </c>
      <c r="O94" s="10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0.60548713235294116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 s="9">
        <f t="shared" si="6"/>
        <v>41202.208333333336</v>
      </c>
      <c r="N95">
        <v>1351054800</v>
      </c>
      <c r="O95" s="10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3.036896551724138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 s="9">
        <f t="shared" si="6"/>
        <v>43562.208333333328</v>
      </c>
      <c r="N96">
        <v>1555563600</v>
      </c>
      <c r="O96" s="10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1.1299999999999999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 s="9">
        <f t="shared" si="6"/>
        <v>43752.208333333328</v>
      </c>
      <c r="N97">
        <v>1571634000</v>
      </c>
      <c r="O97" s="10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2.1737876614060259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 s="9">
        <f t="shared" si="6"/>
        <v>40612.25</v>
      </c>
      <c r="N98">
        <v>1300856400</v>
      </c>
      <c r="O98" s="10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9.2669230769230762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 s="9">
        <f t="shared" si="6"/>
        <v>42180.208333333328</v>
      </c>
      <c r="N99">
        <v>1439874000</v>
      </c>
      <c r="O99" s="10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0.33692229038854804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 s="9">
        <f t="shared" si="6"/>
        <v>42212.208333333328</v>
      </c>
      <c r="N100">
        <v>1438318800</v>
      </c>
      <c r="O100" s="10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1.9672368421052631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 s="9">
        <f t="shared" si="6"/>
        <v>41968.25</v>
      </c>
      <c r="N101">
        <v>1419400800</v>
      </c>
      <c r="O101" s="10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0.01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 s="9">
        <f t="shared" si="6"/>
        <v>40835.208333333336</v>
      </c>
      <c r="N102">
        <v>1320555600</v>
      </c>
      <c r="O102" s="10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10.214444444444444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 s="9">
        <f t="shared" si="6"/>
        <v>42056.25</v>
      </c>
      <c r="N103">
        <v>1425103200</v>
      </c>
      <c r="O103" s="10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2.8167567567567566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 s="9">
        <f t="shared" si="6"/>
        <v>43234.208333333328</v>
      </c>
      <c r="N104">
        <v>1526878800</v>
      </c>
      <c r="O104" s="10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0.24610000000000001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 s="9">
        <f t="shared" si="6"/>
        <v>40475.208333333336</v>
      </c>
      <c r="N105">
        <v>1288674000</v>
      </c>
      <c r="O105" s="10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1.4314010067114094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 s="9">
        <f t="shared" si="6"/>
        <v>42878.208333333328</v>
      </c>
      <c r="N106">
        <v>1495602000</v>
      </c>
      <c r="O106" s="10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1.4454411764705883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 s="9">
        <f t="shared" si="6"/>
        <v>41366.208333333336</v>
      </c>
      <c r="N107">
        <v>1366434000</v>
      </c>
      <c r="O107" s="10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3.5912820512820511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 s="9">
        <f t="shared" si="6"/>
        <v>43716.208333333328</v>
      </c>
      <c r="N108">
        <v>1568350800</v>
      </c>
      <c r="O108" s="10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1.8648571428571428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 s="9">
        <f t="shared" si="6"/>
        <v>43213.208333333328</v>
      </c>
      <c r="N109">
        <v>1525928400</v>
      </c>
      <c r="O109" s="10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5.9526666666666666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 s="9">
        <f t="shared" si="6"/>
        <v>41005.208333333336</v>
      </c>
      <c r="N110">
        <v>1336885200</v>
      </c>
      <c r="O110" s="10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0.5921153846153846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 s="9">
        <f t="shared" si="6"/>
        <v>41651.25</v>
      </c>
      <c r="N111">
        <v>1389679200</v>
      </c>
      <c r="O111" s="10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0.14962780898876404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 s="9">
        <f t="shared" si="6"/>
        <v>43354.208333333328</v>
      </c>
      <c r="N112">
        <v>1538283600</v>
      </c>
      <c r="O112" s="10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1.1995602605863191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 s="9">
        <f t="shared" si="6"/>
        <v>41174.208333333336</v>
      </c>
      <c r="N113">
        <v>1348808400</v>
      </c>
      <c r="O113" s="10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2.6882978723404256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 s="9">
        <f t="shared" si="6"/>
        <v>41875.208333333336</v>
      </c>
      <c r="N114">
        <v>1410152400</v>
      </c>
      <c r="O114" s="10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3.7687878787878786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 s="9">
        <f t="shared" si="6"/>
        <v>42990.208333333328</v>
      </c>
      <c r="N115">
        <v>1505797200</v>
      </c>
      <c r="O115" s="10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7.2715789473684209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 s="9">
        <f t="shared" si="6"/>
        <v>43564.208333333328</v>
      </c>
      <c r="N116">
        <v>1554872400</v>
      </c>
      <c r="O116" s="10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0.87211757648470301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 s="9">
        <f t="shared" si="6"/>
        <v>43056.25</v>
      </c>
      <c r="N117">
        <v>1513922400</v>
      </c>
      <c r="O117" s="10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0.88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 s="9">
        <f t="shared" si="6"/>
        <v>42265.208333333328</v>
      </c>
      <c r="N118">
        <v>1442638800</v>
      </c>
      <c r="O118" s="10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1.7393877551020409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 s="9">
        <f t="shared" si="6"/>
        <v>40808.208333333336</v>
      </c>
      <c r="N119">
        <v>1317186000</v>
      </c>
      <c r="O119" s="10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1.1761111111111111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 s="9">
        <f t="shared" si="6"/>
        <v>41665.25</v>
      </c>
      <c r="N120">
        <v>1391234400</v>
      </c>
      <c r="O120" s="10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2.1496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 s="9">
        <f t="shared" si="6"/>
        <v>41806.208333333336</v>
      </c>
      <c r="N121">
        <v>1404363600</v>
      </c>
      <c r="O121" s="10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1.4949667110519307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 s="9">
        <f t="shared" si="6"/>
        <v>42111.208333333328</v>
      </c>
      <c r="N122">
        <v>1429592400</v>
      </c>
      <c r="O122" s="10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2.1933995584988963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 s="9">
        <f t="shared" si="6"/>
        <v>41917.208333333336</v>
      </c>
      <c r="N123">
        <v>1413608400</v>
      </c>
      <c r="O123" s="10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0.64367690058479532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 s="9">
        <f t="shared" si="6"/>
        <v>41970.25</v>
      </c>
      <c r="N124">
        <v>1419400800</v>
      </c>
      <c r="O124" s="10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0.18622397298818233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 s="9">
        <f t="shared" si="6"/>
        <v>42332.25</v>
      </c>
      <c r="N125">
        <v>1448604000</v>
      </c>
      <c r="O125" s="10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3.6776923076923076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 s="9">
        <f t="shared" si="6"/>
        <v>43598.208333333328</v>
      </c>
      <c r="N126">
        <v>1562302800</v>
      </c>
      <c r="O126" s="10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1.5990566037735849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 s="9">
        <f t="shared" si="6"/>
        <v>43362.208333333328</v>
      </c>
      <c r="N127">
        <v>1537678800</v>
      </c>
      <c r="O127" s="10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0.38633185349611543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 s="9">
        <f t="shared" si="6"/>
        <v>42596.208333333328</v>
      </c>
      <c r="N128">
        <v>1473570000</v>
      </c>
      <c r="O128" s="10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0.51421511627906979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 s="9">
        <f t="shared" si="6"/>
        <v>40310.208333333336</v>
      </c>
      <c r="N129">
        <v>1273899600</v>
      </c>
      <c r="O129" s="10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0.60334277620396604</v>
      </c>
      <c r="G130" t="s">
        <v>74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 s="9">
        <f t="shared" si="6"/>
        <v>40417.208333333336</v>
      </c>
      <c r="N130">
        <v>1284008400</v>
      </c>
      <c r="O130" s="10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E131/D131</f>
        <v>3.2026936026936029E-2</v>
      </c>
      <c r="G131" t="s">
        <v>74</v>
      </c>
      <c r="H131">
        <v>55</v>
      </c>
      <c r="I131" s="5">
        <f t="shared" ref="I131:I194" si="9">IFERROR(E131/H131, 0)</f>
        <v>86.472727272727269</v>
      </c>
      <c r="J131" t="s">
        <v>26</v>
      </c>
      <c r="K131" t="s">
        <v>27</v>
      </c>
      <c r="L131">
        <v>1422943200</v>
      </c>
      <c r="M131" s="9">
        <f t="shared" ref="M131:M194" si="10">(((L131/60)/60)/24)+DATE(1970,1,1)</f>
        <v>42038.25</v>
      </c>
      <c r="N131">
        <v>1425103200</v>
      </c>
      <c r="O131" s="10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1.5546875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 s="9">
        <f t="shared" si="10"/>
        <v>40842.208333333336</v>
      </c>
      <c r="N132">
        <v>1320991200</v>
      </c>
      <c r="O132" s="10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1.0085974499089254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 s="9">
        <f t="shared" si="10"/>
        <v>41607.25</v>
      </c>
      <c r="N133">
        <v>1386828000</v>
      </c>
      <c r="O133" s="10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1.1618181818181819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 s="9">
        <f t="shared" si="10"/>
        <v>43112.25</v>
      </c>
      <c r="N134">
        <v>1517119200</v>
      </c>
      <c r="O134" s="10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3.1077777777777778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 s="9">
        <f t="shared" si="10"/>
        <v>40767.208333333336</v>
      </c>
      <c r="N135">
        <v>1315026000</v>
      </c>
      <c r="O135" s="10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0.89736683417085428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 s="9">
        <f t="shared" si="10"/>
        <v>40713.208333333336</v>
      </c>
      <c r="N136">
        <v>1312693200</v>
      </c>
      <c r="O136" s="10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0.71272727272727276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 s="9">
        <f t="shared" si="10"/>
        <v>41340.25</v>
      </c>
      <c r="N137">
        <v>1363064400</v>
      </c>
      <c r="O137" s="10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3.2862318840579711E-2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 s="9">
        <f t="shared" si="10"/>
        <v>41797.208333333336</v>
      </c>
      <c r="N138">
        <v>1403154000</v>
      </c>
      <c r="O138" s="10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2.617777777777778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 s="9">
        <f t="shared" si="10"/>
        <v>40457.208333333336</v>
      </c>
      <c r="N139">
        <v>1286859600</v>
      </c>
      <c r="O139" s="10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0.96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 s="9">
        <f t="shared" si="10"/>
        <v>41180.208333333336</v>
      </c>
      <c r="N140">
        <v>1349326800</v>
      </c>
      <c r="O140" s="10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0.20896851248642778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 s="9">
        <f t="shared" si="10"/>
        <v>42115.208333333328</v>
      </c>
      <c r="N141">
        <v>1430974800</v>
      </c>
      <c r="O141" s="10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2.2316363636363636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 s="9">
        <f t="shared" si="10"/>
        <v>43156.25</v>
      </c>
      <c r="N142">
        <v>1519970400</v>
      </c>
      <c r="O142" s="10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1.0159097978227061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 s="9">
        <f t="shared" si="10"/>
        <v>42167.208333333328</v>
      </c>
      <c r="N143">
        <v>1434603600</v>
      </c>
      <c r="O143" s="10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2.3003999999999998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 s="9">
        <f t="shared" si="10"/>
        <v>41005.208333333336</v>
      </c>
      <c r="N144">
        <v>1337230800</v>
      </c>
      <c r="O144" s="10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1.355925925925926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 s="9">
        <f t="shared" si="10"/>
        <v>40357.208333333336</v>
      </c>
      <c r="N145">
        <v>1279429200</v>
      </c>
      <c r="O145" s="10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1.2909999999999999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 s="9">
        <f t="shared" si="10"/>
        <v>43633.208333333328</v>
      </c>
      <c r="N146">
        <v>1561438800</v>
      </c>
      <c r="O146" s="10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2.3651200000000001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 s="9">
        <f t="shared" si="10"/>
        <v>41889.208333333336</v>
      </c>
      <c r="N147">
        <v>1410498000</v>
      </c>
      <c r="O147" s="10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0.17249999999999999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 s="9">
        <f t="shared" si="10"/>
        <v>40855.25</v>
      </c>
      <c r="N148">
        <v>1322460000</v>
      </c>
      <c r="O148" s="10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1.1249397590361445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 s="9">
        <f t="shared" si="10"/>
        <v>42534.208333333328</v>
      </c>
      <c r="N149">
        <v>1466312400</v>
      </c>
      <c r="O149" s="10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1.2102150537634409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 s="9">
        <f t="shared" si="10"/>
        <v>42941.208333333328</v>
      </c>
      <c r="N150">
        <v>1501736400</v>
      </c>
      <c r="O150" s="10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2.1987096774193549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 s="9">
        <f t="shared" si="10"/>
        <v>41275.25</v>
      </c>
      <c r="N151">
        <v>1361512800</v>
      </c>
      <c r="O151" s="10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0.01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 s="9">
        <f t="shared" si="10"/>
        <v>43450.25</v>
      </c>
      <c r="N152">
        <v>1545026400</v>
      </c>
      <c r="O152" s="10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0.64166909620991253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 s="9">
        <f t="shared" si="10"/>
        <v>41799.208333333336</v>
      </c>
      <c r="N153">
        <v>1406696400</v>
      </c>
      <c r="O153" s="10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4.2306746987951804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 s="9">
        <f t="shared" si="10"/>
        <v>42783.25</v>
      </c>
      <c r="N154">
        <v>1487916000</v>
      </c>
      <c r="O154" s="10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0.92984160506863778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 s="9">
        <f t="shared" si="10"/>
        <v>41201.208333333336</v>
      </c>
      <c r="N155">
        <v>1351141200</v>
      </c>
      <c r="O155" s="10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0.58756567425569173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 s="9">
        <f t="shared" si="10"/>
        <v>42502.208333333328</v>
      </c>
      <c r="N156">
        <v>1465016400</v>
      </c>
      <c r="O156" s="10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0.65022222222222226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 s="9">
        <f t="shared" si="10"/>
        <v>40262.208333333336</v>
      </c>
      <c r="N157">
        <v>1270789200</v>
      </c>
      <c r="O157" s="10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0.73939560439560437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 s="9">
        <f t="shared" si="10"/>
        <v>43743.208333333328</v>
      </c>
      <c r="N158">
        <v>1572325200</v>
      </c>
      <c r="O158" s="10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0.52666666666666662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 s="9">
        <f t="shared" si="10"/>
        <v>41638.25</v>
      </c>
      <c r="N159">
        <v>1389420000</v>
      </c>
      <c r="O159" s="10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2.2095238095238097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 s="9">
        <f t="shared" si="10"/>
        <v>42346.25</v>
      </c>
      <c r="N160">
        <v>1449640800</v>
      </c>
      <c r="O160" s="10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1.0001150627615063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 s="9">
        <f t="shared" si="10"/>
        <v>43551.208333333328</v>
      </c>
      <c r="N161">
        <v>1555218000</v>
      </c>
      <c r="O161" s="10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1.6231249999999999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 s="9">
        <f t="shared" si="10"/>
        <v>43582.208333333328</v>
      </c>
      <c r="N162">
        <v>1557723600</v>
      </c>
      <c r="O162" s="10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0.78181818181818186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 s="9">
        <f t="shared" si="10"/>
        <v>42270.208333333328</v>
      </c>
      <c r="N163">
        <v>1443502800</v>
      </c>
      <c r="O163" s="10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1.4973770491803278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 s="9">
        <f t="shared" si="10"/>
        <v>43442.25</v>
      </c>
      <c r="N164">
        <v>1546840800</v>
      </c>
      <c r="O164" s="10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2.5325714285714285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 s="9">
        <f t="shared" si="10"/>
        <v>43028.208333333328</v>
      </c>
      <c r="N165">
        <v>1512712800</v>
      </c>
      <c r="O165" s="10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1.0016943521594683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 s="9">
        <f t="shared" si="10"/>
        <v>43016.208333333328</v>
      </c>
      <c r="N166">
        <v>1507525200</v>
      </c>
      <c r="O166" s="10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1.2199004424778761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 s="9">
        <f t="shared" si="10"/>
        <v>42948.208333333328</v>
      </c>
      <c r="N167">
        <v>1504328400</v>
      </c>
      <c r="O167" s="10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1.3713265306122449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 s="9">
        <f t="shared" si="10"/>
        <v>40534.25</v>
      </c>
      <c r="N168">
        <v>1293343200</v>
      </c>
      <c r="O168" s="10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4.155384615384615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 s="9">
        <f t="shared" si="10"/>
        <v>41435.208333333336</v>
      </c>
      <c r="N169">
        <v>1371704400</v>
      </c>
      <c r="O169" s="10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0.3130913348946136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 s="9">
        <f t="shared" si="10"/>
        <v>43518.25</v>
      </c>
      <c r="N170">
        <v>1552798800</v>
      </c>
      <c r="O170" s="10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4.240815450643777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 s="9">
        <f t="shared" si="10"/>
        <v>41077.208333333336</v>
      </c>
      <c r="N171">
        <v>1342328400</v>
      </c>
      <c r="O171" s="10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2.9388623072833599E-2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 s="9">
        <f t="shared" si="10"/>
        <v>42950.208333333328</v>
      </c>
      <c r="N172">
        <v>1502341200</v>
      </c>
      <c r="O172" s="10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0.1063265306122449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 s="9">
        <f t="shared" si="10"/>
        <v>41718.208333333336</v>
      </c>
      <c r="N173">
        <v>1397192400</v>
      </c>
      <c r="O173" s="10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0.82874999999999999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 s="9">
        <f t="shared" si="10"/>
        <v>41839.208333333336</v>
      </c>
      <c r="N174">
        <v>1407042000</v>
      </c>
      <c r="O174" s="10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1.6301447776628748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 s="9">
        <f t="shared" si="10"/>
        <v>41412.208333333336</v>
      </c>
      <c r="N175">
        <v>1369371600</v>
      </c>
      <c r="O175" s="10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8.9466666666666672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 s="9">
        <f t="shared" si="10"/>
        <v>42282.208333333328</v>
      </c>
      <c r="N176">
        <v>1444107600</v>
      </c>
      <c r="O176" s="10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0.26191501103752757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 s="9">
        <f t="shared" si="10"/>
        <v>42613.208333333328</v>
      </c>
      <c r="N177">
        <v>1474261200</v>
      </c>
      <c r="O177" s="10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0.74834782608695649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 s="9">
        <f t="shared" si="10"/>
        <v>42616.208333333328</v>
      </c>
      <c r="N178">
        <v>1473656400</v>
      </c>
      <c r="O178" s="10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4.1647680412371137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 s="9">
        <f t="shared" si="10"/>
        <v>40497.25</v>
      </c>
      <c r="N179">
        <v>1291960800</v>
      </c>
      <c r="O179" s="10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0.96208333333333329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 s="9">
        <f t="shared" si="10"/>
        <v>42999.208333333328</v>
      </c>
      <c r="N180">
        <v>1506747600</v>
      </c>
      <c r="O180" s="10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3.5771910112359548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 s="9">
        <f t="shared" si="10"/>
        <v>41350.208333333336</v>
      </c>
      <c r="N181">
        <v>1363582800</v>
      </c>
      <c r="O181" s="10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3.0845714285714285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 s="9">
        <f t="shared" si="10"/>
        <v>40259.208333333336</v>
      </c>
      <c r="N182">
        <v>1269666000</v>
      </c>
      <c r="O182" s="10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0.61802325581395345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 s="9">
        <f t="shared" si="10"/>
        <v>43012.208333333328</v>
      </c>
      <c r="N183">
        <v>1508648400</v>
      </c>
      <c r="O183" s="10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7.2232472324723247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 s="9">
        <f t="shared" si="10"/>
        <v>43631.208333333328</v>
      </c>
      <c r="N184">
        <v>1561957200</v>
      </c>
      <c r="O184" s="10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0.69117647058823528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 s="9">
        <f t="shared" si="10"/>
        <v>40430.208333333336</v>
      </c>
      <c r="N185">
        <v>1285131600</v>
      </c>
      <c r="O185" s="10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2.9305555555555554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 s="9">
        <f t="shared" si="10"/>
        <v>43588.208333333328</v>
      </c>
      <c r="N186">
        <v>1556946000</v>
      </c>
      <c r="O186" s="10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0.71799999999999997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 s="9">
        <f t="shared" si="10"/>
        <v>43233.208333333328</v>
      </c>
      <c r="N187">
        <v>1527138000</v>
      </c>
      <c r="O187" s="10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0.31934684684684683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 s="9">
        <f t="shared" si="10"/>
        <v>41782.208333333336</v>
      </c>
      <c r="N188">
        <v>1402117200</v>
      </c>
      <c r="O188" s="10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2.2987375415282392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 s="9">
        <f t="shared" si="10"/>
        <v>41328.25</v>
      </c>
      <c r="N189">
        <v>1364014800</v>
      </c>
      <c r="O189" s="10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0.3201219512195122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 s="9">
        <f t="shared" si="10"/>
        <v>41975.25</v>
      </c>
      <c r="N190">
        <v>1417586400</v>
      </c>
      <c r="O190" s="10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0.23525352848928385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 s="9">
        <f t="shared" si="10"/>
        <v>42433.25</v>
      </c>
      <c r="N191">
        <v>1457071200</v>
      </c>
      <c r="O191" s="10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0.68594594594594593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 s="9">
        <f t="shared" si="10"/>
        <v>41429.208333333336</v>
      </c>
      <c r="N192">
        <v>1370408400</v>
      </c>
      <c r="O192" s="10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0.37952380952380954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 s="9">
        <f t="shared" si="10"/>
        <v>43536.208333333328</v>
      </c>
      <c r="N193">
        <v>1552626000</v>
      </c>
      <c r="O193" s="10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0.19992957746478873</v>
      </c>
      <c r="G194" t="s">
        <v>14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 s="9">
        <f t="shared" si="10"/>
        <v>41817.208333333336</v>
      </c>
      <c r="N194">
        <v>1404190800</v>
      </c>
      <c r="O194" s="10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E195/D195</f>
        <v>0.45636363636363636</v>
      </c>
      <c r="G195" t="s">
        <v>14</v>
      </c>
      <c r="H195">
        <v>65</v>
      </c>
      <c r="I195" s="5">
        <f t="shared" ref="I195:I258" si="13">IFERROR(E195/H195, 0)</f>
        <v>46.338461538461537</v>
      </c>
      <c r="J195" t="s">
        <v>21</v>
      </c>
      <c r="K195" t="s">
        <v>22</v>
      </c>
      <c r="L195">
        <v>1523163600</v>
      </c>
      <c r="M195" s="9">
        <f t="shared" ref="M195:M258" si="14">(((L195/60)/60)/24)+DATE(1970,1,1)</f>
        <v>43198.208333333328</v>
      </c>
      <c r="N195">
        <v>1523509200</v>
      </c>
      <c r="O195" s="10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1.227605633802817</v>
      </c>
      <c r="G196" t="s">
        <v>20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 s="9">
        <f t="shared" si="14"/>
        <v>42261.208333333328</v>
      </c>
      <c r="N196">
        <v>1443589200</v>
      </c>
      <c r="O196" s="10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3.61753164556962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 s="9">
        <f t="shared" si="14"/>
        <v>43310.208333333328</v>
      </c>
      <c r="N197">
        <v>1533445200</v>
      </c>
      <c r="O197" s="10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0.63146341463414635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 s="9">
        <f t="shared" si="14"/>
        <v>42616.208333333328</v>
      </c>
      <c r="N198">
        <v>1474520400</v>
      </c>
      <c r="O198" s="10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2.9820475319926874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 s="9">
        <f t="shared" si="14"/>
        <v>42909.208333333328</v>
      </c>
      <c r="N199">
        <v>1499403600</v>
      </c>
      <c r="O199" s="10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9.5585443037974685E-2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 s="9">
        <f t="shared" si="14"/>
        <v>40396.208333333336</v>
      </c>
      <c r="N200">
        <v>1283576400</v>
      </c>
      <c r="O200" s="10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0.5377777777777778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 s="9">
        <f t="shared" si="14"/>
        <v>42192.208333333328</v>
      </c>
      <c r="N201">
        <v>1436590800</v>
      </c>
      <c r="O201" s="10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0.02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 s="9">
        <f t="shared" si="14"/>
        <v>40262.208333333336</v>
      </c>
      <c r="N202">
        <v>1270443600</v>
      </c>
      <c r="O202" s="10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6.8119047619047617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 s="9">
        <f t="shared" si="14"/>
        <v>41845.208333333336</v>
      </c>
      <c r="N203">
        <v>1407819600</v>
      </c>
      <c r="O203" s="10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0.78831325301204824</v>
      </c>
      <c r="G204" t="s">
        <v>74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 s="9">
        <f t="shared" si="14"/>
        <v>40818.208333333336</v>
      </c>
      <c r="N204">
        <v>1317877200</v>
      </c>
      <c r="O204" s="10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1.3440792216817234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 s="9">
        <f t="shared" si="14"/>
        <v>42752.25</v>
      </c>
      <c r="N205">
        <v>1484805600</v>
      </c>
      <c r="O205" s="10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3.372E-2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 s="9">
        <f t="shared" si="14"/>
        <v>40636.208333333336</v>
      </c>
      <c r="N206">
        <v>1302670800</v>
      </c>
      <c r="O206" s="10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4.3184615384615386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 s="9">
        <f t="shared" si="14"/>
        <v>43390.208333333328</v>
      </c>
      <c r="N207">
        <v>1540789200</v>
      </c>
      <c r="O207" s="10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0.38844444444444443</v>
      </c>
      <c r="G208" t="s">
        <v>74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 s="9">
        <f t="shared" si="14"/>
        <v>40236.25</v>
      </c>
      <c r="N208">
        <v>1268028000</v>
      </c>
      <c r="O208" s="10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4.2569999999999997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 s="9">
        <f t="shared" si="14"/>
        <v>43340.208333333328</v>
      </c>
      <c r="N209">
        <v>1537160400</v>
      </c>
      <c r="O209" s="10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1.0112239715591671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 s="9">
        <f t="shared" si="14"/>
        <v>43048.25</v>
      </c>
      <c r="N210">
        <v>1512280800</v>
      </c>
      <c r="O210" s="10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0.21188688946015424</v>
      </c>
      <c r="G211" t="s">
        <v>47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 s="9">
        <f t="shared" si="14"/>
        <v>42496.208333333328</v>
      </c>
      <c r="N211">
        <v>1463115600</v>
      </c>
      <c r="O211" s="10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0.67425531914893622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 s="9">
        <f t="shared" si="14"/>
        <v>42797.25</v>
      </c>
      <c r="N212">
        <v>1490850000</v>
      </c>
      <c r="O212" s="10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0.9492337164750958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 s="9">
        <f t="shared" si="14"/>
        <v>41513.208333333336</v>
      </c>
      <c r="N213">
        <v>1379653200</v>
      </c>
      <c r="O213" s="10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1.5185185185185186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 s="9">
        <f t="shared" si="14"/>
        <v>43814.25</v>
      </c>
      <c r="N214">
        <v>1580364000</v>
      </c>
      <c r="O214" s="10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1.9516382252559727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 s="9">
        <f t="shared" si="14"/>
        <v>40488.208333333336</v>
      </c>
      <c r="N215">
        <v>1289714400</v>
      </c>
      <c r="O215" s="10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10.231428571428571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 s="9">
        <f t="shared" si="14"/>
        <v>40409.208333333336</v>
      </c>
      <c r="N216">
        <v>1282712400</v>
      </c>
      <c r="O216" s="10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3.8418367346938778E-2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 s="9">
        <f t="shared" si="14"/>
        <v>43509.25</v>
      </c>
      <c r="N217">
        <v>1550210400</v>
      </c>
      <c r="O217" s="10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1.5507066557107643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 s="9">
        <f t="shared" si="14"/>
        <v>40869.25</v>
      </c>
      <c r="N218">
        <v>1322114400</v>
      </c>
      <c r="O218" s="10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0.44753477588871715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 s="9">
        <f t="shared" si="14"/>
        <v>43583.208333333328</v>
      </c>
      <c r="N219">
        <v>1557205200</v>
      </c>
      <c r="O219" s="10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2.1594736842105262</v>
      </c>
      <c r="G220" t="s">
        <v>20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 s="9">
        <f t="shared" si="14"/>
        <v>40858.25</v>
      </c>
      <c r="N220">
        <v>1323928800</v>
      </c>
      <c r="O220" s="10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3.3212709832134291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 s="9">
        <f t="shared" si="14"/>
        <v>41137.208333333336</v>
      </c>
      <c r="N221">
        <v>1346130000</v>
      </c>
      <c r="O221" s="10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8.4430379746835441E-2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 s="9">
        <f t="shared" si="14"/>
        <v>40725.208333333336</v>
      </c>
      <c r="N222">
        <v>1311051600</v>
      </c>
      <c r="O222" s="10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0.9862551440329218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 s="9">
        <f t="shared" si="14"/>
        <v>41081.208333333336</v>
      </c>
      <c r="N223">
        <v>1340427600</v>
      </c>
      <c r="O223" s="10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1.3797916666666667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 s="9">
        <f t="shared" si="14"/>
        <v>41914.208333333336</v>
      </c>
      <c r="N224">
        <v>1412312400</v>
      </c>
      <c r="O224" s="10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0.93810996563573879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 s="9">
        <f t="shared" si="14"/>
        <v>42445.208333333328</v>
      </c>
      <c r="N225">
        <v>1459314000</v>
      </c>
      <c r="O225" s="10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4.0363930885529156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 s="9">
        <f t="shared" si="14"/>
        <v>41906.208333333336</v>
      </c>
      <c r="N226">
        <v>1415426400</v>
      </c>
      <c r="O226" s="10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2.6017404129793511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 s="9">
        <f t="shared" si="14"/>
        <v>41762.208333333336</v>
      </c>
      <c r="N227">
        <v>1399093200</v>
      </c>
      <c r="O227" s="10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3.6663333333333332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 s="9">
        <f t="shared" si="14"/>
        <v>40276.208333333336</v>
      </c>
      <c r="N228">
        <v>1273899600</v>
      </c>
      <c r="O228" s="10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1.687208538587849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 s="9">
        <f t="shared" si="14"/>
        <v>42139.208333333328</v>
      </c>
      <c r="N229">
        <v>1432184400</v>
      </c>
      <c r="O229" s="10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1.1990717911530093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 s="9">
        <f t="shared" si="14"/>
        <v>42613.208333333328</v>
      </c>
      <c r="N230">
        <v>1474779600</v>
      </c>
      <c r="O230" s="10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1.936892523364486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 s="9">
        <f t="shared" si="14"/>
        <v>42887.208333333328</v>
      </c>
      <c r="N231">
        <v>1500440400</v>
      </c>
      <c r="O231" s="10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4.2016666666666671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 s="9">
        <f t="shared" si="14"/>
        <v>43805.25</v>
      </c>
      <c r="N232">
        <v>1575612000</v>
      </c>
      <c r="O232" s="10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0.76708333333333334</v>
      </c>
      <c r="G233" t="s">
        <v>74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 s="9">
        <f t="shared" si="14"/>
        <v>41415.208333333336</v>
      </c>
      <c r="N233">
        <v>1374123600</v>
      </c>
      <c r="O233" s="10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1.7126470588235294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 s="9">
        <f t="shared" si="14"/>
        <v>42576.208333333328</v>
      </c>
      <c r="N234">
        <v>1469509200</v>
      </c>
      <c r="O234" s="10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1.5789473684210527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 s="9">
        <f t="shared" si="14"/>
        <v>40706.208333333336</v>
      </c>
      <c r="N235">
        <v>1309237200</v>
      </c>
      <c r="O235" s="10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1.0908</v>
      </c>
      <c r="G236" t="s">
        <v>20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 s="9">
        <f t="shared" si="14"/>
        <v>42969.208333333328</v>
      </c>
      <c r="N236">
        <v>1503982800</v>
      </c>
      <c r="O236" s="10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0.41732558139534881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 s="9">
        <f t="shared" si="14"/>
        <v>42779.25</v>
      </c>
      <c r="N237">
        <v>1487397600</v>
      </c>
      <c r="O237" s="10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0.10944303797468355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 s="9">
        <f t="shared" si="14"/>
        <v>43641.208333333328</v>
      </c>
      <c r="N238">
        <v>1562043600</v>
      </c>
      <c r="O238" s="10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1.593763440860215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 s="9">
        <f t="shared" si="14"/>
        <v>41754.208333333336</v>
      </c>
      <c r="N239">
        <v>1398574800</v>
      </c>
      <c r="O239" s="10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4.2241666666666671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 s="9">
        <f t="shared" si="14"/>
        <v>43083.25</v>
      </c>
      <c r="N240">
        <v>1515391200</v>
      </c>
      <c r="O240" s="10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0.97718749999999999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 s="9">
        <f t="shared" si="14"/>
        <v>42245.208333333328</v>
      </c>
      <c r="N241">
        <v>1441170000</v>
      </c>
      <c r="O241" s="10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4.1878911564625847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 s="9">
        <f t="shared" si="14"/>
        <v>40396.208333333336</v>
      </c>
      <c r="N242">
        <v>1281157200</v>
      </c>
      <c r="O242" s="10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1.0191632047477746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 s="9">
        <f t="shared" si="14"/>
        <v>41742.208333333336</v>
      </c>
      <c r="N243">
        <v>1398229200</v>
      </c>
      <c r="O243" s="10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1.2772619047619047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 s="9">
        <f t="shared" si="14"/>
        <v>42865.208333333328</v>
      </c>
      <c r="N244">
        <v>1495256400</v>
      </c>
      <c r="O244" s="10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4.4521739130434783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 s="9">
        <f t="shared" si="14"/>
        <v>43163.25</v>
      </c>
      <c r="N245">
        <v>1520402400</v>
      </c>
      <c r="O245" s="10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5.6971428571428575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 s="9">
        <f t="shared" si="14"/>
        <v>41834.208333333336</v>
      </c>
      <c r="N246">
        <v>1409806800</v>
      </c>
      <c r="O246" s="10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5.0934482758620687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 s="9">
        <f t="shared" si="14"/>
        <v>41736.208333333336</v>
      </c>
      <c r="N247">
        <v>1396933200</v>
      </c>
      <c r="O247" s="10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3.2553333333333332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 s="9">
        <f t="shared" si="14"/>
        <v>41491.208333333336</v>
      </c>
      <c r="N248">
        <v>1376024400</v>
      </c>
      <c r="O248" s="10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9.3261616161616168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 s="9">
        <f t="shared" si="14"/>
        <v>42726.25</v>
      </c>
      <c r="N249">
        <v>1483682400</v>
      </c>
      <c r="O249" s="10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2.1133870967741935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 s="9">
        <f t="shared" si="14"/>
        <v>42004.25</v>
      </c>
      <c r="N250">
        <v>1420437600</v>
      </c>
      <c r="O250" s="10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2.7332520325203253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 s="9">
        <f t="shared" si="14"/>
        <v>42006.25</v>
      </c>
      <c r="N251">
        <v>1420783200</v>
      </c>
      <c r="O251" s="10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0.03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 s="9">
        <f t="shared" si="14"/>
        <v>40203.25</v>
      </c>
      <c r="N252">
        <v>1267423200</v>
      </c>
      <c r="O252" s="10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0.54084507042253516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 s="9">
        <f t="shared" si="14"/>
        <v>41252.25</v>
      </c>
      <c r="N253">
        <v>1355205600</v>
      </c>
      <c r="O253" s="10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6.2629999999999999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 s="9">
        <f t="shared" si="14"/>
        <v>41572.208333333336</v>
      </c>
      <c r="N254">
        <v>1383109200</v>
      </c>
      <c r="O254" s="10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0.8902139917695473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 s="9">
        <f t="shared" si="14"/>
        <v>40641.208333333336</v>
      </c>
      <c r="N255">
        <v>1303275600</v>
      </c>
      <c r="O255" s="10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1.8489130434782608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 s="9">
        <f t="shared" si="14"/>
        <v>42787.25</v>
      </c>
      <c r="N256">
        <v>1487829600</v>
      </c>
      <c r="O256" s="10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1.2016770186335404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 s="9">
        <f t="shared" si="14"/>
        <v>40590.25</v>
      </c>
      <c r="N257">
        <v>1298268000</v>
      </c>
      <c r="O257" s="10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0.23390243902439026</v>
      </c>
      <c r="G258" t="s">
        <v>14</v>
      </c>
      <c r="H258">
        <v>15</v>
      </c>
      <c r="I258" s="5">
        <f t="shared" si="13"/>
        <v>63.93333333333333</v>
      </c>
      <c r="J258" t="s">
        <v>40</v>
      </c>
      <c r="K258" t="s">
        <v>41</v>
      </c>
      <c r="L258">
        <v>1453615200</v>
      </c>
      <c r="M258" s="9">
        <f t="shared" si="14"/>
        <v>42393.25</v>
      </c>
      <c r="N258">
        <v>1456812000</v>
      </c>
      <c r="O258" s="10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E259/D259</f>
        <v>1.46</v>
      </c>
      <c r="G259" t="s">
        <v>20</v>
      </c>
      <c r="H259">
        <v>92</v>
      </c>
      <c r="I259" s="5">
        <f t="shared" ref="I259:I322" si="17">IFERROR(E259/H259, 0)</f>
        <v>90.456521739130437</v>
      </c>
      <c r="J259" t="s">
        <v>21</v>
      </c>
      <c r="K259" t="s">
        <v>22</v>
      </c>
      <c r="L259">
        <v>1362463200</v>
      </c>
      <c r="M259" s="9">
        <f t="shared" ref="M259:M322" si="18">(((L259/60)/60)/24)+DATE(1970,1,1)</f>
        <v>41338.25</v>
      </c>
      <c r="N259">
        <v>1363669200</v>
      </c>
      <c r="O259" s="10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2.6848000000000001</v>
      </c>
      <c r="G260" t="s">
        <v>20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 s="9">
        <f t="shared" si="18"/>
        <v>42712.25</v>
      </c>
      <c r="N260">
        <v>1482904800</v>
      </c>
      <c r="O260" s="10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5.9749999999999996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 s="9">
        <f t="shared" si="18"/>
        <v>41251.25</v>
      </c>
      <c r="N261">
        <v>1356588000</v>
      </c>
      <c r="O261" s="10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1.5769841269841269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 s="9">
        <f t="shared" si="18"/>
        <v>41180.208333333336</v>
      </c>
      <c r="N262">
        <v>1349845200</v>
      </c>
      <c r="O262" s="10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0.31201660735468567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 s="9">
        <f t="shared" si="18"/>
        <v>40415.208333333336</v>
      </c>
      <c r="N263">
        <v>1283058000</v>
      </c>
      <c r="O263" s="10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3.1341176470588237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 s="9">
        <f t="shared" si="18"/>
        <v>40638.208333333336</v>
      </c>
      <c r="N264">
        <v>1304226000</v>
      </c>
      <c r="O264" s="10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3.7089655172413791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 s="9">
        <f t="shared" si="18"/>
        <v>40187.25</v>
      </c>
      <c r="N265">
        <v>1263016800</v>
      </c>
      <c r="O265" s="10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3.6266447368421053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 s="9">
        <f t="shared" si="18"/>
        <v>41317.25</v>
      </c>
      <c r="N266">
        <v>1362031200</v>
      </c>
      <c r="O266" s="10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1.2308163265306122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 s="9">
        <f t="shared" si="18"/>
        <v>42372.25</v>
      </c>
      <c r="N267">
        <v>1455602400</v>
      </c>
      <c r="O267" s="10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0.76766756032171579</v>
      </c>
      <c r="G268" t="s">
        <v>14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 s="9">
        <f t="shared" si="18"/>
        <v>41950.25</v>
      </c>
      <c r="N268">
        <v>1418191200</v>
      </c>
      <c r="O268" s="10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2.3362012987012988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 s="9">
        <f t="shared" si="18"/>
        <v>41206.208333333336</v>
      </c>
      <c r="N269">
        <v>1352440800</v>
      </c>
      <c r="O269" s="10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1.8053333333333332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 s="9">
        <f t="shared" si="18"/>
        <v>41186.208333333336</v>
      </c>
      <c r="N270">
        <v>1353304800</v>
      </c>
      <c r="O270" s="10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2.5262857142857142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 s="9">
        <f t="shared" si="18"/>
        <v>43496.25</v>
      </c>
      <c r="N271">
        <v>1550728800</v>
      </c>
      <c r="O271" s="10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0.27176538240368026</v>
      </c>
      <c r="G272" t="s">
        <v>74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 s="9">
        <f t="shared" si="18"/>
        <v>40514.25</v>
      </c>
      <c r="N272">
        <v>1291442400</v>
      </c>
      <c r="O272" s="10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1.2706571242680547E-2</v>
      </c>
      <c r="G273" t="s">
        <v>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 s="9">
        <f t="shared" si="18"/>
        <v>42345.25</v>
      </c>
      <c r="N273">
        <v>1452146400</v>
      </c>
      <c r="O273" s="10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3.0400978473581213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 s="9">
        <f t="shared" si="18"/>
        <v>43656.208333333328</v>
      </c>
      <c r="N274">
        <v>1564894800</v>
      </c>
      <c r="O274" s="10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1.3723076923076922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 s="9">
        <f t="shared" si="18"/>
        <v>42995.208333333328</v>
      </c>
      <c r="N275">
        <v>1505883600</v>
      </c>
      <c r="O275" s="10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0.32208333333333333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 s="9">
        <f t="shared" si="18"/>
        <v>43045.25</v>
      </c>
      <c r="N276">
        <v>1510380000</v>
      </c>
      <c r="O276" s="10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2.4151282051282053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 s="9">
        <f t="shared" si="18"/>
        <v>43561.208333333328</v>
      </c>
      <c r="N277">
        <v>1555218000</v>
      </c>
      <c r="O277" s="10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0.96799999999999997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 s="9">
        <f t="shared" si="18"/>
        <v>41018.208333333336</v>
      </c>
      <c r="N278">
        <v>1335243600</v>
      </c>
      <c r="O278" s="10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10.664285714285715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 s="9">
        <f t="shared" si="18"/>
        <v>40378.208333333336</v>
      </c>
      <c r="N279">
        <v>1279688400</v>
      </c>
      <c r="O279" s="10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3.2588888888888889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 s="9">
        <f t="shared" si="18"/>
        <v>41239.25</v>
      </c>
      <c r="N280">
        <v>1356069600</v>
      </c>
      <c r="O280" s="10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1.7070000000000001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 s="9">
        <f t="shared" si="18"/>
        <v>43346.208333333328</v>
      </c>
      <c r="N281">
        <v>1536210000</v>
      </c>
      <c r="O281" s="10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5.8144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 s="9">
        <f t="shared" si="18"/>
        <v>43060.25</v>
      </c>
      <c r="N282">
        <v>1511762400</v>
      </c>
      <c r="O282" s="10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0.91520972644376897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 s="9">
        <f t="shared" si="18"/>
        <v>40979.25</v>
      </c>
      <c r="N283">
        <v>1333256400</v>
      </c>
      <c r="O283" s="10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1.0804761904761904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 s="9">
        <f t="shared" si="18"/>
        <v>42701.25</v>
      </c>
      <c r="N284">
        <v>1480744800</v>
      </c>
      <c r="O284" s="10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0.18728395061728395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 s="9">
        <f t="shared" si="18"/>
        <v>42520.208333333328</v>
      </c>
      <c r="N285">
        <v>1465016400</v>
      </c>
      <c r="O285" s="10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0.83193877551020412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 s="9">
        <f t="shared" si="18"/>
        <v>41030.208333333336</v>
      </c>
      <c r="N286">
        <v>1336280400</v>
      </c>
      <c r="O286" s="10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7.0633333333333335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 s="9">
        <f t="shared" si="18"/>
        <v>42623.208333333328</v>
      </c>
      <c r="N287">
        <v>1476766800</v>
      </c>
      <c r="O287" s="10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0.17446030330062445</v>
      </c>
      <c r="G288" t="s">
        <v>74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 s="9">
        <f t="shared" si="18"/>
        <v>42697.25</v>
      </c>
      <c r="N288">
        <v>1480485600</v>
      </c>
      <c r="O288" s="10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2.0973015873015872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 s="9">
        <f t="shared" si="18"/>
        <v>42122.208333333328</v>
      </c>
      <c r="N289">
        <v>1430197200</v>
      </c>
      <c r="O289" s="10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0.97785714285714287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 s="9">
        <f t="shared" si="18"/>
        <v>40982.208333333336</v>
      </c>
      <c r="N290">
        <v>1331787600</v>
      </c>
      <c r="O290" s="10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16.842500000000001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 s="9">
        <f t="shared" si="18"/>
        <v>42219.208333333328</v>
      </c>
      <c r="N291">
        <v>1438837200</v>
      </c>
      <c r="O291" s="10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0.54402135231316728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 s="9">
        <f t="shared" si="18"/>
        <v>41404.208333333336</v>
      </c>
      <c r="N292">
        <v>1370926800</v>
      </c>
      <c r="O292" s="10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4.5661111111111108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 s="9">
        <f t="shared" si="18"/>
        <v>40831.208333333336</v>
      </c>
      <c r="N293">
        <v>1319000400</v>
      </c>
      <c r="O293" s="10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9.8219178082191785E-2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 s="9">
        <f t="shared" si="18"/>
        <v>40984.208333333336</v>
      </c>
      <c r="N294">
        <v>1333429200</v>
      </c>
      <c r="O294" s="10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0.16384615384615384</v>
      </c>
      <c r="G295" t="s">
        <v>74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 s="9">
        <f t="shared" si="18"/>
        <v>40456.208333333336</v>
      </c>
      <c r="N295">
        <v>1287032400</v>
      </c>
      <c r="O295" s="10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13.396666666666667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 s="9">
        <f t="shared" si="18"/>
        <v>43399.208333333328</v>
      </c>
      <c r="N296">
        <v>1541570400</v>
      </c>
      <c r="O296" s="10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0.35650077760497667</v>
      </c>
      <c r="G297" t="s">
        <v>14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 s="9">
        <f t="shared" si="18"/>
        <v>41562.208333333336</v>
      </c>
      <c r="N297">
        <v>1383976800</v>
      </c>
      <c r="O297" s="10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0.54950819672131146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 s="9">
        <f t="shared" si="18"/>
        <v>43493.25</v>
      </c>
      <c r="N298">
        <v>1550556000</v>
      </c>
      <c r="O298" s="10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0.94236111111111109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 s="9">
        <f t="shared" si="18"/>
        <v>41653.25</v>
      </c>
      <c r="N299">
        <v>1390456800</v>
      </c>
      <c r="O299" s="10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1.4391428571428571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 s="9">
        <f t="shared" si="18"/>
        <v>42426.25</v>
      </c>
      <c r="N300">
        <v>1458018000</v>
      </c>
      <c r="O300" s="10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0.51421052631578945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 s="9">
        <f t="shared" si="18"/>
        <v>42432.25</v>
      </c>
      <c r="N301">
        <v>1461819600</v>
      </c>
      <c r="O301" s="10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0.05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 s="9">
        <f t="shared" si="18"/>
        <v>42977.208333333328</v>
      </c>
      <c r="N302">
        <v>1504155600</v>
      </c>
      <c r="O302" s="10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13.446666666666667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 s="9">
        <f t="shared" si="18"/>
        <v>42061.25</v>
      </c>
      <c r="N303">
        <v>1426395600</v>
      </c>
      <c r="O303" s="10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0.31844940867279897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 s="9">
        <f t="shared" si="18"/>
        <v>43345.208333333328</v>
      </c>
      <c r="N304">
        <v>1537074000</v>
      </c>
      <c r="O304" s="10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0.82617647058823529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 s="9">
        <f t="shared" si="18"/>
        <v>42376.25</v>
      </c>
      <c r="N305">
        <v>1452578400</v>
      </c>
      <c r="O305" s="10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5.4614285714285717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 s="9">
        <f t="shared" si="18"/>
        <v>42589.208333333328</v>
      </c>
      <c r="N306">
        <v>1474088400</v>
      </c>
      <c r="O306" s="10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2.8621428571428571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 s="9">
        <f t="shared" si="18"/>
        <v>42448.208333333328</v>
      </c>
      <c r="N307">
        <v>1461906000</v>
      </c>
      <c r="O307" s="10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7.9076923076923072E-2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 s="9">
        <f t="shared" si="18"/>
        <v>42930.208333333328</v>
      </c>
      <c r="N308">
        <v>1500267600</v>
      </c>
      <c r="O308" s="10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1.3213677811550153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 s="9">
        <f t="shared" si="18"/>
        <v>41066.208333333336</v>
      </c>
      <c r="N309">
        <v>1340686800</v>
      </c>
      <c r="O309" s="10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0.74077834179357027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 s="9">
        <f t="shared" si="18"/>
        <v>40651.208333333336</v>
      </c>
      <c r="N310">
        <v>1303189200</v>
      </c>
      <c r="O310" s="10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0.75292682926829269</v>
      </c>
      <c r="G311" t="s">
        <v>74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 s="9">
        <f t="shared" si="18"/>
        <v>40807.208333333336</v>
      </c>
      <c r="N311">
        <v>1318309200</v>
      </c>
      <c r="O311" s="10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0.20333333333333334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 s="9">
        <f t="shared" si="18"/>
        <v>40277.208333333336</v>
      </c>
      <c r="N312">
        <v>1272171600</v>
      </c>
      <c r="O312" s="10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2.0336507936507937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 s="9">
        <f t="shared" si="18"/>
        <v>40590.25</v>
      </c>
      <c r="N313">
        <v>1298872800</v>
      </c>
      <c r="O313" s="10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3.1022842639593908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 s="9">
        <f t="shared" si="18"/>
        <v>41572.208333333336</v>
      </c>
      <c r="N314">
        <v>1383282000</v>
      </c>
      <c r="O314" s="10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3.9531818181818181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 s="9">
        <f t="shared" si="18"/>
        <v>40966.25</v>
      </c>
      <c r="N315">
        <v>1330495200</v>
      </c>
      <c r="O315" s="10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2.9471428571428571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 s="9">
        <f t="shared" si="18"/>
        <v>43536.208333333328</v>
      </c>
      <c r="N316">
        <v>1552798800</v>
      </c>
      <c r="O316" s="10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0.33894736842105261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 s="9">
        <f t="shared" si="18"/>
        <v>41783.208333333336</v>
      </c>
      <c r="N317">
        <v>1403413200</v>
      </c>
      <c r="O317" s="10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0.66677083333333331</v>
      </c>
      <c r="G318" t="s">
        <v>14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 s="9">
        <f t="shared" si="18"/>
        <v>43788.25</v>
      </c>
      <c r="N318">
        <v>1574229600</v>
      </c>
      <c r="O318" s="10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0.19227272727272726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 s="9">
        <f t="shared" si="18"/>
        <v>42869.208333333328</v>
      </c>
      <c r="N319">
        <v>1495861200</v>
      </c>
      <c r="O319" s="10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0.15842105263157893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 s="9">
        <f t="shared" si="18"/>
        <v>41684.25</v>
      </c>
      <c r="N320">
        <v>1392530400</v>
      </c>
      <c r="O320" s="10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0.38702380952380955</v>
      </c>
      <c r="G321" t="s">
        <v>74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 s="9">
        <f t="shared" si="18"/>
        <v>40402.208333333336</v>
      </c>
      <c r="N321">
        <v>1283662800</v>
      </c>
      <c r="O321" s="10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9.5876777251184833E-2</v>
      </c>
      <c r="G322" t="s">
        <v>14</v>
      </c>
      <c r="H322">
        <v>80</v>
      </c>
      <c r="I322" s="5">
        <f t="shared" si="17"/>
        <v>101.15</v>
      </c>
      <c r="J322" t="s">
        <v>21</v>
      </c>
      <c r="K322" t="s">
        <v>22</v>
      </c>
      <c r="L322">
        <v>1305003600</v>
      </c>
      <c r="M322" s="9">
        <f t="shared" si="18"/>
        <v>40673.208333333336</v>
      </c>
      <c r="N322">
        <v>1305781200</v>
      </c>
      <c r="O322" s="10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E323/D323</f>
        <v>0.94144366197183094</v>
      </c>
      <c r="G323" t="s">
        <v>14</v>
      </c>
      <c r="H323">
        <v>2468</v>
      </c>
      <c r="I323" s="5">
        <f t="shared" ref="I323:I386" si="21">IFERROR(E323/H323, 0)</f>
        <v>65.000810372771468</v>
      </c>
      <c r="J323" t="s">
        <v>21</v>
      </c>
      <c r="K323" t="s">
        <v>22</v>
      </c>
      <c r="L323">
        <v>1301634000</v>
      </c>
      <c r="M323" s="9">
        <f t="shared" ref="M323:M386" si="22">(((L323/60)/60)/24)+DATE(1970,1,1)</f>
        <v>40634.208333333336</v>
      </c>
      <c r="N323">
        <v>1302325200</v>
      </c>
      <c r="O323" s="10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1.6656234096692113</v>
      </c>
      <c r="G324" t="s">
        <v>20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 s="9">
        <f t="shared" si="22"/>
        <v>40507.25</v>
      </c>
      <c r="N324">
        <v>1291788000</v>
      </c>
      <c r="O324" s="10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0.24134831460674158</v>
      </c>
      <c r="G325" t="s">
        <v>14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 s="9">
        <f t="shared" si="22"/>
        <v>41725.208333333336</v>
      </c>
      <c r="N325">
        <v>1396069200</v>
      </c>
      <c r="O325" s="10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1.6405633802816901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 s="9">
        <f t="shared" si="22"/>
        <v>42176.208333333328</v>
      </c>
      <c r="N326">
        <v>1435899600</v>
      </c>
      <c r="O326" s="10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0.90723076923076929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 s="9">
        <f t="shared" si="22"/>
        <v>43267.208333333328</v>
      </c>
      <c r="N327">
        <v>1531112400</v>
      </c>
      <c r="O327" s="10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0.46194444444444444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 s="9">
        <f t="shared" si="22"/>
        <v>42364.25</v>
      </c>
      <c r="N328">
        <v>1451628000</v>
      </c>
      <c r="O328" s="10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0.38538461538461538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 s="9">
        <f t="shared" si="22"/>
        <v>43705.208333333328</v>
      </c>
      <c r="N329">
        <v>1567314000</v>
      </c>
      <c r="O329" s="10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1.3356231003039514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 s="9">
        <f t="shared" si="22"/>
        <v>43434.25</v>
      </c>
      <c r="N330">
        <v>1544508000</v>
      </c>
      <c r="O330" s="10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0.22896588486140726</v>
      </c>
      <c r="G331" t="s">
        <v>47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 s="9">
        <f t="shared" si="22"/>
        <v>42716.25</v>
      </c>
      <c r="N331">
        <v>1482472800</v>
      </c>
      <c r="O331" s="10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1.8495548961424333</v>
      </c>
      <c r="G332" t="s">
        <v>20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 s="9">
        <f t="shared" si="22"/>
        <v>43077.25</v>
      </c>
      <c r="N332">
        <v>1512799200</v>
      </c>
      <c r="O332" s="10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4.4372727272727275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 s="9">
        <f t="shared" si="22"/>
        <v>40896.25</v>
      </c>
      <c r="N333">
        <v>1324360800</v>
      </c>
      <c r="O333" s="10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1.999806763285024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 s="9">
        <f t="shared" si="22"/>
        <v>41361.208333333336</v>
      </c>
      <c r="N334">
        <v>1364533200</v>
      </c>
      <c r="O334" s="10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1.2395833333333333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 s="9">
        <f t="shared" si="22"/>
        <v>43424.25</v>
      </c>
      <c r="N335">
        <v>1545112800</v>
      </c>
      <c r="O335" s="10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1.8661329305135952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 s="9">
        <f t="shared" si="22"/>
        <v>43110.25</v>
      </c>
      <c r="N336">
        <v>1516168800</v>
      </c>
      <c r="O336" s="10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1.1428538550057536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 s="9">
        <f t="shared" si="22"/>
        <v>43784.25</v>
      </c>
      <c r="N337">
        <v>1574920800</v>
      </c>
      <c r="O337" s="10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0.97032531824611035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 s="9">
        <f t="shared" si="22"/>
        <v>40527.25</v>
      </c>
      <c r="N338">
        <v>1292479200</v>
      </c>
      <c r="O338" s="10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1.2281904761904763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 s="9">
        <f t="shared" si="22"/>
        <v>43780.25</v>
      </c>
      <c r="N339">
        <v>1573538400</v>
      </c>
      <c r="O339" s="10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1.7914326647564469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 s="9">
        <f t="shared" si="22"/>
        <v>40821.208333333336</v>
      </c>
      <c r="N340">
        <v>1320382800</v>
      </c>
      <c r="O340" s="10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0.79951577402787966</v>
      </c>
      <c r="G341" t="s">
        <v>74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 s="9">
        <f t="shared" si="22"/>
        <v>42949.208333333328</v>
      </c>
      <c r="N341">
        <v>1502859600</v>
      </c>
      <c r="O341" s="10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0.94242587601078165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 s="9">
        <f t="shared" si="22"/>
        <v>40889.25</v>
      </c>
      <c r="N342">
        <v>1323756000</v>
      </c>
      <c r="O342" s="10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0.84669291338582675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 s="9">
        <f t="shared" si="22"/>
        <v>42244.208333333328</v>
      </c>
      <c r="N343">
        <v>1441342800</v>
      </c>
      <c r="O343" s="10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0.66521920668058454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 s="9">
        <f t="shared" si="22"/>
        <v>41475.208333333336</v>
      </c>
      <c r="N344">
        <v>1375333200</v>
      </c>
      <c r="O344" s="10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0.53922222222222227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 s="9">
        <f t="shared" si="22"/>
        <v>41597.25</v>
      </c>
      <c r="N345">
        <v>1389420000</v>
      </c>
      <c r="O345" s="10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0.41983299595141699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 s="9">
        <f t="shared" si="22"/>
        <v>43122.25</v>
      </c>
      <c r="N346">
        <v>1520056800</v>
      </c>
      <c r="O346" s="10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0.14694796954314721</v>
      </c>
      <c r="G347" t="s">
        <v>14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 s="9">
        <f t="shared" si="22"/>
        <v>42194.208333333328</v>
      </c>
      <c r="N347">
        <v>1436504400</v>
      </c>
      <c r="O347" s="10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0.34475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 s="9">
        <f t="shared" si="22"/>
        <v>42971.208333333328</v>
      </c>
      <c r="N348">
        <v>1508302800</v>
      </c>
      <c r="O348" s="10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14.007777777777777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 s="9">
        <f t="shared" si="22"/>
        <v>42046.25</v>
      </c>
      <c r="N349">
        <v>1425708000</v>
      </c>
      <c r="O349" s="10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0.71770351758793971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 s="9">
        <f t="shared" si="22"/>
        <v>42782.25</v>
      </c>
      <c r="N350">
        <v>1488348000</v>
      </c>
      <c r="O350" s="10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0.53074115044247783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 s="9">
        <f t="shared" si="22"/>
        <v>42930.208333333328</v>
      </c>
      <c r="N351">
        <v>1502600400</v>
      </c>
      <c r="O351" s="10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0.05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 s="9">
        <f t="shared" si="22"/>
        <v>42144.208333333328</v>
      </c>
      <c r="N352">
        <v>1433653200</v>
      </c>
      <c r="O352" s="10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1.2770715249662619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 s="9">
        <f t="shared" si="22"/>
        <v>42240.208333333328</v>
      </c>
      <c r="N353">
        <v>1441602000</v>
      </c>
      <c r="O353" s="10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0.34892857142857142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 s="9">
        <f t="shared" si="22"/>
        <v>42315.25</v>
      </c>
      <c r="N354">
        <v>1447567200</v>
      </c>
      <c r="O354" s="10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4.105982142857143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 s="9">
        <f t="shared" si="22"/>
        <v>43651.208333333328</v>
      </c>
      <c r="N355">
        <v>1562389200</v>
      </c>
      <c r="O355" s="10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1.2373770491803278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 s="9">
        <f t="shared" si="22"/>
        <v>41520.208333333336</v>
      </c>
      <c r="N356">
        <v>1378789200</v>
      </c>
      <c r="O356" s="10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0.58973684210526311</v>
      </c>
      <c r="G357" t="s">
        <v>47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 s="9">
        <f t="shared" si="22"/>
        <v>42757.25</v>
      </c>
      <c r="N357">
        <v>1488520800</v>
      </c>
      <c r="O357" s="10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0.36892473118279567</v>
      </c>
      <c r="G358" t="s">
        <v>14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 s="9">
        <f t="shared" si="22"/>
        <v>40922.25</v>
      </c>
      <c r="N358">
        <v>1327298400</v>
      </c>
      <c r="O358" s="10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1.8491304347826087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 s="9">
        <f t="shared" si="22"/>
        <v>42250.208333333328</v>
      </c>
      <c r="N359">
        <v>1443416400</v>
      </c>
      <c r="O359" s="10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0.11814432989690722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 s="9">
        <f t="shared" si="22"/>
        <v>43322.208333333328</v>
      </c>
      <c r="N360">
        <v>1534136400</v>
      </c>
      <c r="O360" s="10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2.9870000000000001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 s="9">
        <f t="shared" si="22"/>
        <v>40782.208333333336</v>
      </c>
      <c r="N361">
        <v>1315026000</v>
      </c>
      <c r="O361" s="10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2.2635175879396985</v>
      </c>
      <c r="G362" t="s">
        <v>20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 s="9">
        <f t="shared" si="22"/>
        <v>40544.25</v>
      </c>
      <c r="N362">
        <v>1295071200</v>
      </c>
      <c r="O362" s="10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1.7356363636363636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 s="9">
        <f t="shared" si="22"/>
        <v>43015.208333333328</v>
      </c>
      <c r="N363">
        <v>1509426000</v>
      </c>
      <c r="O363" s="10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3.7175675675675675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 s="9">
        <f t="shared" si="22"/>
        <v>40570.25</v>
      </c>
      <c r="N364">
        <v>1299391200</v>
      </c>
      <c r="O364" s="10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1.601923076923077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 s="9">
        <f t="shared" si="22"/>
        <v>40904.25</v>
      </c>
      <c r="N365">
        <v>1325052000</v>
      </c>
      <c r="O365" s="10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16.163333333333334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 s="9">
        <f t="shared" si="22"/>
        <v>43164.25</v>
      </c>
      <c r="N366">
        <v>1522818000</v>
      </c>
      <c r="O366" s="10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7.3343749999999996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 s="9">
        <f t="shared" si="22"/>
        <v>42733.25</v>
      </c>
      <c r="N367">
        <v>1485324000</v>
      </c>
      <c r="O367" s="10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5.9211111111111112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 s="9">
        <f t="shared" si="22"/>
        <v>40546.25</v>
      </c>
      <c r="N368">
        <v>1294120800</v>
      </c>
      <c r="O368" s="10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0.18888888888888888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 s="9">
        <f t="shared" si="22"/>
        <v>41930.208333333336</v>
      </c>
      <c r="N369">
        <v>1415685600</v>
      </c>
      <c r="O369" s="10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2.7680769230769231</v>
      </c>
      <c r="G370" t="s">
        <v>20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 s="9">
        <f t="shared" si="22"/>
        <v>40464.208333333336</v>
      </c>
      <c r="N370">
        <v>1288933200</v>
      </c>
      <c r="O370" s="10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2.730185185185185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 s="9">
        <f t="shared" si="22"/>
        <v>41308.25</v>
      </c>
      <c r="N371">
        <v>1363237200</v>
      </c>
      <c r="O371" s="10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1.593633125556545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 s="9">
        <f t="shared" si="22"/>
        <v>43570.208333333328</v>
      </c>
      <c r="N372">
        <v>1555822800</v>
      </c>
      <c r="O372" s="10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0.67869978858350954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 s="9">
        <f t="shared" si="22"/>
        <v>42043.25</v>
      </c>
      <c r="N373">
        <v>1427778000</v>
      </c>
      <c r="O373" s="10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15.915555555555555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 s="9">
        <f t="shared" si="22"/>
        <v>42012.25</v>
      </c>
      <c r="N374">
        <v>1422424800</v>
      </c>
      <c r="O374" s="10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7.3018222222222224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 s="9">
        <f t="shared" si="22"/>
        <v>42964.208333333328</v>
      </c>
      <c r="N375">
        <v>1503637200</v>
      </c>
      <c r="O375" s="10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0.13185782556750297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 s="9">
        <f t="shared" si="22"/>
        <v>43476.25</v>
      </c>
      <c r="N376">
        <v>1547618400</v>
      </c>
      <c r="O376" s="10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0.54777777777777781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 s="9">
        <f t="shared" si="22"/>
        <v>42293.208333333328</v>
      </c>
      <c r="N377">
        <v>1449900000</v>
      </c>
      <c r="O377" s="10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3.6102941176470589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 s="9">
        <f t="shared" si="22"/>
        <v>41826.208333333336</v>
      </c>
      <c r="N378">
        <v>1405141200</v>
      </c>
      <c r="O378" s="10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0.10257545271629778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 s="9">
        <f t="shared" si="22"/>
        <v>43760.208333333328</v>
      </c>
      <c r="N379">
        <v>1572933600</v>
      </c>
      <c r="O379" s="10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0.13962962962962963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 s="9">
        <f t="shared" si="22"/>
        <v>43241.208333333328</v>
      </c>
      <c r="N380">
        <v>1530162000</v>
      </c>
      <c r="O380" s="10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0.40444444444444444</v>
      </c>
      <c r="G381" t="s">
        <v>14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 s="9">
        <f t="shared" si="22"/>
        <v>40843.208333333336</v>
      </c>
      <c r="N381">
        <v>1320904800</v>
      </c>
      <c r="O381" s="10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1.6032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 s="9">
        <f t="shared" si="22"/>
        <v>41448.208333333336</v>
      </c>
      <c r="N382">
        <v>1372395600</v>
      </c>
      <c r="O382" s="10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1.8394339622641509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 s="9">
        <f t="shared" si="22"/>
        <v>42163.208333333328</v>
      </c>
      <c r="N383">
        <v>1437714000</v>
      </c>
      <c r="O383" s="10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0.63769230769230767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 s="9">
        <f t="shared" si="22"/>
        <v>43024.208333333328</v>
      </c>
      <c r="N384">
        <v>1509771600</v>
      </c>
      <c r="O384" s="10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2.2538095238095237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 s="9">
        <f t="shared" si="22"/>
        <v>43509.25</v>
      </c>
      <c r="N385">
        <v>1550556000</v>
      </c>
      <c r="O385" s="10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1.7200961538461539</v>
      </c>
      <c r="G386" t="s">
        <v>20</v>
      </c>
      <c r="H386">
        <v>4799</v>
      </c>
      <c r="I386" s="5">
        <f t="shared" si="21"/>
        <v>41.004167534903104</v>
      </c>
      <c r="J386" t="s">
        <v>21</v>
      </c>
      <c r="K386" t="s">
        <v>22</v>
      </c>
      <c r="L386">
        <v>1486706400</v>
      </c>
      <c r="M386" s="9">
        <f t="shared" si="22"/>
        <v>42776.25</v>
      </c>
      <c r="N386">
        <v>1489039200</v>
      </c>
      <c r="O386" s="10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E387/D387</f>
        <v>1.4616709511568124</v>
      </c>
      <c r="G387" t="s">
        <v>20</v>
      </c>
      <c r="H387">
        <v>1137</v>
      </c>
      <c r="I387" s="5">
        <f t="shared" ref="I387:I450" si="25">IFERROR(E387/H387, 0)</f>
        <v>50.007915567282325</v>
      </c>
      <c r="J387" t="s">
        <v>21</v>
      </c>
      <c r="K387" t="s">
        <v>22</v>
      </c>
      <c r="L387">
        <v>1553835600</v>
      </c>
      <c r="M387" s="9">
        <f t="shared" ref="M387:M450" si="26">(((L387/60)/60)/24)+DATE(1970,1,1)</f>
        <v>43553.208333333328</v>
      </c>
      <c r="N387">
        <v>1556600400</v>
      </c>
      <c r="O387" s="10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0.76423616236162362</v>
      </c>
      <c r="G388" t="s">
        <v>14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 s="9">
        <f t="shared" si="26"/>
        <v>40355.208333333336</v>
      </c>
      <c r="N388">
        <v>1278565200</v>
      </c>
      <c r="O388" s="10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0.39261467889908258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 s="9">
        <f t="shared" si="26"/>
        <v>41072.208333333336</v>
      </c>
      <c r="N389">
        <v>1339909200</v>
      </c>
      <c r="O389" s="10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0.11270034843205574</v>
      </c>
      <c r="G390" t="s">
        <v>74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 s="9">
        <f t="shared" si="26"/>
        <v>40912.25</v>
      </c>
      <c r="N390">
        <v>1325829600</v>
      </c>
      <c r="O390" s="10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1.2211084337349398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 s="9">
        <f t="shared" si="26"/>
        <v>40479.208333333336</v>
      </c>
      <c r="N391">
        <v>1290578400</v>
      </c>
      <c r="O391" s="10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1.8654166666666667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 s="9">
        <f t="shared" si="26"/>
        <v>41530.208333333336</v>
      </c>
      <c r="N392">
        <v>1380344400</v>
      </c>
      <c r="O392" s="10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7.27317880794702E-2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 s="9">
        <f t="shared" si="26"/>
        <v>41653.25</v>
      </c>
      <c r="N393">
        <v>1389852000</v>
      </c>
      <c r="O393" s="10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0.65642371234207963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 s="9">
        <f t="shared" si="26"/>
        <v>40549.25</v>
      </c>
      <c r="N394">
        <v>1294466400</v>
      </c>
      <c r="O394" s="10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2.2896178343949045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 s="9">
        <f t="shared" si="26"/>
        <v>42933.208333333328</v>
      </c>
      <c r="N395">
        <v>1500354000</v>
      </c>
      <c r="O395" s="10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4.6937499999999996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 s="9">
        <f t="shared" si="26"/>
        <v>41484.208333333336</v>
      </c>
      <c r="N396">
        <v>1375938000</v>
      </c>
      <c r="O396" s="10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1.3011267605633803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 s="9">
        <f t="shared" si="26"/>
        <v>40885.25</v>
      </c>
      <c r="N397">
        <v>1323410400</v>
      </c>
      <c r="O397" s="10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1.6705422993492407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 s="9">
        <f t="shared" si="26"/>
        <v>43378.208333333328</v>
      </c>
      <c r="N398">
        <v>1539406800</v>
      </c>
      <c r="O398" s="10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1.738641975308642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 s="9">
        <f t="shared" si="26"/>
        <v>41417.208333333336</v>
      </c>
      <c r="N399">
        <v>1369803600</v>
      </c>
      <c r="O399" s="10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7.1776470588235295</v>
      </c>
      <c r="G400" t="s">
        <v>20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 s="9">
        <f t="shared" si="26"/>
        <v>43228.208333333328</v>
      </c>
      <c r="N400">
        <v>1525928400</v>
      </c>
      <c r="O400" s="10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0.63850976361767731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 s="9">
        <f t="shared" si="26"/>
        <v>40576.25</v>
      </c>
      <c r="N401">
        <v>1297231200</v>
      </c>
      <c r="O401" s="10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0.02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 s="9">
        <f t="shared" si="26"/>
        <v>41502.208333333336</v>
      </c>
      <c r="N402">
        <v>1378530000</v>
      </c>
      <c r="O402" s="10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15.302222222222222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 s="9">
        <f t="shared" si="26"/>
        <v>43765.208333333328</v>
      </c>
      <c r="N403">
        <v>1572152400</v>
      </c>
      <c r="O403" s="10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0.40356164383561643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 s="9">
        <f t="shared" si="26"/>
        <v>40914.25</v>
      </c>
      <c r="N404">
        <v>1329890400</v>
      </c>
      <c r="O404" s="10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0.86220633299284988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 s="9">
        <f t="shared" si="26"/>
        <v>40310.208333333336</v>
      </c>
      <c r="N405">
        <v>1276750800</v>
      </c>
      <c r="O405" s="10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3.1558486707566464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 s="9">
        <f t="shared" si="26"/>
        <v>43053.25</v>
      </c>
      <c r="N406">
        <v>1510898400</v>
      </c>
      <c r="O406" s="10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0.89618243243243245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 s="9">
        <f t="shared" si="26"/>
        <v>43255.208333333328</v>
      </c>
      <c r="N407">
        <v>1532408400</v>
      </c>
      <c r="O407" s="10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1.8214503816793892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 s="9">
        <f t="shared" si="26"/>
        <v>41304.25</v>
      </c>
      <c r="N408">
        <v>1360562400</v>
      </c>
      <c r="O408" s="10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3.5588235294117645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 s="9">
        <f t="shared" si="26"/>
        <v>43751.208333333328</v>
      </c>
      <c r="N409">
        <v>1571547600</v>
      </c>
      <c r="O409" s="10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1.3183695652173912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 s="9">
        <f t="shared" si="26"/>
        <v>42541.208333333328</v>
      </c>
      <c r="N410">
        <v>1468126800</v>
      </c>
      <c r="O410" s="10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0.46315634218289087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 s="9">
        <f t="shared" si="26"/>
        <v>42843.208333333328</v>
      </c>
      <c r="N411">
        <v>1492837200</v>
      </c>
      <c r="O411" s="10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0.36132726089785294</v>
      </c>
      <c r="G412" t="s">
        <v>47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 s="9">
        <f t="shared" si="26"/>
        <v>42122.208333333328</v>
      </c>
      <c r="N412">
        <v>1430197200</v>
      </c>
      <c r="O412" s="10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1.0462820512820512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 s="9">
        <f t="shared" si="26"/>
        <v>42884.208333333328</v>
      </c>
      <c r="N413">
        <v>1496206800</v>
      </c>
      <c r="O413" s="10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6.6885714285714286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 s="9">
        <f t="shared" si="26"/>
        <v>41642.25</v>
      </c>
      <c r="N414">
        <v>1389592800</v>
      </c>
      <c r="O414" s="10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0.62072823218997364</v>
      </c>
      <c r="G415" t="s">
        <v>47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 s="9">
        <f t="shared" si="26"/>
        <v>43431.25</v>
      </c>
      <c r="N415">
        <v>1545631200</v>
      </c>
      <c r="O415" s="10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0.84699787460148779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 s="9">
        <f t="shared" si="26"/>
        <v>40288.208333333336</v>
      </c>
      <c r="N416">
        <v>1272430800</v>
      </c>
      <c r="O416" s="10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0.11059030837004405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 s="9">
        <f t="shared" si="26"/>
        <v>40921.25</v>
      </c>
      <c r="N417">
        <v>1327903200</v>
      </c>
      <c r="O417" s="10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0.43838781575037145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 s="9">
        <f t="shared" si="26"/>
        <v>40560.25</v>
      </c>
      <c r="N418">
        <v>1296021600</v>
      </c>
      <c r="O418" s="10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0.55470588235294116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 s="9">
        <f t="shared" si="26"/>
        <v>43407.208333333328</v>
      </c>
      <c r="N419">
        <v>1543298400</v>
      </c>
      <c r="O419" s="10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0.57399511301160655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 s="9">
        <f t="shared" si="26"/>
        <v>41035.208333333336</v>
      </c>
      <c r="N420">
        <v>1336366800</v>
      </c>
      <c r="O420" s="10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1.2343497363796134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 s="9">
        <f t="shared" si="26"/>
        <v>40899.25</v>
      </c>
      <c r="N421">
        <v>1325052000</v>
      </c>
      <c r="O421" s="10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1.2846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 s="9">
        <f t="shared" si="26"/>
        <v>42911.208333333328</v>
      </c>
      <c r="N422">
        <v>1499576400</v>
      </c>
      <c r="O422" s="10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0.63989361702127656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 s="9">
        <f t="shared" si="26"/>
        <v>42915.208333333328</v>
      </c>
      <c r="N423">
        <v>1501304400</v>
      </c>
      <c r="O423" s="10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1.2729885057471264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 s="9">
        <f t="shared" si="26"/>
        <v>40285.208333333336</v>
      </c>
      <c r="N424">
        <v>1273208400</v>
      </c>
      <c r="O424" s="10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0.10638024357239513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 s="9">
        <f t="shared" si="26"/>
        <v>40808.208333333336</v>
      </c>
      <c r="N425">
        <v>1316840400</v>
      </c>
      <c r="O425" s="10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0.40470588235294119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 s="9">
        <f t="shared" si="26"/>
        <v>43208.208333333328</v>
      </c>
      <c r="N426">
        <v>1524546000</v>
      </c>
      <c r="O426" s="10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2.8766666666666665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 s="9">
        <f t="shared" si="26"/>
        <v>42213.208333333328</v>
      </c>
      <c r="N427">
        <v>1438578000</v>
      </c>
      <c r="O427" s="10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5.7294444444444448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 s="9">
        <f t="shared" si="26"/>
        <v>41332.25</v>
      </c>
      <c r="N428">
        <v>1362549600</v>
      </c>
      <c r="O428" s="10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1.1290429799426933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 s="9">
        <f t="shared" si="26"/>
        <v>41895.208333333336</v>
      </c>
      <c r="N429">
        <v>1413349200</v>
      </c>
      <c r="O429" s="10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0.46387573964497042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 s="9">
        <f t="shared" si="26"/>
        <v>40585.25</v>
      </c>
      <c r="N430">
        <v>1298008800</v>
      </c>
      <c r="O430" s="10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0.90675916230366493</v>
      </c>
      <c r="G431" t="s">
        <v>74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 s="9">
        <f t="shared" si="26"/>
        <v>41680.25</v>
      </c>
      <c r="N431">
        <v>1394427600</v>
      </c>
      <c r="O431" s="10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0.67740740740740746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 s="9">
        <f t="shared" si="26"/>
        <v>43737.208333333328</v>
      </c>
      <c r="N432">
        <v>1572670800</v>
      </c>
      <c r="O432" s="10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1.9249019607843136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 s="9">
        <f t="shared" si="26"/>
        <v>43273.208333333328</v>
      </c>
      <c r="N433">
        <v>1531112400</v>
      </c>
      <c r="O433" s="10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0.82714285714285718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 s="9">
        <f t="shared" si="26"/>
        <v>41761.208333333336</v>
      </c>
      <c r="N434">
        <v>1400734800</v>
      </c>
      <c r="O434" s="10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0.54163920922570019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 s="9">
        <f t="shared" si="26"/>
        <v>41603.25</v>
      </c>
      <c r="N435">
        <v>1386741600</v>
      </c>
      <c r="O435" s="10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0.16722222222222222</v>
      </c>
      <c r="G436" t="s">
        <v>74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 s="9">
        <f t="shared" si="26"/>
        <v>42705.25</v>
      </c>
      <c r="N436">
        <v>1481781600</v>
      </c>
      <c r="O436" s="10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1.168766404199475</v>
      </c>
      <c r="G437" t="s">
        <v>20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 s="9">
        <f t="shared" si="26"/>
        <v>41988.25</v>
      </c>
      <c r="N437">
        <v>1419660000</v>
      </c>
      <c r="O437" s="10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10.521538461538462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 s="9">
        <f t="shared" si="26"/>
        <v>43575.208333333328</v>
      </c>
      <c r="N438">
        <v>1555822800</v>
      </c>
      <c r="O438" s="10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1.2307407407407407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 s="9">
        <f t="shared" si="26"/>
        <v>42260.208333333328</v>
      </c>
      <c r="N439">
        <v>1442379600</v>
      </c>
      <c r="O439" s="10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1.7863855421686747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 s="9">
        <f t="shared" si="26"/>
        <v>41337.25</v>
      </c>
      <c r="N440">
        <v>1364965200</v>
      </c>
      <c r="O440" s="10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3.5528169014084505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 s="9">
        <f t="shared" si="26"/>
        <v>42680.208333333328</v>
      </c>
      <c r="N441">
        <v>1479016800</v>
      </c>
      <c r="O441" s="10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1.6190634146341463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 s="9">
        <f t="shared" si="26"/>
        <v>42916.208333333328</v>
      </c>
      <c r="N442">
        <v>1499662800</v>
      </c>
      <c r="O442" s="10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0.24914285714285714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 s="9">
        <f t="shared" si="26"/>
        <v>41025.208333333336</v>
      </c>
      <c r="N443">
        <v>1337835600</v>
      </c>
      <c r="O443" s="10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1.9872222222222222</v>
      </c>
      <c r="G444" t="s">
        <v>20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 s="9">
        <f t="shared" si="26"/>
        <v>42980.208333333328</v>
      </c>
      <c r="N444">
        <v>1505710800</v>
      </c>
      <c r="O444" s="10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0.34752688172043011</v>
      </c>
      <c r="G445" t="s">
        <v>74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 s="9">
        <f t="shared" si="26"/>
        <v>40451.208333333336</v>
      </c>
      <c r="N445">
        <v>1287464400</v>
      </c>
      <c r="O445" s="10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1.7641935483870967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 s="9">
        <f t="shared" si="26"/>
        <v>40748.208333333336</v>
      </c>
      <c r="N446">
        <v>1311656400</v>
      </c>
      <c r="O446" s="10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5.1138095238095236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 s="9">
        <f t="shared" si="26"/>
        <v>40515.25</v>
      </c>
      <c r="N447">
        <v>1293170400</v>
      </c>
      <c r="O447" s="10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0.82044117647058823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 s="9">
        <f t="shared" si="26"/>
        <v>41261.25</v>
      </c>
      <c r="N448">
        <v>1355983200</v>
      </c>
      <c r="O448" s="10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0.24326030927835052</v>
      </c>
      <c r="G449" t="s">
        <v>74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 s="9">
        <f t="shared" si="26"/>
        <v>43088.25</v>
      </c>
      <c r="N449">
        <v>1515045600</v>
      </c>
      <c r="O449" s="10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0.50482758620689661</v>
      </c>
      <c r="G450" t="s">
        <v>14</v>
      </c>
      <c r="H450">
        <v>605</v>
      </c>
      <c r="I450" s="5">
        <f t="shared" si="25"/>
        <v>75.014876033057845</v>
      </c>
      <c r="J450" t="s">
        <v>21</v>
      </c>
      <c r="K450" t="s">
        <v>22</v>
      </c>
      <c r="L450">
        <v>1365915600</v>
      </c>
      <c r="M450" s="9">
        <f t="shared" si="26"/>
        <v>41378.208333333336</v>
      </c>
      <c r="N450">
        <v>1366088400</v>
      </c>
      <c r="O450" s="10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E451/D451</f>
        <v>9.67</v>
      </c>
      <c r="G451" t="s">
        <v>20</v>
      </c>
      <c r="H451">
        <v>86</v>
      </c>
      <c r="I451" s="5">
        <f t="shared" ref="I451:I514" si="29">IFERROR(E451/H451, 0)</f>
        <v>101.19767441860465</v>
      </c>
      <c r="J451" t="s">
        <v>36</v>
      </c>
      <c r="K451" t="s">
        <v>37</v>
      </c>
      <c r="L451">
        <v>1551852000</v>
      </c>
      <c r="M451" s="9">
        <f t="shared" ref="M451:M514" si="30">(((L451/60)/60)/24)+DATE(1970,1,1)</f>
        <v>43530.25</v>
      </c>
      <c r="N451">
        <v>1553317200</v>
      </c>
      <c r="O451" s="10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0.04</v>
      </c>
      <c r="G452" t="s">
        <v>14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 s="9">
        <f t="shared" si="30"/>
        <v>43394.208333333328</v>
      </c>
      <c r="N452">
        <v>1542088800</v>
      </c>
      <c r="O452" s="10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1.2284501347708894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 s="9">
        <f t="shared" si="30"/>
        <v>42935.208333333328</v>
      </c>
      <c r="N453">
        <v>1503118800</v>
      </c>
      <c r="O453" s="10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0.63437500000000002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 s="9">
        <f t="shared" si="30"/>
        <v>40365.208333333336</v>
      </c>
      <c r="N454">
        <v>1278478800</v>
      </c>
      <c r="O454" s="10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0.56331688596491225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 s="9">
        <f t="shared" si="30"/>
        <v>42705.25</v>
      </c>
      <c r="N455">
        <v>1484114400</v>
      </c>
      <c r="O455" s="10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0.44074999999999998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 s="9">
        <f t="shared" si="30"/>
        <v>41568.208333333336</v>
      </c>
      <c r="N456">
        <v>1385445600</v>
      </c>
      <c r="O456" s="10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1.1837253218884121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 s="9">
        <f t="shared" si="30"/>
        <v>40809.208333333336</v>
      </c>
      <c r="N457">
        <v>1318741200</v>
      </c>
      <c r="O457" s="10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1.041243169398907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 s="9">
        <f t="shared" si="30"/>
        <v>43141.25</v>
      </c>
      <c r="N458">
        <v>1518242400</v>
      </c>
      <c r="O458" s="10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0.26640000000000003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 s="9">
        <f t="shared" si="30"/>
        <v>42657.208333333328</v>
      </c>
      <c r="N459">
        <v>1476594000</v>
      </c>
      <c r="O459" s="10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3.5120118343195266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 s="9">
        <f t="shared" si="30"/>
        <v>40265.208333333336</v>
      </c>
      <c r="N460">
        <v>1273554000</v>
      </c>
      <c r="O460" s="10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0.90063492063492068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 s="9">
        <f t="shared" si="30"/>
        <v>42001.25</v>
      </c>
      <c r="N461">
        <v>1421906400</v>
      </c>
      <c r="O461" s="10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1.7162500000000001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 s="9">
        <f t="shared" si="30"/>
        <v>40399.208333333336</v>
      </c>
      <c r="N462">
        <v>1281589200</v>
      </c>
      <c r="O462" s="10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1.4104655870445344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 s="9">
        <f t="shared" si="30"/>
        <v>41757.208333333336</v>
      </c>
      <c r="N463">
        <v>1400389200</v>
      </c>
      <c r="O463" s="10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0.30579449152542371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 s="9">
        <f t="shared" si="30"/>
        <v>41304.25</v>
      </c>
      <c r="N464">
        <v>1362808800</v>
      </c>
      <c r="O464" s="10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1.0816455696202532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 s="9">
        <f t="shared" si="30"/>
        <v>41639.25</v>
      </c>
      <c r="N465">
        <v>1388815200</v>
      </c>
      <c r="O465" s="10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1.3345505617977529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 s="9">
        <f t="shared" si="30"/>
        <v>43142.25</v>
      </c>
      <c r="N466">
        <v>1519538400</v>
      </c>
      <c r="O466" s="10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1.8785106382978722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 s="9">
        <f t="shared" si="30"/>
        <v>43127.25</v>
      </c>
      <c r="N467">
        <v>1517810400</v>
      </c>
      <c r="O467" s="10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3.32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 s="9">
        <f t="shared" si="30"/>
        <v>41409.208333333336</v>
      </c>
      <c r="N468">
        <v>1370581200</v>
      </c>
      <c r="O468" s="10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5.7521428571428572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 s="9">
        <f t="shared" si="30"/>
        <v>42331.25</v>
      </c>
      <c r="N469">
        <v>1448863200</v>
      </c>
      <c r="O469" s="10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0.40500000000000003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 s="9">
        <f t="shared" si="30"/>
        <v>43569.208333333328</v>
      </c>
      <c r="N470">
        <v>1556600400</v>
      </c>
      <c r="O470" s="10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1.8442857142857143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 s="9">
        <f t="shared" si="30"/>
        <v>42142.208333333328</v>
      </c>
      <c r="N471">
        <v>1432098000</v>
      </c>
      <c r="O471" s="10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2.8580555555555556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 s="9">
        <f t="shared" si="30"/>
        <v>42716.25</v>
      </c>
      <c r="N472">
        <v>1482127200</v>
      </c>
      <c r="O472" s="10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3.19</v>
      </c>
      <c r="G473" t="s">
        <v>20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 s="9">
        <f t="shared" si="30"/>
        <v>41031.208333333336</v>
      </c>
      <c r="N473">
        <v>1335934800</v>
      </c>
      <c r="O473" s="10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0.39234070221066319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 s="9">
        <f t="shared" si="30"/>
        <v>43535.208333333328</v>
      </c>
      <c r="N474">
        <v>1556946000</v>
      </c>
      <c r="O474" s="10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1.7814000000000001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 s="9">
        <f t="shared" si="30"/>
        <v>43277.208333333328</v>
      </c>
      <c r="N475">
        <v>1530075600</v>
      </c>
      <c r="O475" s="10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3.6515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 s="9">
        <f t="shared" si="30"/>
        <v>41989.25</v>
      </c>
      <c r="N476">
        <v>1418796000</v>
      </c>
      <c r="O476" s="10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1.1394594594594594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 s="9">
        <f t="shared" si="30"/>
        <v>41450.208333333336</v>
      </c>
      <c r="N477">
        <v>1372482000</v>
      </c>
      <c r="O477" s="10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0.29828720626631855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 s="9">
        <f t="shared" si="30"/>
        <v>43322.208333333328</v>
      </c>
      <c r="N478">
        <v>1534395600</v>
      </c>
      <c r="O478" s="10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0.54270588235294115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 s="9">
        <f t="shared" si="30"/>
        <v>40720.208333333336</v>
      </c>
      <c r="N479">
        <v>1311397200</v>
      </c>
      <c r="O479" s="10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2.3634156976744185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 s="9">
        <f t="shared" si="30"/>
        <v>42072.208333333328</v>
      </c>
      <c r="N480">
        <v>1426914000</v>
      </c>
      <c r="O480" s="10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5.1291666666666664</v>
      </c>
      <c r="G481" t="s">
        <v>20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 s="9">
        <f t="shared" si="30"/>
        <v>42945.208333333328</v>
      </c>
      <c r="N481">
        <v>1501477200</v>
      </c>
      <c r="O481" s="10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1.0065116279069768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 s="9">
        <f t="shared" si="30"/>
        <v>40248.25</v>
      </c>
      <c r="N482">
        <v>1269061200</v>
      </c>
      <c r="O482" s="10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0.81348423194303154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 s="9">
        <f t="shared" si="30"/>
        <v>41913.208333333336</v>
      </c>
      <c r="N483">
        <v>1415772000</v>
      </c>
      <c r="O483" s="10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0.16404761904761905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 s="9">
        <f t="shared" si="30"/>
        <v>40963.25</v>
      </c>
      <c r="N484">
        <v>1331013600</v>
      </c>
      <c r="O484" s="10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0.52774617067833696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 s="9">
        <f t="shared" si="30"/>
        <v>43811.25</v>
      </c>
      <c r="N485">
        <v>1576735200</v>
      </c>
      <c r="O485" s="10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2.6020608108108108</v>
      </c>
      <c r="G486" t="s">
        <v>20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 s="9">
        <f t="shared" si="30"/>
        <v>41855.208333333336</v>
      </c>
      <c r="N486">
        <v>1411362000</v>
      </c>
      <c r="O486" s="10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0.30732891832229581</v>
      </c>
      <c r="G487" t="s">
        <v>14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 s="9">
        <f t="shared" si="30"/>
        <v>43626.208333333328</v>
      </c>
      <c r="N487">
        <v>1563685200</v>
      </c>
      <c r="O487" s="10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0.13500000000000001</v>
      </c>
      <c r="G488" t="s">
        <v>14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 s="9">
        <f t="shared" si="30"/>
        <v>43168.25</v>
      </c>
      <c r="N488">
        <v>1521867600</v>
      </c>
      <c r="O488" s="10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1.7862556663644606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 s="9">
        <f t="shared" si="30"/>
        <v>42845.208333333328</v>
      </c>
      <c r="N489">
        <v>1495515600</v>
      </c>
      <c r="O489" s="10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2.2005660377358489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 s="9">
        <f t="shared" si="30"/>
        <v>42403.25</v>
      </c>
      <c r="N490">
        <v>1455948000</v>
      </c>
      <c r="O490" s="10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1.015108695652174</v>
      </c>
      <c r="G491" t="s">
        <v>20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 s="9">
        <f t="shared" si="30"/>
        <v>40406.208333333336</v>
      </c>
      <c r="N491">
        <v>1282366800</v>
      </c>
      <c r="O491" s="10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1.915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 s="9">
        <f t="shared" si="30"/>
        <v>43786.25</v>
      </c>
      <c r="N492">
        <v>1574575200</v>
      </c>
      <c r="O492" s="10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3.0534683098591549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 s="9">
        <f t="shared" si="30"/>
        <v>41456.208333333336</v>
      </c>
      <c r="N493">
        <v>1374901200</v>
      </c>
      <c r="O493" s="10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0.23995287958115183</v>
      </c>
      <c r="G494" t="s">
        <v>74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 s="9">
        <f t="shared" si="30"/>
        <v>40336.208333333336</v>
      </c>
      <c r="N494">
        <v>1278910800</v>
      </c>
      <c r="O494" s="10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7.2377777777777776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 s="9">
        <f t="shared" si="30"/>
        <v>43645.208333333328</v>
      </c>
      <c r="N495">
        <v>1562907600</v>
      </c>
      <c r="O495" s="10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5.4736000000000002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 s="9">
        <f t="shared" si="30"/>
        <v>40990.208333333336</v>
      </c>
      <c r="N496">
        <v>1332478800</v>
      </c>
      <c r="O496" s="10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4.1449999999999996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 s="9">
        <f t="shared" si="30"/>
        <v>41800.208333333336</v>
      </c>
      <c r="N497">
        <v>1402722000</v>
      </c>
      <c r="O497" s="10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9.0696409140369975E-3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 s="9">
        <f t="shared" si="30"/>
        <v>42876.208333333328</v>
      </c>
      <c r="N498">
        <v>1496811600</v>
      </c>
      <c r="O498" s="10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0.34173469387755101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 s="9">
        <f t="shared" si="30"/>
        <v>42724.25</v>
      </c>
      <c r="N499">
        <v>1482213600</v>
      </c>
      <c r="O499" s="10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0.239488107549121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 s="9">
        <f t="shared" si="30"/>
        <v>42005.25</v>
      </c>
      <c r="N500">
        <v>1420264800</v>
      </c>
      <c r="O500" s="10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0.48072649572649573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 s="9">
        <f t="shared" si="30"/>
        <v>42444.208333333328</v>
      </c>
      <c r="N501">
        <v>1458450000</v>
      </c>
      <c r="O501" s="10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5">
        <f t="shared" si="29"/>
        <v>0</v>
      </c>
      <c r="J502" t="s">
        <v>21</v>
      </c>
      <c r="K502" t="s">
        <v>22</v>
      </c>
      <c r="L502">
        <v>1367384400</v>
      </c>
      <c r="M502" s="9">
        <f t="shared" si="30"/>
        <v>41395.208333333336</v>
      </c>
      <c r="N502">
        <v>1369803600</v>
      </c>
      <c r="O502" s="10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0.70145182291666663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 s="9">
        <f t="shared" si="30"/>
        <v>41345.208333333336</v>
      </c>
      <c r="N503">
        <v>1363237200</v>
      </c>
      <c r="O503" s="10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5.2992307692307694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 s="9">
        <f t="shared" si="30"/>
        <v>41117.208333333336</v>
      </c>
      <c r="N504">
        <v>1345870800</v>
      </c>
      <c r="O504" s="10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1.8032549019607844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 s="9">
        <f t="shared" si="30"/>
        <v>42186.208333333328</v>
      </c>
      <c r="N505">
        <v>1437454800</v>
      </c>
      <c r="O505" s="10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0.92320000000000002</v>
      </c>
      <c r="G506" t="s">
        <v>14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 s="9">
        <f t="shared" si="30"/>
        <v>42142.208333333328</v>
      </c>
      <c r="N506">
        <v>1432011600</v>
      </c>
      <c r="O506" s="10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0.13901001112347053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 s="9">
        <f t="shared" si="30"/>
        <v>41341.25</v>
      </c>
      <c r="N507">
        <v>1366347600</v>
      </c>
      <c r="O507" s="10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9.2707777777777771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 s="9">
        <f t="shared" si="30"/>
        <v>43062.25</v>
      </c>
      <c r="N508">
        <v>1512885600</v>
      </c>
      <c r="O508" s="10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0.39857142857142858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 s="9">
        <f t="shared" si="30"/>
        <v>41373.208333333336</v>
      </c>
      <c r="N509">
        <v>1369717200</v>
      </c>
      <c r="O509" s="10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1.1222929936305732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 s="9">
        <f t="shared" si="30"/>
        <v>43310.208333333328</v>
      </c>
      <c r="N510">
        <v>1534654800</v>
      </c>
      <c r="O510" s="10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0.70925816023738875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 s="9">
        <f t="shared" si="30"/>
        <v>41034.208333333336</v>
      </c>
      <c r="N511">
        <v>1337058000</v>
      </c>
      <c r="O511" s="10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1.1908974358974358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 s="9">
        <f t="shared" si="30"/>
        <v>43251.208333333328</v>
      </c>
      <c r="N512">
        <v>1529816400</v>
      </c>
      <c r="O512" s="10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0.24017591339648173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 s="9">
        <f t="shared" si="30"/>
        <v>43671.208333333328</v>
      </c>
      <c r="N513">
        <v>1564894800</v>
      </c>
      <c r="O513" s="10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1.3931868131868133</v>
      </c>
      <c r="G514" t="s">
        <v>20</v>
      </c>
      <c r="H514">
        <v>239</v>
      </c>
      <c r="I514" s="5">
        <f t="shared" si="29"/>
        <v>53.046025104602514</v>
      </c>
      <c r="J514" t="s">
        <v>21</v>
      </c>
      <c r="K514" t="s">
        <v>22</v>
      </c>
      <c r="L514">
        <v>1404536400</v>
      </c>
      <c r="M514" s="9">
        <f t="shared" si="30"/>
        <v>41825.208333333336</v>
      </c>
      <c r="N514">
        <v>1404622800</v>
      </c>
      <c r="O514" s="10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E515/D515</f>
        <v>0.39277108433734942</v>
      </c>
      <c r="G515" t="s">
        <v>74</v>
      </c>
      <c r="H515">
        <v>35</v>
      </c>
      <c r="I515" s="5">
        <f t="shared" ref="I515:I578" si="33">IFERROR(E515/H515, 0)</f>
        <v>93.142857142857139</v>
      </c>
      <c r="J515" t="s">
        <v>21</v>
      </c>
      <c r="K515" t="s">
        <v>22</v>
      </c>
      <c r="L515">
        <v>1284008400</v>
      </c>
      <c r="M515" s="9">
        <f t="shared" ref="M515:M578" si="34">(((L515/60)/60)/24)+DATE(1970,1,1)</f>
        <v>40430.208333333336</v>
      </c>
      <c r="N515">
        <v>1284181200</v>
      </c>
      <c r="O515" s="10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0.22439077144917088</v>
      </c>
      <c r="G516" t="s">
        <v>74</v>
      </c>
      <c r="H516">
        <v>528</v>
      </c>
      <c r="I516" s="5">
        <f t="shared" si="33"/>
        <v>58.945075757575758</v>
      </c>
      <c r="J516" t="s">
        <v>98</v>
      </c>
      <c r="K516" t="s">
        <v>99</v>
      </c>
      <c r="L516">
        <v>1386309600</v>
      </c>
      <c r="M516" s="9">
        <f t="shared" si="34"/>
        <v>41614.25</v>
      </c>
      <c r="N516">
        <v>1386741600</v>
      </c>
      <c r="O516" s="10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0.55779069767441858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 s="9">
        <f t="shared" si="34"/>
        <v>40900.25</v>
      </c>
      <c r="N517">
        <v>1324792800</v>
      </c>
      <c r="O517" s="10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0.42523125996810207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 s="9">
        <f t="shared" si="34"/>
        <v>40396.208333333336</v>
      </c>
      <c r="N518">
        <v>1284354000</v>
      </c>
      <c r="O518" s="10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1.1200000000000001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 s="9">
        <f t="shared" si="34"/>
        <v>42860.208333333328</v>
      </c>
      <c r="N519">
        <v>1494392400</v>
      </c>
      <c r="O519" s="10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7.0681818181818179E-2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 s="9">
        <f t="shared" si="34"/>
        <v>43154.25</v>
      </c>
      <c r="N520">
        <v>1519538400</v>
      </c>
      <c r="O520" s="10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1.0174563871693867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 s="9">
        <f t="shared" si="34"/>
        <v>42012.25</v>
      </c>
      <c r="N521">
        <v>1421906400</v>
      </c>
      <c r="O521" s="10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4.2575000000000003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 s="9">
        <f t="shared" si="34"/>
        <v>43574.208333333328</v>
      </c>
      <c r="N522">
        <v>1555909200</v>
      </c>
      <c r="O522" s="10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1.4553947368421052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 s="9">
        <f t="shared" si="34"/>
        <v>42605.208333333328</v>
      </c>
      <c r="N523">
        <v>1472446800</v>
      </c>
      <c r="O523" s="10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0.32453465346534655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 s="9">
        <f t="shared" si="34"/>
        <v>41093.208333333336</v>
      </c>
      <c r="N524">
        <v>1342328400</v>
      </c>
      <c r="O524" s="10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7.003333333333333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 s="9">
        <f t="shared" si="34"/>
        <v>40241.25</v>
      </c>
      <c r="N525">
        <v>1268114400</v>
      </c>
      <c r="O525" s="10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0.83904860392967939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 s="9">
        <f t="shared" si="34"/>
        <v>40294.208333333336</v>
      </c>
      <c r="N526">
        <v>1273381200</v>
      </c>
      <c r="O526" s="10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0.84190476190476193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 s="9">
        <f t="shared" si="34"/>
        <v>40505.25</v>
      </c>
      <c r="N527">
        <v>1290837600</v>
      </c>
      <c r="O527" s="10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1.5595180722891566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 s="9">
        <f t="shared" si="34"/>
        <v>42364.25</v>
      </c>
      <c r="N528">
        <v>1454306400</v>
      </c>
      <c r="O528" s="10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0.99619450317124736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 s="9">
        <f t="shared" si="34"/>
        <v>42405.25</v>
      </c>
      <c r="N529">
        <v>1457762400</v>
      </c>
      <c r="O529" s="10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0.80300000000000005</v>
      </c>
      <c r="G530" t="s">
        <v>14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 s="9">
        <f t="shared" si="34"/>
        <v>41601.25</v>
      </c>
      <c r="N530">
        <v>1389074400</v>
      </c>
      <c r="O530" s="10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0.11254901960784314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 s="9">
        <f t="shared" si="34"/>
        <v>41769.208333333336</v>
      </c>
      <c r="N531">
        <v>1402117200</v>
      </c>
      <c r="O531" s="10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0.91740952380952379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 s="9">
        <f t="shared" si="34"/>
        <v>40421.208333333336</v>
      </c>
      <c r="N532">
        <v>1284440400</v>
      </c>
      <c r="O532" s="10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0.95521156936261387</v>
      </c>
      <c r="G533" t="s">
        <v>47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 s="9">
        <f t="shared" si="34"/>
        <v>41589.25</v>
      </c>
      <c r="N533">
        <v>1388988000</v>
      </c>
      <c r="O533" s="10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5.0287499999999996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 s="9">
        <f t="shared" si="34"/>
        <v>43125.25</v>
      </c>
      <c r="N534">
        <v>1516946400</v>
      </c>
      <c r="O534" s="10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1.5924394463667819</v>
      </c>
      <c r="G535" t="s">
        <v>20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 s="9">
        <f t="shared" si="34"/>
        <v>41479.208333333336</v>
      </c>
      <c r="N535">
        <v>1377752400</v>
      </c>
      <c r="O535" s="10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0.15022446689113356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 s="9">
        <f t="shared" si="34"/>
        <v>43329.208333333328</v>
      </c>
      <c r="N536">
        <v>1534568400</v>
      </c>
      <c r="O536" s="10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4.820384615384615</v>
      </c>
      <c r="G537" t="s">
        <v>20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 s="9">
        <f t="shared" si="34"/>
        <v>43259.208333333328</v>
      </c>
      <c r="N537">
        <v>1528606800</v>
      </c>
      <c r="O537" s="10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1.4996938775510205</v>
      </c>
      <c r="G538" t="s">
        <v>20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 s="9">
        <f t="shared" si="34"/>
        <v>40414.208333333336</v>
      </c>
      <c r="N538">
        <v>1284872400</v>
      </c>
      <c r="O538" s="10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1.1722156398104266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 s="9">
        <f t="shared" si="34"/>
        <v>43342.208333333328</v>
      </c>
      <c r="N539">
        <v>1537592400</v>
      </c>
      <c r="O539" s="10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0.37695968274950431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 s="9">
        <f t="shared" si="34"/>
        <v>41539.208333333336</v>
      </c>
      <c r="N540">
        <v>1381208400</v>
      </c>
      <c r="O540" s="10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0.72653061224489801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 s="9">
        <f t="shared" si="34"/>
        <v>43647.208333333328</v>
      </c>
      <c r="N541">
        <v>1562475600</v>
      </c>
      <c r="O541" s="10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2.6598113207547169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 s="9">
        <f t="shared" si="34"/>
        <v>43225.208333333328</v>
      </c>
      <c r="N542">
        <v>1527397200</v>
      </c>
      <c r="O542" s="10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0.24205617977528091</v>
      </c>
      <c r="G543" t="s">
        <v>14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 s="9">
        <f t="shared" si="34"/>
        <v>42165.208333333328</v>
      </c>
      <c r="N543">
        <v>1436158800</v>
      </c>
      <c r="O543" s="10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2.5064935064935064E-2</v>
      </c>
      <c r="G544" t="s">
        <v>14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 s="9">
        <f t="shared" si="34"/>
        <v>42391.25</v>
      </c>
      <c r="N544">
        <v>1456034400</v>
      </c>
      <c r="O544" s="10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0.1632979976442874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 s="9">
        <f t="shared" si="34"/>
        <v>41528.208333333336</v>
      </c>
      <c r="N545">
        <v>1380171600</v>
      </c>
      <c r="O545" s="10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2.7650000000000001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 s="9">
        <f t="shared" si="34"/>
        <v>42377.25</v>
      </c>
      <c r="N546">
        <v>1453356000</v>
      </c>
      <c r="O546" s="10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0.88803571428571426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 s="9">
        <f t="shared" si="34"/>
        <v>43824.25</v>
      </c>
      <c r="N547">
        <v>1578981600</v>
      </c>
      <c r="O547" s="10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1.6357142857142857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 s="9">
        <f t="shared" si="34"/>
        <v>43360.208333333328</v>
      </c>
      <c r="N548">
        <v>1537419600</v>
      </c>
      <c r="O548" s="10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9.69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 s="9">
        <f t="shared" si="34"/>
        <v>42029.25</v>
      </c>
      <c r="N549">
        <v>1423202400</v>
      </c>
      <c r="O549" s="10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2.7091376701966716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 s="9">
        <f t="shared" si="34"/>
        <v>42461.208333333328</v>
      </c>
      <c r="N550">
        <v>1460610000</v>
      </c>
      <c r="O550" s="10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2.8421355932203389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 s="9">
        <f t="shared" si="34"/>
        <v>41422.208333333336</v>
      </c>
      <c r="N551">
        <v>1370494800</v>
      </c>
      <c r="O551" s="10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0.04</v>
      </c>
      <c r="G552" t="s">
        <v>74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 s="9">
        <f t="shared" si="34"/>
        <v>40968.25</v>
      </c>
      <c r="N552">
        <v>1332306000</v>
      </c>
      <c r="O552" s="10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0.58632981676846196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 s="9">
        <f t="shared" si="34"/>
        <v>41993.25</v>
      </c>
      <c r="N553">
        <v>1422511200</v>
      </c>
      <c r="O553" s="10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0.98511111111111116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 s="9">
        <f t="shared" si="34"/>
        <v>42700.25</v>
      </c>
      <c r="N554">
        <v>1480312800</v>
      </c>
      <c r="O554" s="10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0.43975381008206332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 s="9">
        <f t="shared" si="34"/>
        <v>40545.25</v>
      </c>
      <c r="N555">
        <v>1294034400</v>
      </c>
      <c r="O555" s="10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1.5166315789473683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 s="9">
        <f t="shared" si="34"/>
        <v>42723.25</v>
      </c>
      <c r="N556">
        <v>1482645600</v>
      </c>
      <c r="O556" s="10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2.2363492063492063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 s="9">
        <f t="shared" si="34"/>
        <v>41731.208333333336</v>
      </c>
      <c r="N557">
        <v>1399093200</v>
      </c>
      <c r="O557" s="10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2.3975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 s="9">
        <f t="shared" si="34"/>
        <v>40792.208333333336</v>
      </c>
      <c r="N558">
        <v>1315890000</v>
      </c>
      <c r="O558" s="10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1.9933333333333334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 s="9">
        <f t="shared" si="34"/>
        <v>42279.208333333328</v>
      </c>
      <c r="N559">
        <v>1444021200</v>
      </c>
      <c r="O559" s="10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1.373448275862069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 s="9">
        <f t="shared" si="34"/>
        <v>42424.25</v>
      </c>
      <c r="N560">
        <v>1460005200</v>
      </c>
      <c r="O560" s="10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1.009696106362773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 s="9">
        <f t="shared" si="34"/>
        <v>42584.208333333328</v>
      </c>
      <c r="N561">
        <v>1470718800</v>
      </c>
      <c r="O561" s="10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7.9416000000000002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 s="9">
        <f t="shared" si="34"/>
        <v>40865.25</v>
      </c>
      <c r="N562">
        <v>1325052000</v>
      </c>
      <c r="O562" s="10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3.6970000000000001</v>
      </c>
      <c r="G563" t="s">
        <v>20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 s="9">
        <f t="shared" si="34"/>
        <v>40833.208333333336</v>
      </c>
      <c r="N563">
        <v>1319000400</v>
      </c>
      <c r="O563" s="10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0.12818181818181817</v>
      </c>
      <c r="G564" t="s">
        <v>14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 s="9">
        <f t="shared" si="34"/>
        <v>43536.208333333328</v>
      </c>
      <c r="N564">
        <v>1552539600</v>
      </c>
      <c r="O564" s="10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1.3802702702702703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 s="9">
        <f t="shared" si="34"/>
        <v>43417.25</v>
      </c>
      <c r="N565">
        <v>1543816800</v>
      </c>
      <c r="O565" s="10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0.83813278008298753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 s="9">
        <f t="shared" si="34"/>
        <v>42078.208333333328</v>
      </c>
      <c r="N566">
        <v>1427086800</v>
      </c>
      <c r="O566" s="10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2.0460063224446787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 s="9">
        <f t="shared" si="34"/>
        <v>40862.25</v>
      </c>
      <c r="N567">
        <v>1323064800</v>
      </c>
      <c r="O567" s="10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0.44344086021505374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 s="9">
        <f t="shared" si="34"/>
        <v>42424.25</v>
      </c>
      <c r="N568">
        <v>1458277200</v>
      </c>
      <c r="O568" s="10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2.1860294117647059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 s="9">
        <f t="shared" si="34"/>
        <v>41830.208333333336</v>
      </c>
      <c r="N569">
        <v>1405141200</v>
      </c>
      <c r="O569" s="10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1.8603314917127072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 s="9">
        <f t="shared" si="34"/>
        <v>40374.208333333336</v>
      </c>
      <c r="N570">
        <v>1283058000</v>
      </c>
      <c r="O570" s="10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2.3733830845771142</v>
      </c>
      <c r="G571" t="s">
        <v>20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 s="9">
        <f t="shared" si="34"/>
        <v>40554.25</v>
      </c>
      <c r="N571">
        <v>1295762400</v>
      </c>
      <c r="O571" s="10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3.0565384615384614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 s="9">
        <f t="shared" si="34"/>
        <v>41993.25</v>
      </c>
      <c r="N572">
        <v>1419573600</v>
      </c>
      <c r="O572" s="10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0.94142857142857139</v>
      </c>
      <c r="G573" t="s">
        <v>14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 s="9">
        <f t="shared" si="34"/>
        <v>42174.208333333328</v>
      </c>
      <c r="N573">
        <v>1438750800</v>
      </c>
      <c r="O573" s="10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0.54400000000000004</v>
      </c>
      <c r="G574" t="s">
        <v>74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 s="9">
        <f t="shared" si="34"/>
        <v>42275.208333333328</v>
      </c>
      <c r="N574">
        <v>1444798800</v>
      </c>
      <c r="O574" s="10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1.1188059701492536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 s="9">
        <f t="shared" si="34"/>
        <v>41761.208333333336</v>
      </c>
      <c r="N575">
        <v>1399179600</v>
      </c>
      <c r="O575" s="10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3.6914814814814814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 s="9">
        <f t="shared" si="34"/>
        <v>43806.25</v>
      </c>
      <c r="N576">
        <v>1576562400</v>
      </c>
      <c r="O576" s="10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0.62930372148859548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 s="9">
        <f t="shared" si="34"/>
        <v>41779.208333333336</v>
      </c>
      <c r="N577">
        <v>1400821200</v>
      </c>
      <c r="O577" s="10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0.6492783505154639</v>
      </c>
      <c r="G578" t="s">
        <v>14</v>
      </c>
      <c r="H578">
        <v>64</v>
      </c>
      <c r="I578" s="5">
        <f t="shared" si="33"/>
        <v>98.40625</v>
      </c>
      <c r="J578" t="s">
        <v>21</v>
      </c>
      <c r="K578" t="s">
        <v>22</v>
      </c>
      <c r="L578">
        <v>1509512400</v>
      </c>
      <c r="M578" s="9">
        <f t="shared" si="34"/>
        <v>43040.208333333328</v>
      </c>
      <c r="N578">
        <v>1510984800</v>
      </c>
      <c r="O578" s="10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E579/D579</f>
        <v>0.18853658536585366</v>
      </c>
      <c r="G579" t="s">
        <v>74</v>
      </c>
      <c r="H579">
        <v>37</v>
      </c>
      <c r="I579" s="5">
        <f t="shared" ref="I579:I642" si="37">IFERROR(E579/H579, 0)</f>
        <v>41.783783783783782</v>
      </c>
      <c r="J579" t="s">
        <v>21</v>
      </c>
      <c r="K579" t="s">
        <v>22</v>
      </c>
      <c r="L579">
        <v>1299823200</v>
      </c>
      <c r="M579" s="9">
        <f t="shared" ref="M579:M642" si="38">(((L579/60)/60)/24)+DATE(1970,1,1)</f>
        <v>40613.25</v>
      </c>
      <c r="N579">
        <v>1302066000</v>
      </c>
      <c r="O579" s="10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0.1675440414507772</v>
      </c>
      <c r="G580" t="s">
        <v>14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 s="9">
        <f t="shared" si="38"/>
        <v>40878.25</v>
      </c>
      <c r="N580">
        <v>1322978400</v>
      </c>
      <c r="O580" s="10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1.0111290322580646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 s="9">
        <f t="shared" si="38"/>
        <v>40762.208333333336</v>
      </c>
      <c r="N581">
        <v>1313730000</v>
      </c>
      <c r="O581" s="10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3.4150228310502282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 s="9">
        <f t="shared" si="38"/>
        <v>41696.25</v>
      </c>
      <c r="N582">
        <v>1394085600</v>
      </c>
      <c r="O582" s="10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0.64016666666666666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 s="9">
        <f t="shared" si="38"/>
        <v>40662.208333333336</v>
      </c>
      <c r="N583">
        <v>1305349200</v>
      </c>
      <c r="O583" s="10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0.5208045977011494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 s="9">
        <f t="shared" si="38"/>
        <v>42165.208333333328</v>
      </c>
      <c r="N584">
        <v>1434344400</v>
      </c>
      <c r="O584" s="10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3.2240211640211642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 s="9">
        <f t="shared" si="38"/>
        <v>40959.25</v>
      </c>
      <c r="N585">
        <v>1331186400</v>
      </c>
      <c r="O585" s="10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1.1950810185185186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 s="9">
        <f t="shared" si="38"/>
        <v>41024.208333333336</v>
      </c>
      <c r="N586">
        <v>1336539600</v>
      </c>
      <c r="O586" s="10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1.4679775280898877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 s="9">
        <f t="shared" si="38"/>
        <v>40255.208333333336</v>
      </c>
      <c r="N587">
        <v>1269752400</v>
      </c>
      <c r="O587" s="10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9.5057142857142853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 s="9">
        <f t="shared" si="38"/>
        <v>40499.25</v>
      </c>
      <c r="N588">
        <v>1291615200</v>
      </c>
      <c r="O588" s="10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0.72893617021276591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 s="9">
        <f t="shared" si="38"/>
        <v>43484.25</v>
      </c>
      <c r="N589">
        <v>1552366800</v>
      </c>
      <c r="O589" s="10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0.7900824873096447</v>
      </c>
      <c r="G590" t="s">
        <v>14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 s="9">
        <f t="shared" si="38"/>
        <v>40262.208333333336</v>
      </c>
      <c r="N590">
        <v>1272171600</v>
      </c>
      <c r="O590" s="10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0.64721518987341775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 s="9">
        <f t="shared" si="38"/>
        <v>42190.208333333328</v>
      </c>
      <c r="N591">
        <v>1436677200</v>
      </c>
      <c r="O591" s="10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0.82028169014084507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 s="9">
        <f t="shared" si="38"/>
        <v>41994.25</v>
      </c>
      <c r="N592">
        <v>1420092000</v>
      </c>
      <c r="O592" s="10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10.376666666666667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 s="9">
        <f t="shared" si="38"/>
        <v>40373.208333333336</v>
      </c>
      <c r="N593">
        <v>1279947600</v>
      </c>
      <c r="O593" s="10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0.12910076530612244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 s="9">
        <f t="shared" si="38"/>
        <v>41789.208333333336</v>
      </c>
      <c r="N594">
        <v>1402203600</v>
      </c>
      <c r="O594" s="10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1.5484210526315789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 s="9">
        <f t="shared" si="38"/>
        <v>41724.208333333336</v>
      </c>
      <c r="N595">
        <v>1396933200</v>
      </c>
      <c r="O595" s="10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7.0991735537190084E-2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 s="9">
        <f t="shared" si="38"/>
        <v>42548.208333333328</v>
      </c>
      <c r="N596">
        <v>1467262800</v>
      </c>
      <c r="O596" s="10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2.0852773826458035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 s="9">
        <f t="shared" si="38"/>
        <v>40253.208333333336</v>
      </c>
      <c r="N597">
        <v>1270530000</v>
      </c>
      <c r="O597" s="10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0.99683544303797467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 s="9">
        <f t="shared" si="38"/>
        <v>42434.25</v>
      </c>
      <c r="N598">
        <v>1457762400</v>
      </c>
      <c r="O598" s="10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2.0159756097560977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 s="9">
        <f t="shared" si="38"/>
        <v>43786.25</v>
      </c>
      <c r="N599">
        <v>1575525600</v>
      </c>
      <c r="O599" s="10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1.6209032258064515</v>
      </c>
      <c r="G600" t="s">
        <v>20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 s="9">
        <f t="shared" si="38"/>
        <v>40344.208333333336</v>
      </c>
      <c r="N600">
        <v>1279083600</v>
      </c>
      <c r="O600" s="10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3.6436208125445471E-2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 s="9">
        <f t="shared" si="38"/>
        <v>42047.25</v>
      </c>
      <c r="N601">
        <v>1424412000</v>
      </c>
      <c r="O601" s="10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0.05</v>
      </c>
      <c r="G602" t="s">
        <v>14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 s="9">
        <f t="shared" si="38"/>
        <v>41485.208333333336</v>
      </c>
      <c r="N602">
        <v>1376197200</v>
      </c>
      <c r="O602" s="10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2.0663492063492064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 s="9">
        <f t="shared" si="38"/>
        <v>41789.208333333336</v>
      </c>
      <c r="N603">
        <v>1402894800</v>
      </c>
      <c r="O603" s="10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1.2823628691983122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 s="9">
        <f t="shared" si="38"/>
        <v>42160.208333333328</v>
      </c>
      <c r="N604">
        <v>1434430800</v>
      </c>
      <c r="O604" s="10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1.1966037735849056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 s="9">
        <f t="shared" si="38"/>
        <v>43573.208333333328</v>
      </c>
      <c r="N605">
        <v>1557896400</v>
      </c>
      <c r="O605" s="10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1.7073055242390078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 s="9">
        <f t="shared" si="38"/>
        <v>40565.25</v>
      </c>
      <c r="N606">
        <v>1297490400</v>
      </c>
      <c r="O606" s="10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1.8721212121212121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 s="9">
        <f t="shared" si="38"/>
        <v>42280.208333333328</v>
      </c>
      <c r="N607">
        <v>1447394400</v>
      </c>
      <c r="O607" s="10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1.8838235294117647</v>
      </c>
      <c r="G608" t="s">
        <v>20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 s="9">
        <f t="shared" si="38"/>
        <v>42436.25</v>
      </c>
      <c r="N608">
        <v>1458277200</v>
      </c>
      <c r="O608" s="10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1.3129869186046512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 s="9">
        <f t="shared" si="38"/>
        <v>41721.208333333336</v>
      </c>
      <c r="N609">
        <v>1395723600</v>
      </c>
      <c r="O609" s="10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2.8397435897435899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 s="9">
        <f t="shared" si="38"/>
        <v>43530.25</v>
      </c>
      <c r="N610">
        <v>1552197600</v>
      </c>
      <c r="O610" s="10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1.2041999999999999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 s="9">
        <f t="shared" si="38"/>
        <v>43481.25</v>
      </c>
      <c r="N611">
        <v>1549087200</v>
      </c>
      <c r="O611" s="10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4.1905607476635511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 s="9">
        <f t="shared" si="38"/>
        <v>41259.25</v>
      </c>
      <c r="N612">
        <v>1356847200</v>
      </c>
      <c r="O612" s="10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0.13853658536585367</v>
      </c>
      <c r="G613" t="s">
        <v>74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 s="9">
        <f t="shared" si="38"/>
        <v>41480.208333333336</v>
      </c>
      <c r="N613">
        <v>1375765200</v>
      </c>
      <c r="O613" s="10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1.3943548387096774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 s="9">
        <f t="shared" si="38"/>
        <v>40474.208333333336</v>
      </c>
      <c r="N614">
        <v>1289800800</v>
      </c>
      <c r="O614" s="10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1.74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 s="9">
        <f t="shared" si="38"/>
        <v>42973.208333333328</v>
      </c>
      <c r="N615">
        <v>1504501200</v>
      </c>
      <c r="O615" s="10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1.5549056603773586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 s="9">
        <f t="shared" si="38"/>
        <v>42746.25</v>
      </c>
      <c r="N616">
        <v>1485669600</v>
      </c>
      <c r="O616" s="10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1.7044705882352942</v>
      </c>
      <c r="G617" t="s">
        <v>20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 s="9">
        <f t="shared" si="38"/>
        <v>42489.208333333328</v>
      </c>
      <c r="N617">
        <v>1462770000</v>
      </c>
      <c r="O617" s="10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1.8951562500000001</v>
      </c>
      <c r="G618" t="s">
        <v>20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 s="9">
        <f t="shared" si="38"/>
        <v>41537.208333333336</v>
      </c>
      <c r="N618">
        <v>1379739600</v>
      </c>
      <c r="O618" s="10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2.4971428571428573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 s="9">
        <f t="shared" si="38"/>
        <v>41794.208333333336</v>
      </c>
      <c r="N619">
        <v>1402722000</v>
      </c>
      <c r="O619" s="10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0.48860523665659616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 s="9">
        <f t="shared" si="38"/>
        <v>41396.208333333336</v>
      </c>
      <c r="N620">
        <v>1369285200</v>
      </c>
      <c r="O620" s="10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0.28461970393057684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 s="9">
        <f t="shared" si="38"/>
        <v>40669.208333333336</v>
      </c>
      <c r="N621">
        <v>1304744400</v>
      </c>
      <c r="O621" s="10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2.6802325581395348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 s="9">
        <f t="shared" si="38"/>
        <v>42559.208333333328</v>
      </c>
      <c r="N622">
        <v>1468299600</v>
      </c>
      <c r="O622" s="10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6.1980078125000002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 s="9">
        <f t="shared" si="38"/>
        <v>42626.208333333328</v>
      </c>
      <c r="N623">
        <v>1474174800</v>
      </c>
      <c r="O623" s="10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3.1301587301587303E-2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 s="9">
        <f t="shared" si="38"/>
        <v>43205.208333333328</v>
      </c>
      <c r="N624">
        <v>1526014800</v>
      </c>
      <c r="O624" s="10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1.5992152704135738</v>
      </c>
      <c r="G625" t="s">
        <v>20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 s="9">
        <f t="shared" si="38"/>
        <v>42201.208333333328</v>
      </c>
      <c r="N625">
        <v>1437454800</v>
      </c>
      <c r="O625" s="10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2.793921568627451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 s="9">
        <f t="shared" si="38"/>
        <v>42029.25</v>
      </c>
      <c r="N626">
        <v>1422684000</v>
      </c>
      <c r="O626" s="10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0.77373333333333338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 s="9">
        <f t="shared" si="38"/>
        <v>43857.25</v>
      </c>
      <c r="N627">
        <v>1581314400</v>
      </c>
      <c r="O627" s="10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2.0632812500000002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 s="9">
        <f t="shared" si="38"/>
        <v>40449.208333333336</v>
      </c>
      <c r="N628">
        <v>1286427600</v>
      </c>
      <c r="O628" s="10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6.9424999999999999</v>
      </c>
      <c r="G629" t="s">
        <v>20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 s="9">
        <f t="shared" si="38"/>
        <v>40345.208333333336</v>
      </c>
      <c r="N629">
        <v>1278738000</v>
      </c>
      <c r="O629" s="10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1.5178947368421052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 s="9">
        <f t="shared" si="38"/>
        <v>40455.208333333336</v>
      </c>
      <c r="N630">
        <v>1286427600</v>
      </c>
      <c r="O630" s="10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0.64582072176949945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 s="9">
        <f t="shared" si="38"/>
        <v>42557.208333333328</v>
      </c>
      <c r="N631">
        <v>1467954000</v>
      </c>
      <c r="O631" s="10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0.62873684210526315</v>
      </c>
      <c r="G632" t="s">
        <v>74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 s="9">
        <f t="shared" si="38"/>
        <v>43586.208333333328</v>
      </c>
      <c r="N632">
        <v>1557637200</v>
      </c>
      <c r="O632" s="10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3.1039864864864866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 s="9">
        <f t="shared" si="38"/>
        <v>43550.208333333328</v>
      </c>
      <c r="N633">
        <v>1553922000</v>
      </c>
      <c r="O633" s="10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0.42859916782246882</v>
      </c>
      <c r="G634" t="s">
        <v>47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 s="9">
        <f t="shared" si="38"/>
        <v>41945.208333333336</v>
      </c>
      <c r="N634">
        <v>1416463200</v>
      </c>
      <c r="O634" s="10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0.83119402985074631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 s="9">
        <f t="shared" si="38"/>
        <v>42315.25</v>
      </c>
      <c r="N635">
        <v>1447221600</v>
      </c>
      <c r="O635" s="10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0.78531302876480547</v>
      </c>
      <c r="G636" t="s">
        <v>74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 s="9">
        <f t="shared" si="38"/>
        <v>42819.208333333328</v>
      </c>
      <c r="N636">
        <v>1491627600</v>
      </c>
      <c r="O636" s="10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1.1409352517985611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 s="9">
        <f t="shared" si="38"/>
        <v>41314.25</v>
      </c>
      <c r="N637">
        <v>1363150800</v>
      </c>
      <c r="O637" s="10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0.64537683358624176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 s="9">
        <f t="shared" si="38"/>
        <v>40926.25</v>
      </c>
      <c r="N638">
        <v>1330754400</v>
      </c>
      <c r="O638" s="10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0.79411764705882348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 s="9">
        <f t="shared" si="38"/>
        <v>42688.25</v>
      </c>
      <c r="N639">
        <v>1479794400</v>
      </c>
      <c r="O639" s="10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0.11419117647058824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 s="9">
        <f t="shared" si="38"/>
        <v>40386.208333333336</v>
      </c>
      <c r="N640">
        <v>1281243600</v>
      </c>
      <c r="O640" s="10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0.56186046511627907</v>
      </c>
      <c r="G641" t="s">
        <v>47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 s="9">
        <f t="shared" si="38"/>
        <v>43309.208333333328</v>
      </c>
      <c r="N641">
        <v>1532754000</v>
      </c>
      <c r="O641" s="10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0.16501669449081802</v>
      </c>
      <c r="G642" t="s">
        <v>14</v>
      </c>
      <c r="H642">
        <v>257</v>
      </c>
      <c r="I642" s="5">
        <f t="shared" si="37"/>
        <v>76.922178988326849</v>
      </c>
      <c r="J642" t="s">
        <v>21</v>
      </c>
      <c r="K642" t="s">
        <v>22</v>
      </c>
      <c r="L642">
        <v>1453096800</v>
      </c>
      <c r="M642" s="9">
        <f t="shared" si="38"/>
        <v>42387.25</v>
      </c>
      <c r="N642">
        <v>1453356000</v>
      </c>
      <c r="O642" s="10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E643/D643</f>
        <v>1.1996808510638297</v>
      </c>
      <c r="G643" t="s">
        <v>20</v>
      </c>
      <c r="H643">
        <v>194</v>
      </c>
      <c r="I643" s="5">
        <f t="shared" ref="I643:I706" si="41">IFERROR(E643/H643, 0)</f>
        <v>58.128865979381445</v>
      </c>
      <c r="J643" t="s">
        <v>98</v>
      </c>
      <c r="K643" t="s">
        <v>99</v>
      </c>
      <c r="L643">
        <v>1487570400</v>
      </c>
      <c r="M643" s="9">
        <f t="shared" ref="M643:M706" si="42">(((L643/60)/60)/24)+DATE(1970,1,1)</f>
        <v>42786.25</v>
      </c>
      <c r="N643">
        <v>1489986000</v>
      </c>
      <c r="O643" s="10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1.4545652173913044</v>
      </c>
      <c r="G644" t="s">
        <v>20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 s="9">
        <f t="shared" si="42"/>
        <v>43451.25</v>
      </c>
      <c r="N644">
        <v>1545804000</v>
      </c>
      <c r="O644" s="10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2.2138255033557046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 s="9">
        <f t="shared" si="42"/>
        <v>42795.25</v>
      </c>
      <c r="N645">
        <v>1489899600</v>
      </c>
      <c r="O645" s="10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0.48396694214876035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 s="9">
        <f t="shared" si="42"/>
        <v>43452.25</v>
      </c>
      <c r="N646">
        <v>1546495200</v>
      </c>
      <c r="O646" s="10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0.92911504424778757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 s="9">
        <f t="shared" si="42"/>
        <v>43369.208333333328</v>
      </c>
      <c r="N647">
        <v>1539752400</v>
      </c>
      <c r="O647" s="10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0.88599797365754818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 s="9">
        <f t="shared" si="42"/>
        <v>41346.208333333336</v>
      </c>
      <c r="N648">
        <v>1364101200</v>
      </c>
      <c r="O648" s="10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0.41399999999999998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 s="9">
        <f t="shared" si="42"/>
        <v>43199.208333333328</v>
      </c>
      <c r="N649">
        <v>1525323600</v>
      </c>
      <c r="O649" s="10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0.63056795131845844</v>
      </c>
      <c r="G650" t="s">
        <v>74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 s="9">
        <f t="shared" si="42"/>
        <v>42922.208333333328</v>
      </c>
      <c r="N650">
        <v>1500872400</v>
      </c>
      <c r="O650" s="10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0.48482333607230893</v>
      </c>
      <c r="G651" t="s">
        <v>14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 s="9">
        <f t="shared" si="42"/>
        <v>40471.208333333336</v>
      </c>
      <c r="N651">
        <v>1288501200</v>
      </c>
      <c r="O651" s="10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0.02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 s="9">
        <f t="shared" si="42"/>
        <v>41828.208333333336</v>
      </c>
      <c r="N652">
        <v>1407128400</v>
      </c>
      <c r="O652" s="10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0.88479410269445857</v>
      </c>
      <c r="G653" t="s">
        <v>14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 s="9">
        <f t="shared" si="42"/>
        <v>41692.25</v>
      </c>
      <c r="N653">
        <v>1394344800</v>
      </c>
      <c r="O653" s="10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1.2684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 s="9">
        <f t="shared" si="42"/>
        <v>42587.208333333328</v>
      </c>
      <c r="N654">
        <v>1474088400</v>
      </c>
      <c r="O654" s="10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23.388333333333332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 s="9">
        <f t="shared" si="42"/>
        <v>42468.208333333328</v>
      </c>
      <c r="N655">
        <v>1460264400</v>
      </c>
      <c r="O655" s="10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5.0838857142857146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 s="9">
        <f t="shared" si="42"/>
        <v>42240.208333333328</v>
      </c>
      <c r="N656">
        <v>1440824400</v>
      </c>
      <c r="O656" s="10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1.9147826086956521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 s="9">
        <f t="shared" si="42"/>
        <v>42796.25</v>
      </c>
      <c r="N657">
        <v>1489554000</v>
      </c>
      <c r="O657" s="10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0.42127533783783783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 s="9">
        <f t="shared" si="42"/>
        <v>43097.25</v>
      </c>
      <c r="N658">
        <v>1514872800</v>
      </c>
      <c r="O658" s="10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8.2400000000000001E-2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 s="9">
        <f t="shared" si="42"/>
        <v>43096.25</v>
      </c>
      <c r="N659">
        <v>1515736800</v>
      </c>
      <c r="O659" s="10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0.60064638783269964</v>
      </c>
      <c r="G660" t="s">
        <v>74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 s="9">
        <f t="shared" si="42"/>
        <v>42246.208333333328</v>
      </c>
      <c r="N660">
        <v>1442898000</v>
      </c>
      <c r="O660" s="10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0.47232808616404309</v>
      </c>
      <c r="G661" t="s">
        <v>14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 s="9">
        <f t="shared" si="42"/>
        <v>40570.25</v>
      </c>
      <c r="N661">
        <v>1296194400</v>
      </c>
      <c r="O661" s="10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0.81736263736263737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 s="9">
        <f t="shared" si="42"/>
        <v>42237.208333333328</v>
      </c>
      <c r="N662">
        <v>1440910800</v>
      </c>
      <c r="O662" s="10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0.54187265917603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 s="9">
        <f t="shared" si="42"/>
        <v>40996.208333333336</v>
      </c>
      <c r="N663">
        <v>1335502800</v>
      </c>
      <c r="O663" s="10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0.97868131868131869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 s="9">
        <f t="shared" si="42"/>
        <v>43443.25</v>
      </c>
      <c r="N664">
        <v>1544680800</v>
      </c>
      <c r="O664" s="10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0.77239999999999998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 s="9">
        <f t="shared" si="42"/>
        <v>40458.208333333336</v>
      </c>
      <c r="N665">
        <v>1288414800</v>
      </c>
      <c r="O665" s="10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0.33464735516372796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 s="9">
        <f t="shared" si="42"/>
        <v>40959.25</v>
      </c>
      <c r="N666">
        <v>1330581600</v>
      </c>
      <c r="O666" s="10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2.3958823529411766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 s="9">
        <f t="shared" si="42"/>
        <v>40733.208333333336</v>
      </c>
      <c r="N667">
        <v>1311397200</v>
      </c>
      <c r="O667" s="10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0.64032258064516134</v>
      </c>
      <c r="G668" t="s">
        <v>74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 s="9">
        <f t="shared" si="42"/>
        <v>41516.208333333336</v>
      </c>
      <c r="N668">
        <v>1378357200</v>
      </c>
      <c r="O668" s="10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1.7615942028985507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 s="9">
        <f t="shared" si="42"/>
        <v>41892.208333333336</v>
      </c>
      <c r="N669">
        <v>1411102800</v>
      </c>
      <c r="O669" s="10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0.20338181818181819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 s="9">
        <f t="shared" si="42"/>
        <v>41122.208333333336</v>
      </c>
      <c r="N670">
        <v>1344834000</v>
      </c>
      <c r="O670" s="10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3.5864754098360656</v>
      </c>
      <c r="G671" t="s">
        <v>20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 s="9">
        <f t="shared" si="42"/>
        <v>42912.208333333328</v>
      </c>
      <c r="N671">
        <v>1499230800</v>
      </c>
      <c r="O671" s="10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4.6885802469135802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 s="9">
        <f t="shared" si="42"/>
        <v>42425.25</v>
      </c>
      <c r="N672">
        <v>1457416800</v>
      </c>
      <c r="O672" s="10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1.220563524590164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 s="9">
        <f t="shared" si="42"/>
        <v>40390.208333333336</v>
      </c>
      <c r="N673">
        <v>1280898000</v>
      </c>
      <c r="O673" s="10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0.55931783729156137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 s="9">
        <f t="shared" si="42"/>
        <v>43180.208333333328</v>
      </c>
      <c r="N674">
        <v>1522472400</v>
      </c>
      <c r="O674" s="10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0.43660714285714286</v>
      </c>
      <c r="G675" t="s">
        <v>14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 s="9">
        <f t="shared" si="42"/>
        <v>42475.208333333328</v>
      </c>
      <c r="N675">
        <v>1462510800</v>
      </c>
      <c r="O675" s="10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0.33538371411833628</v>
      </c>
      <c r="G676" t="s">
        <v>74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 s="9">
        <f t="shared" si="42"/>
        <v>40774.208333333336</v>
      </c>
      <c r="N676">
        <v>1317790800</v>
      </c>
      <c r="O676" s="10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1.2297938144329896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 s="9">
        <f t="shared" si="42"/>
        <v>43719.208333333328</v>
      </c>
      <c r="N677">
        <v>1568782800</v>
      </c>
      <c r="O677" s="10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1.8974959871589085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 s="9">
        <f t="shared" si="42"/>
        <v>41178.208333333336</v>
      </c>
      <c r="N678">
        <v>1349413200</v>
      </c>
      <c r="O678" s="10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0.83622641509433959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 s="9">
        <f t="shared" si="42"/>
        <v>42561.208333333328</v>
      </c>
      <c r="N679">
        <v>1472446800</v>
      </c>
      <c r="O679" s="10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0.17968844221105529</v>
      </c>
      <c r="G680" t="s">
        <v>74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 s="9">
        <f t="shared" si="42"/>
        <v>43484.25</v>
      </c>
      <c r="N680">
        <v>1548050400</v>
      </c>
      <c r="O680" s="10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10.365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 s="9">
        <f t="shared" si="42"/>
        <v>43756.208333333328</v>
      </c>
      <c r="N681">
        <v>1571806800</v>
      </c>
      <c r="O681" s="10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0.97405219780219776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 s="9">
        <f t="shared" si="42"/>
        <v>43813.25</v>
      </c>
      <c r="N682">
        <v>1576476000</v>
      </c>
      <c r="O682" s="10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0.86386203150461705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 s="9">
        <f t="shared" si="42"/>
        <v>40898.25</v>
      </c>
      <c r="N683">
        <v>1324965600</v>
      </c>
      <c r="O683" s="10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1.5016666666666667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 s="9">
        <f t="shared" si="42"/>
        <v>41619.25</v>
      </c>
      <c r="N684">
        <v>1387519200</v>
      </c>
      <c r="O684" s="10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3.5843478260869563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 s="9">
        <f t="shared" si="42"/>
        <v>43359.208333333328</v>
      </c>
      <c r="N685">
        <v>1537246800</v>
      </c>
      <c r="O685" s="10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5.4285714285714288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 s="9">
        <f t="shared" si="42"/>
        <v>40358.208333333336</v>
      </c>
      <c r="N686">
        <v>1279515600</v>
      </c>
      <c r="O686" s="10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0.67500714285714281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 s="9">
        <f t="shared" si="42"/>
        <v>42239.208333333328</v>
      </c>
      <c r="N687">
        <v>1442379600</v>
      </c>
      <c r="O687" s="10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1.9174666666666667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 s="9">
        <f t="shared" si="42"/>
        <v>43186.208333333328</v>
      </c>
      <c r="N688">
        <v>1523077200</v>
      </c>
      <c r="O688" s="10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9.32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 s="9">
        <f t="shared" si="42"/>
        <v>42806.25</v>
      </c>
      <c r="N689">
        <v>1489554000</v>
      </c>
      <c r="O689" s="10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4.2927586206896553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 s="9">
        <f t="shared" si="42"/>
        <v>43475.25</v>
      </c>
      <c r="N690">
        <v>1548482400</v>
      </c>
      <c r="O690" s="10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1.0065753424657535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 s="9">
        <f t="shared" si="42"/>
        <v>41576.208333333336</v>
      </c>
      <c r="N691">
        <v>1384063200</v>
      </c>
      <c r="O691" s="10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2.266111111111111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 s="9">
        <f t="shared" si="42"/>
        <v>40874.25</v>
      </c>
      <c r="N692">
        <v>1322892000</v>
      </c>
      <c r="O692" s="10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1.4238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 s="9">
        <f t="shared" si="42"/>
        <v>41185.208333333336</v>
      </c>
      <c r="N693">
        <v>1350709200</v>
      </c>
      <c r="O693" s="10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0.90633333333333332</v>
      </c>
      <c r="G694" t="s">
        <v>14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 s="9">
        <f t="shared" si="42"/>
        <v>43655.208333333328</v>
      </c>
      <c r="N694">
        <v>1564203600</v>
      </c>
      <c r="O694" s="10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0.63966740576496672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 s="9">
        <f t="shared" si="42"/>
        <v>43025.208333333328</v>
      </c>
      <c r="N695">
        <v>1509685200</v>
      </c>
      <c r="O695" s="10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0.84131868131868137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 s="9">
        <f t="shared" si="42"/>
        <v>43066.25</v>
      </c>
      <c r="N696">
        <v>1514959200</v>
      </c>
      <c r="O696" s="10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1.3393478260869565</v>
      </c>
      <c r="G697" t="s">
        <v>20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 s="9">
        <f t="shared" si="42"/>
        <v>42322.25</v>
      </c>
      <c r="N697">
        <v>1448863200</v>
      </c>
      <c r="O697" s="10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0.59042047531992692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 s="9">
        <f t="shared" si="42"/>
        <v>42114.208333333328</v>
      </c>
      <c r="N698">
        <v>1429592400</v>
      </c>
      <c r="O698" s="10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1.5280062063615205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 s="9">
        <f t="shared" si="42"/>
        <v>43190.208333333328</v>
      </c>
      <c r="N699">
        <v>1522645200</v>
      </c>
      <c r="O699" s="10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4.466912114014252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 s="9">
        <f t="shared" si="42"/>
        <v>40871.25</v>
      </c>
      <c r="N700">
        <v>1323324000</v>
      </c>
      <c r="O700" s="10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0.8439189189189189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 s="9">
        <f t="shared" si="42"/>
        <v>43641.208333333328</v>
      </c>
      <c r="N701">
        <v>1561525200</v>
      </c>
      <c r="O701" s="10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0.03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 s="9">
        <f t="shared" si="42"/>
        <v>40203.25</v>
      </c>
      <c r="N702">
        <v>1265695200</v>
      </c>
      <c r="O702" s="10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1.7502692307692307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 s="9">
        <f t="shared" si="42"/>
        <v>40629.208333333336</v>
      </c>
      <c r="N703">
        <v>1301806800</v>
      </c>
      <c r="O703" s="10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0.54137931034482756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 s="9">
        <f t="shared" si="42"/>
        <v>41477.208333333336</v>
      </c>
      <c r="N704">
        <v>1374901200</v>
      </c>
      <c r="O704" s="10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3.1187381703470032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 s="9">
        <f t="shared" si="42"/>
        <v>41020.208333333336</v>
      </c>
      <c r="N705">
        <v>1336453200</v>
      </c>
      <c r="O705" s="10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1.2278160919540231</v>
      </c>
      <c r="G706" t="s">
        <v>20</v>
      </c>
      <c r="H706">
        <v>116</v>
      </c>
      <c r="I706" s="5">
        <f t="shared" si="41"/>
        <v>92.08620689655173</v>
      </c>
      <c r="J706" t="s">
        <v>21</v>
      </c>
      <c r="K706" t="s">
        <v>22</v>
      </c>
      <c r="L706">
        <v>1467608400</v>
      </c>
      <c r="M706" s="9">
        <f t="shared" si="42"/>
        <v>42555.208333333328</v>
      </c>
      <c r="N706">
        <v>1468904400</v>
      </c>
      <c r="O706" s="10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E707/D707</f>
        <v>0.99026517383618151</v>
      </c>
      <c r="G707" t="s">
        <v>14</v>
      </c>
      <c r="H707">
        <v>2025</v>
      </c>
      <c r="I707" s="5">
        <f t="shared" ref="I707:I770" si="45">IFERROR(E707/H707, 0)</f>
        <v>82.986666666666665</v>
      </c>
      <c r="J707" t="s">
        <v>40</v>
      </c>
      <c r="K707" t="s">
        <v>41</v>
      </c>
      <c r="L707">
        <v>1386741600</v>
      </c>
      <c r="M707" s="9">
        <f t="shared" ref="M707:M770" si="46">(((L707/60)/60)/24)+DATE(1970,1,1)</f>
        <v>41619.25</v>
      </c>
      <c r="N707">
        <v>1387087200</v>
      </c>
      <c r="O707" s="10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1.278468634686347</v>
      </c>
      <c r="G708" t="s">
        <v>20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 s="9">
        <f t="shared" si="46"/>
        <v>43471.25</v>
      </c>
      <c r="N708">
        <v>1547445600</v>
      </c>
      <c r="O708" s="10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1.5861643835616439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 s="9">
        <f t="shared" si="46"/>
        <v>43442.25</v>
      </c>
      <c r="N709">
        <v>1547359200</v>
      </c>
      <c r="O709" s="10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7.0705882352941174</v>
      </c>
      <c r="G710" t="s">
        <v>20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 s="9">
        <f t="shared" si="46"/>
        <v>42877.208333333328</v>
      </c>
      <c r="N710">
        <v>1496293200</v>
      </c>
      <c r="O710" s="10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1.4238775510204082</v>
      </c>
      <c r="G711" t="s">
        <v>20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 s="9">
        <f t="shared" si="46"/>
        <v>41018.208333333336</v>
      </c>
      <c r="N711">
        <v>1335416400</v>
      </c>
      <c r="O711" s="10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1.4786046511627906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 s="9">
        <f t="shared" si="46"/>
        <v>43295.208333333328</v>
      </c>
      <c r="N712">
        <v>1532149200</v>
      </c>
      <c r="O712" s="10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0.20322580645161289</v>
      </c>
      <c r="G713" t="s">
        <v>14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 s="9">
        <f t="shared" si="46"/>
        <v>42393.25</v>
      </c>
      <c r="N713">
        <v>1453788000</v>
      </c>
      <c r="O713" s="10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18.40625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 s="9">
        <f t="shared" si="46"/>
        <v>42559.208333333328</v>
      </c>
      <c r="N714">
        <v>1471496400</v>
      </c>
      <c r="O714" s="10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1.6194202898550725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 s="9">
        <f t="shared" si="46"/>
        <v>42604.208333333328</v>
      </c>
      <c r="N715">
        <v>1472878800</v>
      </c>
      <c r="O715" s="10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4.7282077922077921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 s="9">
        <f t="shared" si="46"/>
        <v>41870.208333333336</v>
      </c>
      <c r="N716">
        <v>1408510800</v>
      </c>
      <c r="O716" s="10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0.24466101694915254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 s="9">
        <f t="shared" si="46"/>
        <v>40397.208333333336</v>
      </c>
      <c r="N717">
        <v>1281589200</v>
      </c>
      <c r="O717" s="10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5.1764999999999999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 s="9">
        <f t="shared" si="46"/>
        <v>41465.208333333336</v>
      </c>
      <c r="N718">
        <v>1375851600</v>
      </c>
      <c r="O718" s="10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2.4764285714285714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 s="9">
        <f t="shared" si="46"/>
        <v>40777.208333333336</v>
      </c>
      <c r="N719">
        <v>1315803600</v>
      </c>
      <c r="O719" s="10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1.0020481927710843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 s="9">
        <f t="shared" si="46"/>
        <v>41442.208333333336</v>
      </c>
      <c r="N720">
        <v>1373691600</v>
      </c>
      <c r="O720" s="10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1.53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 s="9">
        <f t="shared" si="46"/>
        <v>41058.208333333336</v>
      </c>
      <c r="N721">
        <v>1339218000</v>
      </c>
      <c r="O721" s="10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0.37091954022988505</v>
      </c>
      <c r="G722" t="s">
        <v>74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 s="9">
        <f t="shared" si="46"/>
        <v>43152.25</v>
      </c>
      <c r="N722">
        <v>1520402400</v>
      </c>
      <c r="O722" s="10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4.3923948220064728E-2</v>
      </c>
      <c r="G723" t="s">
        <v>74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 s="9">
        <f t="shared" si="46"/>
        <v>43194.208333333328</v>
      </c>
      <c r="N723">
        <v>1523336400</v>
      </c>
      <c r="O723" s="10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1.5650721649484536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 s="9">
        <f t="shared" si="46"/>
        <v>43045.25</v>
      </c>
      <c r="N724">
        <v>1512280800</v>
      </c>
      <c r="O724" s="10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2.704081632653061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 s="9">
        <f t="shared" si="46"/>
        <v>42431.25</v>
      </c>
      <c r="N725">
        <v>1458709200</v>
      </c>
      <c r="O725" s="10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1.3405952380952382</v>
      </c>
      <c r="G726" t="s">
        <v>20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 s="9">
        <f t="shared" si="46"/>
        <v>41934.208333333336</v>
      </c>
      <c r="N726">
        <v>1414126800</v>
      </c>
      <c r="O726" s="10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0.50398033126293995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 s="9">
        <f t="shared" si="46"/>
        <v>41958.25</v>
      </c>
      <c r="N727">
        <v>1416204000</v>
      </c>
      <c r="O727" s="10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0.88815837937384901</v>
      </c>
      <c r="G728" t="s">
        <v>74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 s="9">
        <f t="shared" si="46"/>
        <v>40476.208333333336</v>
      </c>
      <c r="N728">
        <v>1288501200</v>
      </c>
      <c r="O728" s="10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1.65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 s="9">
        <f t="shared" si="46"/>
        <v>43485.25</v>
      </c>
      <c r="N729">
        <v>1552971600</v>
      </c>
      <c r="O729" s="10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0.17499999999999999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 s="9">
        <f t="shared" si="46"/>
        <v>42515.208333333328</v>
      </c>
      <c r="N730">
        <v>1465102800</v>
      </c>
      <c r="O730" s="10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1.8566071428571429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 s="9">
        <f t="shared" si="46"/>
        <v>41309.25</v>
      </c>
      <c r="N731">
        <v>1360130400</v>
      </c>
      <c r="O731" s="10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4.1266319444444441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 s="9">
        <f t="shared" si="46"/>
        <v>42147.208333333328</v>
      </c>
      <c r="N732">
        <v>1432875600</v>
      </c>
      <c r="O732" s="10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0.90249999999999997</v>
      </c>
      <c r="G733" t="s">
        <v>74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 s="9">
        <f t="shared" si="46"/>
        <v>42939.208333333328</v>
      </c>
      <c r="N733">
        <v>1500872400</v>
      </c>
      <c r="O733" s="10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0.91984615384615387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 s="9">
        <f t="shared" si="46"/>
        <v>42816.208333333328</v>
      </c>
      <c r="N734">
        <v>1492146000</v>
      </c>
      <c r="O734" s="10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5.2700632911392402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 s="9">
        <f t="shared" si="46"/>
        <v>41844.208333333336</v>
      </c>
      <c r="N735">
        <v>1407301200</v>
      </c>
      <c r="O735" s="10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3.1914285714285713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 s="9">
        <f t="shared" si="46"/>
        <v>42763.25</v>
      </c>
      <c r="N736">
        <v>1486620000</v>
      </c>
      <c r="O736" s="10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3.5418867924528303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 s="9">
        <f t="shared" si="46"/>
        <v>42459.208333333328</v>
      </c>
      <c r="N737">
        <v>1459918800</v>
      </c>
      <c r="O737" s="10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0.32896103896103895</v>
      </c>
      <c r="G738" t="s">
        <v>74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 s="9">
        <f t="shared" si="46"/>
        <v>42055.25</v>
      </c>
      <c r="N738">
        <v>1424757600</v>
      </c>
      <c r="O738" s="10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1.358918918918919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 s="9">
        <f t="shared" si="46"/>
        <v>42685.25</v>
      </c>
      <c r="N739">
        <v>1479880800</v>
      </c>
      <c r="O739" s="10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2.0843373493975904E-2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 s="9">
        <f t="shared" si="46"/>
        <v>41959.25</v>
      </c>
      <c r="N740">
        <v>1418018400</v>
      </c>
      <c r="O740" s="10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0.61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 s="9">
        <f t="shared" si="46"/>
        <v>41089.208333333336</v>
      </c>
      <c r="N741">
        <v>1341032400</v>
      </c>
      <c r="O741" s="10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0.30037735849056602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 s="9">
        <f t="shared" si="46"/>
        <v>42769.25</v>
      </c>
      <c r="N742">
        <v>1486360800</v>
      </c>
      <c r="O742" s="10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11.791666666666666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 s="9">
        <f t="shared" si="46"/>
        <v>40321.208333333336</v>
      </c>
      <c r="N743">
        <v>1274677200</v>
      </c>
      <c r="O743" s="10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11.260833333333334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 s="9">
        <f t="shared" si="46"/>
        <v>40197.25</v>
      </c>
      <c r="N744">
        <v>1267509600</v>
      </c>
      <c r="O744" s="10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0.12923076923076923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 s="9">
        <f t="shared" si="46"/>
        <v>42298.208333333328</v>
      </c>
      <c r="N745">
        <v>1445922000</v>
      </c>
      <c r="O745" s="10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7.12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 s="9">
        <f t="shared" si="46"/>
        <v>43322.208333333328</v>
      </c>
      <c r="N746">
        <v>1534050000</v>
      </c>
      <c r="O746" s="10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0.30304347826086958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 s="9">
        <f t="shared" si="46"/>
        <v>40328.208333333336</v>
      </c>
      <c r="N747">
        <v>1277528400</v>
      </c>
      <c r="O747" s="10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2.1250896057347672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 s="9">
        <f t="shared" si="46"/>
        <v>40825.208333333336</v>
      </c>
      <c r="N748">
        <v>1318568400</v>
      </c>
      <c r="O748" s="10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2.2885714285714287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 s="9">
        <f t="shared" si="46"/>
        <v>40423.208333333336</v>
      </c>
      <c r="N749">
        <v>1284354000</v>
      </c>
      <c r="O749" s="10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0.34959979476654696</v>
      </c>
      <c r="G750" t="s">
        <v>74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 s="9">
        <f t="shared" si="46"/>
        <v>40238.25</v>
      </c>
      <c r="N750">
        <v>1269579600</v>
      </c>
      <c r="O750" s="10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1.5729069767441861</v>
      </c>
      <c r="G751" t="s">
        <v>20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 s="9">
        <f t="shared" si="46"/>
        <v>41920.208333333336</v>
      </c>
      <c r="N751">
        <v>1413781200</v>
      </c>
      <c r="O751" s="10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0.01</v>
      </c>
      <c r="G752" t="s">
        <v>14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 s="9">
        <f t="shared" si="46"/>
        <v>40360.208333333336</v>
      </c>
      <c r="N752">
        <v>1280120400</v>
      </c>
      <c r="O752" s="10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2.3230555555555554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 s="9">
        <f t="shared" si="46"/>
        <v>42446.208333333328</v>
      </c>
      <c r="N753">
        <v>1459486800</v>
      </c>
      <c r="O753" s="10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0.92448275862068963</v>
      </c>
      <c r="G754" t="s">
        <v>74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 s="9">
        <f t="shared" si="46"/>
        <v>40395.208333333336</v>
      </c>
      <c r="N754">
        <v>1282539600</v>
      </c>
      <c r="O754" s="10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2.5670212765957445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 s="9">
        <f t="shared" si="46"/>
        <v>40321.208333333336</v>
      </c>
      <c r="N755">
        <v>1275886800</v>
      </c>
      <c r="O755" s="10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1.6847017045454546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 s="9">
        <f t="shared" si="46"/>
        <v>41210.208333333336</v>
      </c>
      <c r="N756">
        <v>1355983200</v>
      </c>
      <c r="O756" s="10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1.6657777777777778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 s="9">
        <f t="shared" si="46"/>
        <v>43096.25</v>
      </c>
      <c r="N757">
        <v>1515391200</v>
      </c>
      <c r="O757" s="10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7.7207692307692311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 s="9">
        <f t="shared" si="46"/>
        <v>42024.25</v>
      </c>
      <c r="N758">
        <v>1422252000</v>
      </c>
      <c r="O758" s="10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4.0685714285714285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 s="9">
        <f t="shared" si="46"/>
        <v>40675.208333333336</v>
      </c>
      <c r="N759">
        <v>1305522000</v>
      </c>
      <c r="O759" s="10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5.6420608108108112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 s="9">
        <f t="shared" si="46"/>
        <v>41936.208333333336</v>
      </c>
      <c r="N760">
        <v>1414904400</v>
      </c>
      <c r="O760" s="10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0.6842686567164179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 s="9">
        <f t="shared" si="46"/>
        <v>43136.25</v>
      </c>
      <c r="N761">
        <v>1520402400</v>
      </c>
      <c r="O761" s="10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0.34351966873706002</v>
      </c>
      <c r="G762" t="s">
        <v>14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 s="9">
        <f t="shared" si="46"/>
        <v>43678.208333333328</v>
      </c>
      <c r="N762">
        <v>1567141200</v>
      </c>
      <c r="O762" s="10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6.5545454545454547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 s="9">
        <f t="shared" si="46"/>
        <v>42938.208333333328</v>
      </c>
      <c r="N763">
        <v>1501131600</v>
      </c>
      <c r="O763" s="10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1.7725714285714285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 s="9">
        <f t="shared" si="46"/>
        <v>41241.25</v>
      </c>
      <c r="N764">
        <v>1355032800</v>
      </c>
      <c r="O764" s="10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1.1317857142857144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 s="9">
        <f t="shared" si="46"/>
        <v>41037.208333333336</v>
      </c>
      <c r="N765">
        <v>1339477200</v>
      </c>
      <c r="O765" s="10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7.2818181818181822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 s="9">
        <f t="shared" si="46"/>
        <v>40676.208333333336</v>
      </c>
      <c r="N766">
        <v>1305954000</v>
      </c>
      <c r="O766" s="10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2.0833333333333335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 s="9">
        <f t="shared" si="46"/>
        <v>42840.208333333328</v>
      </c>
      <c r="N767">
        <v>1494392400</v>
      </c>
      <c r="O767" s="10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0.31171232876712329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 s="9">
        <f t="shared" si="46"/>
        <v>43362.208333333328</v>
      </c>
      <c r="N768">
        <v>1537419600</v>
      </c>
      <c r="O768" s="10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0.56967078189300413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 s="9">
        <f t="shared" si="46"/>
        <v>42283.208333333328</v>
      </c>
      <c r="N769">
        <v>1447999200</v>
      </c>
      <c r="O769" s="10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2.31</v>
      </c>
      <c r="G770" t="s">
        <v>20</v>
      </c>
      <c r="H770">
        <v>150</v>
      </c>
      <c r="I770" s="5">
        <f t="shared" si="45"/>
        <v>73.92</v>
      </c>
      <c r="J770" t="s">
        <v>21</v>
      </c>
      <c r="K770" t="s">
        <v>22</v>
      </c>
      <c r="L770">
        <v>1386741600</v>
      </c>
      <c r="M770" s="9">
        <f t="shared" si="46"/>
        <v>41619.25</v>
      </c>
      <c r="N770">
        <v>1388037600</v>
      </c>
      <c r="O770" s="10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E771/D771</f>
        <v>0.86867834394904464</v>
      </c>
      <c r="G771" t="s">
        <v>14</v>
      </c>
      <c r="H771">
        <v>3410</v>
      </c>
      <c r="I771" s="5">
        <f t="shared" ref="I771:I834" si="49">IFERROR(E771/H771, 0)</f>
        <v>31.995894428152493</v>
      </c>
      <c r="J771" t="s">
        <v>21</v>
      </c>
      <c r="K771" t="s">
        <v>22</v>
      </c>
      <c r="L771">
        <v>1376542800</v>
      </c>
      <c r="M771" s="9">
        <f t="shared" ref="M771:M834" si="50">(((L771/60)/60)/24)+DATE(1970,1,1)</f>
        <v>41501.208333333336</v>
      </c>
      <c r="N771">
        <v>1378789200</v>
      </c>
      <c r="O771" s="10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2.7074418604651163</v>
      </c>
      <c r="G772" t="s">
        <v>20</v>
      </c>
      <c r="H772">
        <v>216</v>
      </c>
      <c r="I772" s="5">
        <f t="shared" si="49"/>
        <v>53.898148148148145</v>
      </c>
      <c r="J772" t="s">
        <v>107</v>
      </c>
      <c r="K772" t="s">
        <v>108</v>
      </c>
      <c r="L772">
        <v>1397451600</v>
      </c>
      <c r="M772" s="9">
        <f t="shared" si="50"/>
        <v>41743.208333333336</v>
      </c>
      <c r="N772">
        <v>1398056400</v>
      </c>
      <c r="O772" s="10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0.49446428571428569</v>
      </c>
      <c r="G773" t="s">
        <v>74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 s="9">
        <f t="shared" si="50"/>
        <v>43491.25</v>
      </c>
      <c r="N773">
        <v>1550815200</v>
      </c>
      <c r="O773" s="10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1.1335962566844919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 s="9">
        <f t="shared" si="50"/>
        <v>43505.25</v>
      </c>
      <c r="N774">
        <v>1550037600</v>
      </c>
      <c r="O774" s="10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1.9055555555555554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 s="9">
        <f t="shared" si="50"/>
        <v>42838.208333333328</v>
      </c>
      <c r="N775">
        <v>1492923600</v>
      </c>
      <c r="O775" s="10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1.355</v>
      </c>
      <c r="G776" t="s">
        <v>20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 s="9">
        <f t="shared" si="50"/>
        <v>42513.208333333328</v>
      </c>
      <c r="N776">
        <v>1467522000</v>
      </c>
      <c r="O776" s="10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0.10297872340425532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 s="9">
        <f t="shared" si="50"/>
        <v>41949.25</v>
      </c>
      <c r="N777">
        <v>1416117600</v>
      </c>
      <c r="O777" s="10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0.65544223826714798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 s="9">
        <f t="shared" si="50"/>
        <v>43650.208333333328</v>
      </c>
      <c r="N778">
        <v>1563771600</v>
      </c>
      <c r="O778" s="10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0.49026652452025588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 s="9">
        <f t="shared" si="50"/>
        <v>40809.208333333336</v>
      </c>
      <c r="N779">
        <v>1319259600</v>
      </c>
      <c r="O779" s="10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7.8792307692307695</v>
      </c>
      <c r="G780" t="s">
        <v>20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 s="9">
        <f t="shared" si="50"/>
        <v>40768.208333333336</v>
      </c>
      <c r="N780">
        <v>1313643600</v>
      </c>
      <c r="O780" s="10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0.80306347746090156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 s="9">
        <f t="shared" si="50"/>
        <v>42230.208333333328</v>
      </c>
      <c r="N781">
        <v>1440306000</v>
      </c>
      <c r="O781" s="10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1.0629411764705883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 s="9">
        <f t="shared" si="50"/>
        <v>42573.208333333328</v>
      </c>
      <c r="N782">
        <v>1470805200</v>
      </c>
      <c r="O782" s="10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0.50735632183908042</v>
      </c>
      <c r="G783" t="s">
        <v>74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 s="9">
        <f t="shared" si="50"/>
        <v>40482.208333333336</v>
      </c>
      <c r="N783">
        <v>1292911200</v>
      </c>
      <c r="O783" s="10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2.153137254901961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 s="9">
        <f t="shared" si="50"/>
        <v>40603.25</v>
      </c>
      <c r="N784">
        <v>1301374800</v>
      </c>
      <c r="O784" s="10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1.4122972972972974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 s="9">
        <f t="shared" si="50"/>
        <v>41625.25</v>
      </c>
      <c r="N785">
        <v>1387864800</v>
      </c>
      <c r="O785" s="10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1.1533745781777278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 s="9">
        <f t="shared" si="50"/>
        <v>42435.25</v>
      </c>
      <c r="N786">
        <v>1458190800</v>
      </c>
      <c r="O786" s="10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1.9311940298507462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 s="9">
        <f t="shared" si="50"/>
        <v>43582.208333333328</v>
      </c>
      <c r="N787">
        <v>1559278800</v>
      </c>
      <c r="O787" s="10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7.2973333333333334</v>
      </c>
      <c r="G788" t="s">
        <v>20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 s="9">
        <f t="shared" si="50"/>
        <v>43186.208333333328</v>
      </c>
      <c r="N788">
        <v>1522731600</v>
      </c>
      <c r="O788" s="10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0.99663398692810456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 s="9">
        <f t="shared" si="50"/>
        <v>40684.208333333336</v>
      </c>
      <c r="N789">
        <v>1306731600</v>
      </c>
      <c r="O789" s="10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0.88166666666666671</v>
      </c>
      <c r="G790" t="s">
        <v>47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 s="9">
        <f t="shared" si="50"/>
        <v>41202.208333333336</v>
      </c>
      <c r="N790">
        <v>1352527200</v>
      </c>
      <c r="O790" s="10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0.37233333333333335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 s="9">
        <f t="shared" si="50"/>
        <v>41786.208333333336</v>
      </c>
      <c r="N791">
        <v>1404363600</v>
      </c>
      <c r="O791" s="10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0.30540075309306081</v>
      </c>
      <c r="G792" t="s">
        <v>74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 s="9">
        <f t="shared" si="50"/>
        <v>40223.25</v>
      </c>
      <c r="N792">
        <v>1266645600</v>
      </c>
      <c r="O792" s="10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0.25714285714285712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 s="9">
        <f t="shared" si="50"/>
        <v>42715.25</v>
      </c>
      <c r="N793">
        <v>1482818400</v>
      </c>
      <c r="O793" s="10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0.34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 s="9">
        <f t="shared" si="50"/>
        <v>41451.208333333336</v>
      </c>
      <c r="N794">
        <v>1374642000</v>
      </c>
      <c r="O794" s="10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11.859090909090909</v>
      </c>
      <c r="G795" t="s">
        <v>20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 s="9">
        <f t="shared" si="50"/>
        <v>41450.208333333336</v>
      </c>
      <c r="N795">
        <v>1372482000</v>
      </c>
      <c r="O795" s="10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1.2539393939393939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 s="9">
        <f t="shared" si="50"/>
        <v>43091.25</v>
      </c>
      <c r="N796">
        <v>1514959200</v>
      </c>
      <c r="O796" s="10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0.14394366197183098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 s="9">
        <f t="shared" si="50"/>
        <v>42675.208333333328</v>
      </c>
      <c r="N797">
        <v>1478235600</v>
      </c>
      <c r="O797" s="10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0.54807692307692313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 s="9">
        <f t="shared" si="50"/>
        <v>41859.208333333336</v>
      </c>
      <c r="N798">
        <v>1408078800</v>
      </c>
      <c r="O798" s="10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1.0963157894736841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 s="9">
        <f t="shared" si="50"/>
        <v>43464.25</v>
      </c>
      <c r="N799">
        <v>1548136800</v>
      </c>
      <c r="O799" s="10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1.8847058823529412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 s="9">
        <f t="shared" si="50"/>
        <v>41060.208333333336</v>
      </c>
      <c r="N800">
        <v>1340859600</v>
      </c>
      <c r="O800" s="10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0.87008284023668636</v>
      </c>
      <c r="G801" t="s">
        <v>14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 s="9">
        <f t="shared" si="50"/>
        <v>42399.25</v>
      </c>
      <c r="N801">
        <v>1454479200</v>
      </c>
      <c r="O801" s="10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0.01</v>
      </c>
      <c r="G802" t="s">
        <v>14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 s="9">
        <f t="shared" si="50"/>
        <v>42167.208333333328</v>
      </c>
      <c r="N802">
        <v>1434430800</v>
      </c>
      <c r="O802" s="10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2.0291304347826089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 s="9">
        <f t="shared" si="50"/>
        <v>43830.25</v>
      </c>
      <c r="N803">
        <v>1579672800</v>
      </c>
      <c r="O803" s="10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1.9703225806451612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 s="9">
        <f t="shared" si="50"/>
        <v>43650.208333333328</v>
      </c>
      <c r="N804">
        <v>1562389200</v>
      </c>
      <c r="O804" s="10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1.07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 s="9">
        <f t="shared" si="50"/>
        <v>43492.25</v>
      </c>
      <c r="N805">
        <v>1551506400</v>
      </c>
      <c r="O805" s="10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2.6873076923076922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 s="9">
        <f t="shared" si="50"/>
        <v>43102.25</v>
      </c>
      <c r="N806">
        <v>1516600800</v>
      </c>
      <c r="O806" s="10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0.50845360824742269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 s="9">
        <f t="shared" si="50"/>
        <v>41958.25</v>
      </c>
      <c r="N807">
        <v>1420437600</v>
      </c>
      <c r="O807" s="10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11.802857142857142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 s="9">
        <f t="shared" si="50"/>
        <v>40973.25</v>
      </c>
      <c r="N808">
        <v>1332997200</v>
      </c>
      <c r="O808" s="10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2.64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 s="9">
        <f t="shared" si="50"/>
        <v>43753.208333333328</v>
      </c>
      <c r="N809">
        <v>1574920800</v>
      </c>
      <c r="O809" s="10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0.30442307692307691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 s="9">
        <f t="shared" si="50"/>
        <v>42507.208333333328</v>
      </c>
      <c r="N810">
        <v>1464930000</v>
      </c>
      <c r="O810" s="10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0.62880681818181816</v>
      </c>
      <c r="G811" t="s">
        <v>14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 s="9">
        <f t="shared" si="50"/>
        <v>41135.208333333336</v>
      </c>
      <c r="N811">
        <v>1345006800</v>
      </c>
      <c r="O811" s="10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1.9312499999999999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 s="9">
        <f t="shared" si="50"/>
        <v>43067.25</v>
      </c>
      <c r="N812">
        <v>1512712800</v>
      </c>
      <c r="O812" s="10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0.77102702702702708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 s="9">
        <f t="shared" si="50"/>
        <v>42378.25</v>
      </c>
      <c r="N813">
        <v>1452492000</v>
      </c>
      <c r="O813" s="10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2.2552763819095478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 s="9">
        <f t="shared" si="50"/>
        <v>43206.208333333328</v>
      </c>
      <c r="N814">
        <v>1524286800</v>
      </c>
      <c r="O814" s="10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2.3940625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 s="9">
        <f t="shared" si="50"/>
        <v>41148.208333333336</v>
      </c>
      <c r="N815">
        <v>1346907600</v>
      </c>
      <c r="O815" s="10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0.921875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 s="9">
        <f t="shared" si="50"/>
        <v>42517.208333333328</v>
      </c>
      <c r="N816">
        <v>1464498000</v>
      </c>
      <c r="O816" s="10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1.3023333333333333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 s="9">
        <f t="shared" si="50"/>
        <v>43068.25</v>
      </c>
      <c r="N817">
        <v>1514181600</v>
      </c>
      <c r="O817" s="10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6.1521739130434785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 s="9">
        <f t="shared" si="50"/>
        <v>41680.25</v>
      </c>
      <c r="N818">
        <v>1392184800</v>
      </c>
      <c r="O818" s="10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3.687953216374269</v>
      </c>
      <c r="G819" t="s">
        <v>20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 s="9">
        <f t="shared" si="50"/>
        <v>43589.208333333328</v>
      </c>
      <c r="N819">
        <v>1559365200</v>
      </c>
      <c r="O819" s="10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10.948571428571428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 s="9">
        <f t="shared" si="50"/>
        <v>43486.25</v>
      </c>
      <c r="N820">
        <v>1549173600</v>
      </c>
      <c r="O820" s="10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0.50662921348314605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 s="9">
        <f t="shared" si="50"/>
        <v>41237.25</v>
      </c>
      <c r="N821">
        <v>1355032800</v>
      </c>
      <c r="O821" s="10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8.0060000000000002</v>
      </c>
      <c r="G822" t="s">
        <v>20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 s="9">
        <f t="shared" si="50"/>
        <v>43310.208333333328</v>
      </c>
      <c r="N822">
        <v>1533963600</v>
      </c>
      <c r="O822" s="10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2.9128571428571428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 s="9">
        <f t="shared" si="50"/>
        <v>42794.25</v>
      </c>
      <c r="N823">
        <v>1489381200</v>
      </c>
      <c r="O823" s="10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3.4996666666666667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 s="9">
        <f t="shared" si="50"/>
        <v>41698.25</v>
      </c>
      <c r="N824">
        <v>1395032400</v>
      </c>
      <c r="O824" s="10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3.5707317073170732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 s="9">
        <f t="shared" si="50"/>
        <v>41892.208333333336</v>
      </c>
      <c r="N825">
        <v>1412485200</v>
      </c>
      <c r="O825" s="10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1.2648941176470587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 s="9">
        <f t="shared" si="50"/>
        <v>40348.208333333336</v>
      </c>
      <c r="N826">
        <v>1279688400</v>
      </c>
      <c r="O826" s="10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3.875</v>
      </c>
      <c r="G827" t="s">
        <v>20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 s="9">
        <f t="shared" si="50"/>
        <v>42941.208333333328</v>
      </c>
      <c r="N827">
        <v>1501995600</v>
      </c>
      <c r="O827" s="10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4.5703571428571426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 s="9">
        <f t="shared" si="50"/>
        <v>40525.25</v>
      </c>
      <c r="N828">
        <v>1294639200</v>
      </c>
      <c r="O828" s="10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2.6669565217391304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 s="9">
        <f t="shared" si="50"/>
        <v>40666.208333333336</v>
      </c>
      <c r="N829">
        <v>1305435600</v>
      </c>
      <c r="O829" s="10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0.69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 s="9">
        <f t="shared" si="50"/>
        <v>43340.208333333328</v>
      </c>
      <c r="N830">
        <v>1537592400</v>
      </c>
      <c r="O830" s="10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0.51343749999999999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 s="9">
        <f t="shared" si="50"/>
        <v>42164.208333333328</v>
      </c>
      <c r="N831">
        <v>1435122000</v>
      </c>
      <c r="O831" s="10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1.1710526315789473E-2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 s="9">
        <f t="shared" si="50"/>
        <v>43103.25</v>
      </c>
      <c r="N832">
        <v>1520056800</v>
      </c>
      <c r="O832" s="10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1.089773429454171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 s="9">
        <f t="shared" si="50"/>
        <v>40994.208333333336</v>
      </c>
      <c r="N833">
        <v>1335675600</v>
      </c>
      <c r="O833" s="10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3.1517592592592591</v>
      </c>
      <c r="G834" t="s">
        <v>20</v>
      </c>
      <c r="H834">
        <v>1297</v>
      </c>
      <c r="I834" s="5">
        <f t="shared" si="49"/>
        <v>104.97764070932922</v>
      </c>
      <c r="J834" t="s">
        <v>36</v>
      </c>
      <c r="K834" t="s">
        <v>37</v>
      </c>
      <c r="L834">
        <v>1445490000</v>
      </c>
      <c r="M834" s="9">
        <f t="shared" si="50"/>
        <v>42299.208333333328</v>
      </c>
      <c r="N834">
        <v>1448431200</v>
      </c>
      <c r="O834" s="10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E835/D835</f>
        <v>1.5769117647058823</v>
      </c>
      <c r="G835" t="s">
        <v>20</v>
      </c>
      <c r="H835">
        <v>165</v>
      </c>
      <c r="I835" s="5">
        <f t="shared" ref="I835:I898" si="53">IFERROR(E835/H835, 0)</f>
        <v>64.987878787878785</v>
      </c>
      <c r="J835" t="s">
        <v>36</v>
      </c>
      <c r="K835" t="s">
        <v>37</v>
      </c>
      <c r="L835">
        <v>1297663200</v>
      </c>
      <c r="M835" s="9">
        <f t="shared" ref="M835:M898" si="54">(((L835/60)/60)/24)+DATE(1970,1,1)</f>
        <v>40588.25</v>
      </c>
      <c r="N835">
        <v>1298613600</v>
      </c>
      <c r="O835" s="10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1.5380821917808218</v>
      </c>
      <c r="G836" t="s">
        <v>20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 s="9">
        <f t="shared" si="54"/>
        <v>41448.208333333336</v>
      </c>
      <c r="N836">
        <v>1372482000</v>
      </c>
      <c r="O836" s="10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0.89738979118329465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 s="9">
        <f t="shared" si="54"/>
        <v>42063.25</v>
      </c>
      <c r="N837">
        <v>1425621600</v>
      </c>
      <c r="O837" s="10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0.75135802469135804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 s="9">
        <f t="shared" si="54"/>
        <v>40214.25</v>
      </c>
      <c r="N838">
        <v>1266300000</v>
      </c>
      <c r="O838" s="10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8.5288135593220336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 s="9">
        <f t="shared" si="54"/>
        <v>40629.208333333336</v>
      </c>
      <c r="N839">
        <v>1305867600</v>
      </c>
      <c r="O839" s="10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1.3890625000000001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 s="9">
        <f t="shared" si="54"/>
        <v>43370.208333333328</v>
      </c>
      <c r="N840">
        <v>1538802000</v>
      </c>
      <c r="O840" s="10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1.9018181818181819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 s="9">
        <f t="shared" si="54"/>
        <v>41715.208333333336</v>
      </c>
      <c r="N841">
        <v>1398920400</v>
      </c>
      <c r="O841" s="10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1.0024333619948409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 s="9">
        <f t="shared" si="54"/>
        <v>41836.208333333336</v>
      </c>
      <c r="N842">
        <v>1405659600</v>
      </c>
      <c r="O842" s="10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1.4275824175824177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 s="9">
        <f t="shared" si="54"/>
        <v>42419.25</v>
      </c>
      <c r="N843">
        <v>1457244000</v>
      </c>
      <c r="O843" s="10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5.6313333333333331</v>
      </c>
      <c r="G844" t="s">
        <v>20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 s="9">
        <f t="shared" si="54"/>
        <v>43266.208333333328</v>
      </c>
      <c r="N844">
        <v>1529298000</v>
      </c>
      <c r="O844" s="10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0.30715909090909088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 s="9">
        <f t="shared" si="54"/>
        <v>43338.208333333328</v>
      </c>
      <c r="N845">
        <v>1535778000</v>
      </c>
      <c r="O845" s="10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0.99397727272727276</v>
      </c>
      <c r="G846" t="s">
        <v>74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 s="9">
        <f t="shared" si="54"/>
        <v>40930.25</v>
      </c>
      <c r="N846">
        <v>1327471200</v>
      </c>
      <c r="O846" s="10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1.9754935622317598</v>
      </c>
      <c r="G847" t="s">
        <v>20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 s="9">
        <f t="shared" si="54"/>
        <v>43235.208333333328</v>
      </c>
      <c r="N847">
        <v>1529557200</v>
      </c>
      <c r="O847" s="10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5.085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 s="9">
        <f t="shared" si="54"/>
        <v>43302.208333333328</v>
      </c>
      <c r="N848">
        <v>1535259600</v>
      </c>
      <c r="O848" s="10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2.3774468085106384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 s="9">
        <f t="shared" si="54"/>
        <v>43107.25</v>
      </c>
      <c r="N849">
        <v>1515564000</v>
      </c>
      <c r="O849" s="10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3.3846875000000001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 s="9">
        <f t="shared" si="54"/>
        <v>40341.208333333336</v>
      </c>
      <c r="N850">
        <v>1277096400</v>
      </c>
      <c r="O850" s="10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1.3308955223880596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 s="9">
        <f t="shared" si="54"/>
        <v>40948.25</v>
      </c>
      <c r="N851">
        <v>1329026400</v>
      </c>
      <c r="O851" s="10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0.01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 s="9">
        <f t="shared" si="54"/>
        <v>40866.25</v>
      </c>
      <c r="N852">
        <v>1322978400</v>
      </c>
      <c r="O852" s="10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2.0779999999999998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 s="9">
        <f t="shared" si="54"/>
        <v>41031.208333333336</v>
      </c>
      <c r="N853">
        <v>1338786000</v>
      </c>
      <c r="O853" s="10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0.51122448979591839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 s="9">
        <f t="shared" si="54"/>
        <v>40740.208333333336</v>
      </c>
      <c r="N854">
        <v>1311656400</v>
      </c>
      <c r="O854" s="10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6.5205847953216374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 s="9">
        <f t="shared" si="54"/>
        <v>40714.208333333336</v>
      </c>
      <c r="N855">
        <v>1308978000</v>
      </c>
      <c r="O855" s="10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1.1363099415204678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 s="9">
        <f t="shared" si="54"/>
        <v>43787.25</v>
      </c>
      <c r="N856">
        <v>1576389600</v>
      </c>
      <c r="O856" s="10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1.0237606837606839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 s="9">
        <f t="shared" si="54"/>
        <v>40712.208333333336</v>
      </c>
      <c r="N857">
        <v>1311051600</v>
      </c>
      <c r="O857" s="10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3.5658333333333334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 s="9">
        <f t="shared" si="54"/>
        <v>41023.208333333336</v>
      </c>
      <c r="N858">
        <v>1336712400</v>
      </c>
      <c r="O858" s="10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1.3986792452830188</v>
      </c>
      <c r="G859" t="s">
        <v>20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 s="9">
        <f t="shared" si="54"/>
        <v>40944.25</v>
      </c>
      <c r="N859">
        <v>1330408800</v>
      </c>
      <c r="O859" s="10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0.69450000000000001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 s="9">
        <f t="shared" si="54"/>
        <v>43211.208333333328</v>
      </c>
      <c r="N860">
        <v>1524891600</v>
      </c>
      <c r="O860" s="10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0.35534246575342465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 s="9">
        <f t="shared" si="54"/>
        <v>41334.25</v>
      </c>
      <c r="N861">
        <v>1363669200</v>
      </c>
      <c r="O861" s="10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2.5165000000000002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 s="9">
        <f t="shared" si="54"/>
        <v>43515.25</v>
      </c>
      <c r="N862">
        <v>1551420000</v>
      </c>
      <c r="O862" s="10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1.0587500000000001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 s="9">
        <f t="shared" si="54"/>
        <v>40258.208333333336</v>
      </c>
      <c r="N863">
        <v>1269838800</v>
      </c>
      <c r="O863" s="10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1.8742857142857143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 s="9">
        <f t="shared" si="54"/>
        <v>40756.208333333336</v>
      </c>
      <c r="N864">
        <v>1312520400</v>
      </c>
      <c r="O864" s="10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3.8678571428571429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 s="9">
        <f t="shared" si="54"/>
        <v>42172.208333333328</v>
      </c>
      <c r="N865">
        <v>1436504400</v>
      </c>
      <c r="O865" s="10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3.4707142857142856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 s="9">
        <f t="shared" si="54"/>
        <v>42601.208333333328</v>
      </c>
      <c r="N866">
        <v>1472014800</v>
      </c>
      <c r="O866" s="10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1.8582098765432098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 s="9">
        <f t="shared" si="54"/>
        <v>41897.208333333336</v>
      </c>
      <c r="N867">
        <v>1411534800</v>
      </c>
      <c r="O867" s="10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0.43241247264770238</v>
      </c>
      <c r="G868" t="s">
        <v>74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 s="9">
        <f t="shared" si="54"/>
        <v>40671.208333333336</v>
      </c>
      <c r="N868">
        <v>1304917200</v>
      </c>
      <c r="O868" s="10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1.6243749999999999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 s="9">
        <f t="shared" si="54"/>
        <v>43382.208333333328</v>
      </c>
      <c r="N869">
        <v>1539579600</v>
      </c>
      <c r="O869" s="10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1.8484285714285715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 s="9">
        <f t="shared" si="54"/>
        <v>41559.208333333336</v>
      </c>
      <c r="N870">
        <v>1382504400</v>
      </c>
      <c r="O870" s="10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0.23703520691785052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 s="9">
        <f t="shared" si="54"/>
        <v>40350.208333333336</v>
      </c>
      <c r="N871">
        <v>1278306000</v>
      </c>
      <c r="O871" s="10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0.89870129870129867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 s="9">
        <f t="shared" si="54"/>
        <v>42240.208333333328</v>
      </c>
      <c r="N872">
        <v>1442552400</v>
      </c>
      <c r="O872" s="10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2.7260419580419581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 s="9">
        <f t="shared" si="54"/>
        <v>43040.208333333328</v>
      </c>
      <c r="N873">
        <v>1511071200</v>
      </c>
      <c r="O873" s="10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1.7004255319148935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 s="9">
        <f t="shared" si="54"/>
        <v>43346.208333333328</v>
      </c>
      <c r="N874">
        <v>1536382800</v>
      </c>
      <c r="O874" s="10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1.8828503562945369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 s="9">
        <f t="shared" si="54"/>
        <v>41647.25</v>
      </c>
      <c r="N875">
        <v>1389592800</v>
      </c>
      <c r="O875" s="10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3.4693532338308457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 s="9">
        <f t="shared" si="54"/>
        <v>40291.208333333336</v>
      </c>
      <c r="N876">
        <v>1275282000</v>
      </c>
      <c r="O876" s="10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0.6917721518987342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 s="9">
        <f t="shared" si="54"/>
        <v>40556.25</v>
      </c>
      <c r="N877">
        <v>1294984800</v>
      </c>
      <c r="O877" s="10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0.25433734939759034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 s="9">
        <f t="shared" si="54"/>
        <v>43624.208333333328</v>
      </c>
      <c r="N878">
        <v>1562043600</v>
      </c>
      <c r="O878" s="10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0.77400977995110021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 s="9">
        <f t="shared" si="54"/>
        <v>42577.208333333328</v>
      </c>
      <c r="N879">
        <v>1469595600</v>
      </c>
      <c r="O879" s="10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0.37481481481481482</v>
      </c>
      <c r="G880" t="s">
        <v>14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 s="9">
        <f t="shared" si="54"/>
        <v>43845.25</v>
      </c>
      <c r="N880">
        <v>1581141600</v>
      </c>
      <c r="O880" s="10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5.4379999999999997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 s="9">
        <f t="shared" si="54"/>
        <v>42788.25</v>
      </c>
      <c r="N881">
        <v>1488520800</v>
      </c>
      <c r="O881" s="10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2.2852189349112426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 s="9">
        <f t="shared" si="54"/>
        <v>43667.208333333328</v>
      </c>
      <c r="N882">
        <v>1563858000</v>
      </c>
      <c r="O882" s="10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0.38948339483394834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 s="9">
        <f t="shared" si="54"/>
        <v>42194.208333333328</v>
      </c>
      <c r="N883">
        <v>1438923600</v>
      </c>
      <c r="O883" s="10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3.7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 s="9">
        <f t="shared" si="54"/>
        <v>42025.25</v>
      </c>
      <c r="N884">
        <v>1422165600</v>
      </c>
      <c r="O884" s="10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2.3791176470588233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 s="9">
        <f t="shared" si="54"/>
        <v>40323.208333333336</v>
      </c>
      <c r="N885">
        <v>1277874000</v>
      </c>
      <c r="O885" s="10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0.64036299765807958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 s="9">
        <f t="shared" si="54"/>
        <v>41763.208333333336</v>
      </c>
      <c r="N886">
        <v>1399352400</v>
      </c>
      <c r="O886" s="10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1.1827777777777777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 s="9">
        <f t="shared" si="54"/>
        <v>40335.208333333336</v>
      </c>
      <c r="N887">
        <v>1279083600</v>
      </c>
      <c r="O887" s="10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0.84824037184594958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 s="9">
        <f t="shared" si="54"/>
        <v>40416.208333333336</v>
      </c>
      <c r="N888">
        <v>1284354000</v>
      </c>
      <c r="O888" s="10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0.29346153846153844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 s="9">
        <f t="shared" si="54"/>
        <v>42202.208333333328</v>
      </c>
      <c r="N889">
        <v>1441170000</v>
      </c>
      <c r="O889" s="10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2.0989655172413793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 s="9">
        <f t="shared" si="54"/>
        <v>42836.208333333328</v>
      </c>
      <c r="N890">
        <v>1493528400</v>
      </c>
      <c r="O890" s="10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1.697857142857143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 s="9">
        <f t="shared" si="54"/>
        <v>41710.208333333336</v>
      </c>
      <c r="N891">
        <v>1395205200</v>
      </c>
      <c r="O891" s="10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1.1595907738095239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 s="9">
        <f t="shared" si="54"/>
        <v>43640.208333333328</v>
      </c>
      <c r="N892">
        <v>1561438800</v>
      </c>
      <c r="O892" s="10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2.5859999999999999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 s="9">
        <f t="shared" si="54"/>
        <v>40880.25</v>
      </c>
      <c r="N893">
        <v>1326693600</v>
      </c>
      <c r="O893" s="10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2.3058333333333332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 s="9">
        <f t="shared" si="54"/>
        <v>40319.208333333336</v>
      </c>
      <c r="N894">
        <v>1277960400</v>
      </c>
      <c r="O894" s="10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1.2821428571428573</v>
      </c>
      <c r="G895" t="s">
        <v>20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 s="9">
        <f t="shared" si="54"/>
        <v>42170.208333333328</v>
      </c>
      <c r="N895">
        <v>1434690000</v>
      </c>
      <c r="O895" s="10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1.8870588235294117</v>
      </c>
      <c r="G896" t="s">
        <v>20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 s="9">
        <f t="shared" si="54"/>
        <v>41466.208333333336</v>
      </c>
      <c r="N896">
        <v>1376110800</v>
      </c>
      <c r="O896" s="10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6.9511889862327911E-2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 s="9">
        <f t="shared" si="54"/>
        <v>43134.25</v>
      </c>
      <c r="N897">
        <v>1518415200</v>
      </c>
      <c r="O897" s="10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7.7443434343434348</v>
      </c>
      <c r="G898" t="s">
        <v>20</v>
      </c>
      <c r="H898">
        <v>1460</v>
      </c>
      <c r="I898" s="5">
        <f t="shared" si="53"/>
        <v>105.02602739726028</v>
      </c>
      <c r="J898" t="s">
        <v>26</v>
      </c>
      <c r="K898" t="s">
        <v>27</v>
      </c>
      <c r="L898">
        <v>1310619600</v>
      </c>
      <c r="M898" s="9">
        <f t="shared" si="54"/>
        <v>40738.208333333336</v>
      </c>
      <c r="N898">
        <v>1310878800</v>
      </c>
      <c r="O898" s="10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E899/D899</f>
        <v>0.27693181818181817</v>
      </c>
      <c r="G899" t="s">
        <v>14</v>
      </c>
      <c r="H899">
        <v>27</v>
      </c>
      <c r="I899" s="5">
        <f t="shared" ref="I899:I962" si="57">IFERROR(E899/H899, 0)</f>
        <v>90.259259259259252</v>
      </c>
      <c r="J899" t="s">
        <v>21</v>
      </c>
      <c r="K899" t="s">
        <v>22</v>
      </c>
      <c r="L899">
        <v>1556427600</v>
      </c>
      <c r="M899" s="9">
        <f t="shared" ref="M899:M962" si="58">(((L899/60)/60)/24)+DATE(1970,1,1)</f>
        <v>43583.208333333328</v>
      </c>
      <c r="N899">
        <v>1556600400</v>
      </c>
      <c r="O899" s="10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0.52479620323841425</v>
      </c>
      <c r="G900" t="s">
        <v>14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 s="9">
        <f t="shared" si="58"/>
        <v>43815.25</v>
      </c>
      <c r="N900">
        <v>1576994400</v>
      </c>
      <c r="O900" s="10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4.0709677419354842</v>
      </c>
      <c r="G901" t="s">
        <v>20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 s="9">
        <f t="shared" si="58"/>
        <v>41554.208333333336</v>
      </c>
      <c r="N901">
        <v>1382677200</v>
      </c>
      <c r="O901" s="10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0.02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 s="9">
        <f t="shared" si="58"/>
        <v>41901.208333333336</v>
      </c>
      <c r="N902">
        <v>1411189200</v>
      </c>
      <c r="O902" s="10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1.5617857142857143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 s="9">
        <f t="shared" si="58"/>
        <v>43298.208333333328</v>
      </c>
      <c r="N903">
        <v>1534654800</v>
      </c>
      <c r="O903" s="10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2.5242857142857145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 s="9">
        <f t="shared" si="58"/>
        <v>42399.25</v>
      </c>
      <c r="N904">
        <v>1457762400</v>
      </c>
      <c r="O904" s="10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1.729268292682927E-2</v>
      </c>
      <c r="G905" t="s">
        <v>47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 s="9">
        <f t="shared" si="58"/>
        <v>41034.208333333336</v>
      </c>
      <c r="N905">
        <v>1337490000</v>
      </c>
      <c r="O905" s="10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0.12230769230769231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 s="9">
        <f t="shared" si="58"/>
        <v>41186.208333333336</v>
      </c>
      <c r="N906">
        <v>1349672400</v>
      </c>
      <c r="O906" s="10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1.6398734177215191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 s="9">
        <f t="shared" si="58"/>
        <v>41536.208333333336</v>
      </c>
      <c r="N907">
        <v>1379826000</v>
      </c>
      <c r="O907" s="10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1.6298181818181818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 s="9">
        <f t="shared" si="58"/>
        <v>42868.208333333328</v>
      </c>
      <c r="N908">
        <v>1497762000</v>
      </c>
      <c r="O908" s="10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0.20252747252747252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 s="9">
        <f t="shared" si="58"/>
        <v>40660.208333333336</v>
      </c>
      <c r="N909">
        <v>1304485200</v>
      </c>
      <c r="O909" s="10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3.1924083769633507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 s="9">
        <f t="shared" si="58"/>
        <v>41031.208333333336</v>
      </c>
      <c r="N910">
        <v>1336885200</v>
      </c>
      <c r="O910" s="10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4.7894444444444444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 s="9">
        <f t="shared" si="58"/>
        <v>43255.208333333328</v>
      </c>
      <c r="N911">
        <v>1530421200</v>
      </c>
      <c r="O911" s="10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0.19556634304207121</v>
      </c>
      <c r="G912" t="s">
        <v>74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 s="9">
        <f t="shared" si="58"/>
        <v>42026.25</v>
      </c>
      <c r="N912">
        <v>1421992800</v>
      </c>
      <c r="O912" s="10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1.9894827586206896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 s="9">
        <f t="shared" si="58"/>
        <v>43717.208333333328</v>
      </c>
      <c r="N913">
        <v>1568178000</v>
      </c>
      <c r="O913" s="10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7.95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 s="9">
        <f t="shared" si="58"/>
        <v>41157.208333333336</v>
      </c>
      <c r="N914">
        <v>1347944400</v>
      </c>
      <c r="O914" s="10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0.50621082621082625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 s="9">
        <f t="shared" si="58"/>
        <v>43597.208333333328</v>
      </c>
      <c r="N915">
        <v>1558760400</v>
      </c>
      <c r="O915" s="10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0.57437499999999997</v>
      </c>
      <c r="G916" t="s">
        <v>14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 s="9">
        <f t="shared" si="58"/>
        <v>41490.208333333336</v>
      </c>
      <c r="N916">
        <v>1376629200</v>
      </c>
      <c r="O916" s="10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1.5562827640984909</v>
      </c>
      <c r="G917" t="s">
        <v>20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 s="9">
        <f t="shared" si="58"/>
        <v>42976.208333333328</v>
      </c>
      <c r="N917">
        <v>1504760400</v>
      </c>
      <c r="O917" s="10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0.36297297297297298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 s="9">
        <f t="shared" si="58"/>
        <v>41991.25</v>
      </c>
      <c r="N918">
        <v>1419660000</v>
      </c>
      <c r="O918" s="10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0.58250000000000002</v>
      </c>
      <c r="G919" t="s">
        <v>47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 s="9">
        <f t="shared" si="58"/>
        <v>40722.208333333336</v>
      </c>
      <c r="N919">
        <v>1311310800</v>
      </c>
      <c r="O919" s="10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2.3739473684210526</v>
      </c>
      <c r="G920" t="s">
        <v>20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 s="9">
        <f t="shared" si="58"/>
        <v>41117.208333333336</v>
      </c>
      <c r="N920">
        <v>1344315600</v>
      </c>
      <c r="O920" s="10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0.58750000000000002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 s="9">
        <f t="shared" si="58"/>
        <v>43022.208333333328</v>
      </c>
      <c r="N921">
        <v>1510725600</v>
      </c>
      <c r="O921" s="10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1.8256603773584905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 s="9">
        <f t="shared" si="58"/>
        <v>43503.25</v>
      </c>
      <c r="N922">
        <v>1551247200</v>
      </c>
      <c r="O922" s="10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7.5436408977556111E-3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 s="9">
        <f t="shared" si="58"/>
        <v>40951.25</v>
      </c>
      <c r="N923">
        <v>1330236000</v>
      </c>
      <c r="O923" s="10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1.7595330739299611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 s="9">
        <f t="shared" si="58"/>
        <v>43443.25</v>
      </c>
      <c r="N924">
        <v>1545112800</v>
      </c>
      <c r="O924" s="10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2.3788235294117648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 s="9">
        <f t="shared" si="58"/>
        <v>40373.208333333336</v>
      </c>
      <c r="N925">
        <v>1279170000</v>
      </c>
      <c r="O925" s="10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4.8805076142131982</v>
      </c>
      <c r="G926" t="s">
        <v>20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 s="9">
        <f t="shared" si="58"/>
        <v>43769.208333333328</v>
      </c>
      <c r="N926">
        <v>1573452000</v>
      </c>
      <c r="O926" s="10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2.2406666666666668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 s="9">
        <f t="shared" si="58"/>
        <v>43000.208333333328</v>
      </c>
      <c r="N927">
        <v>1507093200</v>
      </c>
      <c r="O927" s="10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0.18126436781609195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 s="9">
        <f t="shared" si="58"/>
        <v>42502.208333333328</v>
      </c>
      <c r="N928">
        <v>1463374800</v>
      </c>
      <c r="O928" s="10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0.45847222222222223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 s="9">
        <f t="shared" si="58"/>
        <v>41102.208333333336</v>
      </c>
      <c r="N929">
        <v>1344574800</v>
      </c>
      <c r="O929" s="10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1.1731541218637993</v>
      </c>
      <c r="G930" t="s">
        <v>20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 s="9">
        <f t="shared" si="58"/>
        <v>41637.25</v>
      </c>
      <c r="N930">
        <v>1389074400</v>
      </c>
      <c r="O930" s="10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2.173090909090909</v>
      </c>
      <c r="G931" t="s">
        <v>20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 s="9">
        <f t="shared" si="58"/>
        <v>42858.208333333328</v>
      </c>
      <c r="N931">
        <v>1494997200</v>
      </c>
      <c r="O931" s="10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1.1228571428571428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 s="9">
        <f t="shared" si="58"/>
        <v>42060.25</v>
      </c>
      <c r="N932">
        <v>1425448800</v>
      </c>
      <c r="O932" s="10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0.72518987341772156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 s="9">
        <f t="shared" si="58"/>
        <v>41818.208333333336</v>
      </c>
      <c r="N933">
        <v>1404104400</v>
      </c>
      <c r="O933" s="10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2.1230434782608696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 s="9">
        <f t="shared" si="58"/>
        <v>41709.208333333336</v>
      </c>
      <c r="N934">
        <v>1394773200</v>
      </c>
      <c r="O934" s="10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2.3974657534246577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 s="9">
        <f t="shared" si="58"/>
        <v>41372.208333333336</v>
      </c>
      <c r="N935">
        <v>1366520400</v>
      </c>
      <c r="O935" s="10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1.8193548387096774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 s="9">
        <f t="shared" si="58"/>
        <v>42422.25</v>
      </c>
      <c r="N936">
        <v>1456639200</v>
      </c>
      <c r="O936" s="10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1.6413114754098361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 s="9">
        <f t="shared" si="58"/>
        <v>42209.208333333328</v>
      </c>
      <c r="N937">
        <v>1438318800</v>
      </c>
      <c r="O937" s="10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1.6375968992248063E-2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 s="9">
        <f t="shared" si="58"/>
        <v>43668.208333333328</v>
      </c>
      <c r="N938">
        <v>1564030800</v>
      </c>
      <c r="O938" s="10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0.49643859649122807</v>
      </c>
      <c r="G939" t="s">
        <v>74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 s="9">
        <f t="shared" si="58"/>
        <v>42334.25</v>
      </c>
      <c r="N939">
        <v>1449295200</v>
      </c>
      <c r="O939" s="10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1.0970652173913042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 s="9">
        <f t="shared" si="58"/>
        <v>43263.208333333328</v>
      </c>
      <c r="N940">
        <v>1531890000</v>
      </c>
      <c r="O940" s="10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0.49217948717948717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 s="9">
        <f t="shared" si="58"/>
        <v>40670.208333333336</v>
      </c>
      <c r="N941">
        <v>1306213200</v>
      </c>
      <c r="O941" s="10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0.62232323232323228</v>
      </c>
      <c r="G942" t="s">
        <v>47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 s="9">
        <f t="shared" si="58"/>
        <v>41244.25</v>
      </c>
      <c r="N942">
        <v>1356242400</v>
      </c>
      <c r="O942" s="10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0.1305813953488372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 s="9">
        <f t="shared" si="58"/>
        <v>40552.25</v>
      </c>
      <c r="N943">
        <v>1297576800</v>
      </c>
      <c r="O943" s="10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0.64635416666666667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 s="9">
        <f t="shared" si="58"/>
        <v>40568.25</v>
      </c>
      <c r="N944">
        <v>1296194400</v>
      </c>
      <c r="O944" s="10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1.5958666666666668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 s="9">
        <f t="shared" si="58"/>
        <v>41906.208333333336</v>
      </c>
      <c r="N945">
        <v>1414558800</v>
      </c>
      <c r="O945" s="10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0.81420000000000003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 s="9">
        <f t="shared" si="58"/>
        <v>42776.25</v>
      </c>
      <c r="N946">
        <v>1488348000</v>
      </c>
      <c r="O946" s="10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0.32444767441860467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 s="9">
        <f t="shared" si="58"/>
        <v>41004.208333333336</v>
      </c>
      <c r="N947">
        <v>1334898000</v>
      </c>
      <c r="O947" s="10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9.9141184124918666E-2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 s="9">
        <f t="shared" si="58"/>
        <v>40710.208333333336</v>
      </c>
      <c r="N948">
        <v>1308373200</v>
      </c>
      <c r="O948" s="10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0.26694444444444443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 s="9">
        <f t="shared" si="58"/>
        <v>41908.208333333336</v>
      </c>
      <c r="N949">
        <v>1412312400</v>
      </c>
      <c r="O949" s="10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0.62957446808510642</v>
      </c>
      <c r="G950" t="s">
        <v>74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 s="9">
        <f t="shared" si="58"/>
        <v>41985.25</v>
      </c>
      <c r="N950">
        <v>1419228000</v>
      </c>
      <c r="O950" s="10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1.6135593220338984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 s="9">
        <f t="shared" si="58"/>
        <v>42112.208333333328</v>
      </c>
      <c r="N951">
        <v>1430974800</v>
      </c>
      <c r="O951" s="10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0.05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 s="9">
        <f t="shared" si="58"/>
        <v>43571.208333333328</v>
      </c>
      <c r="N952">
        <v>1555822800</v>
      </c>
      <c r="O952" s="10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10.969379310344827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 s="9">
        <f t="shared" si="58"/>
        <v>42730.25</v>
      </c>
      <c r="N953">
        <v>1482818400</v>
      </c>
      <c r="O953" s="10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0.70094158075601376</v>
      </c>
      <c r="G954" t="s">
        <v>74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 s="9">
        <f t="shared" si="58"/>
        <v>42591.208333333328</v>
      </c>
      <c r="N954">
        <v>1471928400</v>
      </c>
      <c r="O954" s="10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0.6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 s="9">
        <f t="shared" si="58"/>
        <v>42358.25</v>
      </c>
      <c r="N955">
        <v>1453701600</v>
      </c>
      <c r="O955" s="10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3.6709859154929578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 s="9">
        <f t="shared" si="58"/>
        <v>41174.208333333336</v>
      </c>
      <c r="N956">
        <v>1350363600</v>
      </c>
      <c r="O956" s="10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11.09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 s="9">
        <f t="shared" si="58"/>
        <v>41238.25</v>
      </c>
      <c r="N957">
        <v>1353996000</v>
      </c>
      <c r="O957" s="10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0.19028784648187633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 s="9">
        <f t="shared" si="58"/>
        <v>42360.25</v>
      </c>
      <c r="N958">
        <v>1451109600</v>
      </c>
      <c r="O958" s="10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1.2687755102040816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 s="9">
        <f t="shared" si="58"/>
        <v>40955.25</v>
      </c>
      <c r="N959">
        <v>1329631200</v>
      </c>
      <c r="O959" s="10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7.3463636363636367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 s="9">
        <f t="shared" si="58"/>
        <v>40350.208333333336</v>
      </c>
      <c r="N960">
        <v>1278997200</v>
      </c>
      <c r="O960" s="10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4.5731034482758622E-2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 s="9">
        <f t="shared" si="58"/>
        <v>40357.208333333336</v>
      </c>
      <c r="N961">
        <v>1280120400</v>
      </c>
      <c r="O961" s="10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0.85054545454545449</v>
      </c>
      <c r="G962" t="s">
        <v>14</v>
      </c>
      <c r="H962">
        <v>55</v>
      </c>
      <c r="I962" s="5">
        <f t="shared" si="57"/>
        <v>85.054545454545448</v>
      </c>
      <c r="J962" t="s">
        <v>21</v>
      </c>
      <c r="K962" t="s">
        <v>22</v>
      </c>
      <c r="L962">
        <v>1454911200</v>
      </c>
      <c r="M962" s="9">
        <f t="shared" si="58"/>
        <v>42408.25</v>
      </c>
      <c r="N962">
        <v>1458104400</v>
      </c>
      <c r="O962" s="10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E963/D963</f>
        <v>1.1929824561403508</v>
      </c>
      <c r="G963" t="s">
        <v>20</v>
      </c>
      <c r="H963">
        <v>155</v>
      </c>
      <c r="I963" s="5">
        <f t="shared" ref="I963:I1001" si="61">IFERROR(E963/H963, 0)</f>
        <v>43.87096774193548</v>
      </c>
      <c r="J963" t="s">
        <v>21</v>
      </c>
      <c r="K963" t="s">
        <v>22</v>
      </c>
      <c r="L963">
        <v>1297922400</v>
      </c>
      <c r="M963" s="9">
        <f t="shared" ref="M963:M1001" si="62">(((L963/60)/60)/24)+DATE(1970,1,1)</f>
        <v>40591.25</v>
      </c>
      <c r="N963">
        <v>1298268000</v>
      </c>
      <c r="O963" s="10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2.9602777777777778</v>
      </c>
      <c r="G964" t="s">
        <v>20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 s="9">
        <f t="shared" si="62"/>
        <v>41592.25</v>
      </c>
      <c r="N964">
        <v>1386223200</v>
      </c>
      <c r="O964" s="10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0.84694915254237291</v>
      </c>
      <c r="G965" t="s">
        <v>14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 s="9">
        <f t="shared" si="62"/>
        <v>40607.25</v>
      </c>
      <c r="N965">
        <v>1299823200</v>
      </c>
      <c r="O965" s="10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3.5578378378378379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 s="9">
        <f t="shared" si="62"/>
        <v>42135.208333333328</v>
      </c>
      <c r="N966">
        <v>1431752400</v>
      </c>
      <c r="O966" s="10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3.8640909090909092</v>
      </c>
      <c r="G967" t="s">
        <v>20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 s="9">
        <f t="shared" si="62"/>
        <v>40203.25</v>
      </c>
      <c r="N967">
        <v>1267855200</v>
      </c>
      <c r="O967" s="10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7.9223529411764702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 s="9">
        <f t="shared" si="62"/>
        <v>42901.208333333328</v>
      </c>
      <c r="N968">
        <v>1497675600</v>
      </c>
      <c r="O968" s="10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1.3703393665158372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 s="9">
        <f t="shared" si="62"/>
        <v>41005.208333333336</v>
      </c>
      <c r="N969">
        <v>1336885200</v>
      </c>
      <c r="O969" s="10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3.3820833333333336</v>
      </c>
      <c r="G970" t="s">
        <v>20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 s="9">
        <f t="shared" si="62"/>
        <v>40544.25</v>
      </c>
      <c r="N970">
        <v>1295157600</v>
      </c>
      <c r="O970" s="10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1.0822784810126582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 s="9">
        <f t="shared" si="62"/>
        <v>43821.25</v>
      </c>
      <c r="N971">
        <v>1577599200</v>
      </c>
      <c r="O971" s="10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0.60757639620653314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 s="9">
        <f t="shared" si="62"/>
        <v>40672.208333333336</v>
      </c>
      <c r="N972">
        <v>1305003600</v>
      </c>
      <c r="O972" s="10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0.27725490196078434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 s="9">
        <f t="shared" si="62"/>
        <v>41555.208333333336</v>
      </c>
      <c r="N973">
        <v>1381726800</v>
      </c>
      <c r="O973" s="10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2.283934426229508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 s="9">
        <f t="shared" si="62"/>
        <v>41792.208333333336</v>
      </c>
      <c r="N974">
        <v>1402462800</v>
      </c>
      <c r="O974" s="10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0.21615194054500414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 s="9">
        <f t="shared" si="62"/>
        <v>40522.25</v>
      </c>
      <c r="N975">
        <v>1292133600</v>
      </c>
      <c r="O975" s="10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3.73875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 s="9">
        <f t="shared" si="62"/>
        <v>41412.208333333336</v>
      </c>
      <c r="N976">
        <v>1368939600</v>
      </c>
      <c r="O976" s="10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1.5492592592592593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 s="9">
        <f t="shared" si="62"/>
        <v>42337.25</v>
      </c>
      <c r="N977">
        <v>1452146400</v>
      </c>
      <c r="O977" s="10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3.2214999999999998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 s="9">
        <f t="shared" si="62"/>
        <v>40571.25</v>
      </c>
      <c r="N978">
        <v>1296712800</v>
      </c>
      <c r="O978" s="10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0.73957142857142855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 s="9">
        <f t="shared" si="62"/>
        <v>43138.25</v>
      </c>
      <c r="N979">
        <v>1520748000</v>
      </c>
      <c r="O979" s="10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8.641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 s="9">
        <f t="shared" si="62"/>
        <v>42686.25</v>
      </c>
      <c r="N980">
        <v>1480831200</v>
      </c>
      <c r="O980" s="10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1.432624584717608</v>
      </c>
      <c r="G981" t="s">
        <v>20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 s="9">
        <f t="shared" si="62"/>
        <v>42078.208333333328</v>
      </c>
      <c r="N981">
        <v>1426914000</v>
      </c>
      <c r="O981" s="10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0.40281762295081969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 s="9">
        <f t="shared" si="62"/>
        <v>42307.208333333328</v>
      </c>
      <c r="N982">
        <v>1446616800</v>
      </c>
      <c r="O982" s="10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1.7822388059701493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 s="9">
        <f t="shared" si="62"/>
        <v>43094.25</v>
      </c>
      <c r="N983">
        <v>1517032800</v>
      </c>
      <c r="O983" s="10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0.84930555555555554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 s="9">
        <f t="shared" si="62"/>
        <v>40743.208333333336</v>
      </c>
      <c r="N984">
        <v>1311224400</v>
      </c>
      <c r="O984" s="10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1.4593648334624323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 s="9">
        <f t="shared" si="62"/>
        <v>43681.208333333328</v>
      </c>
      <c r="N985">
        <v>1566190800</v>
      </c>
      <c r="O985" s="10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1.5246153846153847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 s="9">
        <f t="shared" si="62"/>
        <v>43716.208333333328</v>
      </c>
      <c r="N986">
        <v>1570165200</v>
      </c>
      <c r="O986" s="10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0.67129542790152408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 s="9">
        <f t="shared" si="62"/>
        <v>41614.25</v>
      </c>
      <c r="N987">
        <v>1388556000</v>
      </c>
      <c r="O987" s="10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0.40307692307692305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 s="9">
        <f t="shared" si="62"/>
        <v>40638.208333333336</v>
      </c>
      <c r="N988">
        <v>1303189200</v>
      </c>
      <c r="O988" s="10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2.1679032258064517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 s="9">
        <f t="shared" si="62"/>
        <v>42852.208333333328</v>
      </c>
      <c r="N989">
        <v>1494478800</v>
      </c>
      <c r="O989" s="10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0.52117021276595743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 s="9">
        <f t="shared" si="62"/>
        <v>42686.25</v>
      </c>
      <c r="N990">
        <v>1480744800</v>
      </c>
      <c r="O990" s="10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4.9958333333333336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 s="9">
        <f t="shared" si="62"/>
        <v>43571.208333333328</v>
      </c>
      <c r="N991">
        <v>1555822800</v>
      </c>
      <c r="O991" s="10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0.87679487179487181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 s="9">
        <f t="shared" si="62"/>
        <v>42432.25</v>
      </c>
      <c r="N992">
        <v>1458882000</v>
      </c>
      <c r="O992" s="10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1.131734693877551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 s="9">
        <f t="shared" si="62"/>
        <v>41907.208333333336</v>
      </c>
      <c r="N993">
        <v>1411966800</v>
      </c>
      <c r="O993" s="10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4.2654838709677421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 s="9">
        <f t="shared" si="62"/>
        <v>43227.208333333328</v>
      </c>
      <c r="N994">
        <v>1526878800</v>
      </c>
      <c r="O994" s="10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0.77632653061224488</v>
      </c>
      <c r="G995" t="s">
        <v>74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 s="9">
        <f t="shared" si="62"/>
        <v>42362.25</v>
      </c>
      <c r="N995">
        <v>1452405600</v>
      </c>
      <c r="O995" s="10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0.52496810772501767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 s="9">
        <f t="shared" si="62"/>
        <v>41929.208333333336</v>
      </c>
      <c r="N996">
        <v>1414040400</v>
      </c>
      <c r="O996" s="10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1.5746762589928058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 s="9">
        <f t="shared" si="62"/>
        <v>43408.208333333328</v>
      </c>
      <c r="N997">
        <v>1543816800</v>
      </c>
      <c r="O997" s="10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0.72939393939393937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 s="9">
        <f t="shared" si="62"/>
        <v>41276.25</v>
      </c>
      <c r="N998">
        <v>1359698400</v>
      </c>
      <c r="O998" s="10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0.60565789473684206</v>
      </c>
      <c r="G999" t="s">
        <v>74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 s="9">
        <f t="shared" si="62"/>
        <v>41659.25</v>
      </c>
      <c r="N999">
        <v>1390629600</v>
      </c>
      <c r="O999" s="10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0.5679129129129129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 s="9">
        <f t="shared" si="62"/>
        <v>40220.25</v>
      </c>
      <c r="N1000">
        <v>1267077600</v>
      </c>
      <c r="O1000" s="10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0.56542754275427543</v>
      </c>
      <c r="G1001" t="s">
        <v>74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 s="9">
        <f t="shared" si="62"/>
        <v>42550.208333333328</v>
      </c>
      <c r="N1001">
        <v>1467781200</v>
      </c>
      <c r="O1001" s="10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autoFilter ref="A1:T1" xr:uid="{00000000-0001-0000-0000-000000000000}"/>
  <conditionalFormatting sqref="G1:G1048576">
    <cfRule type="containsText" dxfId="3" priority="2" operator="containsText" text="canceled">
      <formula>NOT(ISERROR(SEARCH("canceled",G1)))</formula>
    </cfRule>
    <cfRule type="containsText" dxfId="2" priority="3" operator="containsText" text="live">
      <formula>NOT(ISERROR(SEARCH("live",G1)))</formula>
    </cfRule>
    <cfRule type="containsText" dxfId="1" priority="4" operator="containsText" text="successful">
      <formula>NOT(ISERROR(SEARCH("successful",G1)))</formula>
    </cfRule>
    <cfRule type="containsText" dxfId="0" priority="5" operator="containsText" text="failed">
      <formula>NOT(ISERROR(SEARCH("failed",G1)))</formula>
    </cfRule>
  </conditionalFormatting>
  <conditionalFormatting sqref="F2:F1001">
    <cfRule type="colorScale" priority="1">
      <colorScale>
        <cfvo type="min"/>
        <cfvo type="percentile" val="50"/>
        <cfvo type="max"/>
        <color rgb="FFC00000"/>
        <color rgb="FF92D050"/>
        <color rgb="FF0070C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Outcome by Parent Category</vt:lpstr>
      <vt:lpstr>Outcome by Subcategory</vt:lpstr>
      <vt:lpstr>Outcome by Month</vt:lpstr>
      <vt:lpstr>Outcomes by Goal Amount</vt:lpstr>
      <vt:lpstr>UNFINISHED PROJECT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Bradley Newell</cp:lastModifiedBy>
  <dcterms:created xsi:type="dcterms:W3CDTF">2021-09-29T18:52:28Z</dcterms:created>
  <dcterms:modified xsi:type="dcterms:W3CDTF">2024-04-23T22:26:38Z</dcterms:modified>
</cp:coreProperties>
</file>