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080" yWindow="0" windowWidth="25600" windowHeight="16060" tabRatio="500"/>
  </bookViews>
  <sheets>
    <sheet name="COLLECTION DATA" sheetId="1" r:id="rId1"/>
    <sheet name="BARCODE INFORMATION" sheetId="2" r:id="rId2"/>
    <sheet name="Nanodrop" sheetId="4" r:id="rId3"/>
    <sheet name="WORKING_SAMPLES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5" l="1"/>
  <c r="B31" i="5"/>
  <c r="A28" i="5"/>
  <c r="A29" i="5"/>
  <c r="A30" i="5"/>
  <c r="A15" i="5"/>
  <c r="A18" i="5"/>
  <c r="A19" i="5"/>
  <c r="J13" i="4"/>
  <c r="J12" i="4"/>
  <c r="L5" i="4"/>
  <c r="P7" i="4"/>
  <c r="O7" i="4"/>
  <c r="N7" i="4"/>
  <c r="M7" i="4"/>
  <c r="L7" i="4"/>
  <c r="K7" i="4"/>
  <c r="J7" i="4"/>
  <c r="P6" i="4"/>
  <c r="O6" i="4"/>
  <c r="N6" i="4"/>
  <c r="M6" i="4"/>
  <c r="L6" i="4"/>
  <c r="K6" i="4"/>
  <c r="J6" i="4"/>
  <c r="P5" i="4"/>
  <c r="O5" i="4"/>
  <c r="N5" i="4"/>
  <c r="M5" i="4"/>
  <c r="K5" i="4"/>
  <c r="J5" i="4"/>
  <c r="O9" i="1"/>
  <c r="A60" i="1"/>
  <c r="A61" i="1"/>
  <c r="A59" i="1"/>
  <c r="C54" i="2"/>
  <c r="C55" i="2"/>
  <c r="C56" i="2"/>
  <c r="C57" i="2"/>
  <c r="C58" i="2"/>
  <c r="C59" i="2"/>
  <c r="C60" i="2"/>
  <c r="C61" i="2"/>
  <c r="C53" i="2"/>
  <c r="C51" i="2"/>
  <c r="C44" i="2"/>
  <c r="C45" i="2"/>
  <c r="C46" i="2"/>
  <c r="C47" i="2"/>
  <c r="C48" i="2"/>
  <c r="C49" i="2"/>
  <c r="C50" i="2"/>
  <c r="C43" i="2"/>
  <c r="C34" i="2"/>
  <c r="C35" i="2"/>
  <c r="C36" i="2"/>
  <c r="C37" i="2"/>
  <c r="C38" i="2"/>
  <c r="C39" i="2"/>
  <c r="C40" i="2"/>
  <c r="C41" i="2"/>
  <c r="C33" i="2"/>
  <c r="C30" i="2"/>
  <c r="C31" i="2"/>
  <c r="C24" i="2"/>
  <c r="C25" i="2"/>
  <c r="C26" i="2"/>
  <c r="C27" i="2"/>
  <c r="C28" i="2"/>
  <c r="C29" i="2"/>
  <c r="C23" i="2"/>
  <c r="C14" i="2"/>
  <c r="C15" i="2"/>
  <c r="C16" i="2"/>
  <c r="C17" i="2"/>
  <c r="C18" i="2"/>
  <c r="C19" i="2"/>
  <c r="C20" i="2"/>
  <c r="C21" i="2"/>
  <c r="C13" i="2"/>
  <c r="C4" i="2"/>
  <c r="C5" i="2"/>
  <c r="C6" i="2"/>
  <c r="C7" i="2"/>
  <c r="C8" i="2"/>
  <c r="C9" i="2"/>
  <c r="C10" i="2"/>
  <c r="C11" i="2"/>
  <c r="C3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38" i="1"/>
  <c r="A39" i="1"/>
  <c r="A40" i="1"/>
  <c r="A41" i="1"/>
  <c r="A42" i="1"/>
  <c r="A43" i="1"/>
  <c r="A44" i="1"/>
  <c r="A45" i="1"/>
  <c r="A46" i="1"/>
  <c r="A47" i="1"/>
  <c r="A49" i="1"/>
  <c r="A50" i="1"/>
  <c r="A52" i="1"/>
  <c r="A37" i="1"/>
  <c r="A55" i="1"/>
  <c r="A56" i="1"/>
  <c r="A57" i="1"/>
  <c r="A54" i="1"/>
  <c r="B52" i="1"/>
  <c r="B53" i="1"/>
  <c r="B54" i="1"/>
  <c r="B55" i="1"/>
  <c r="B56" i="1"/>
  <c r="B5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37" i="1"/>
  <c r="A31" i="1"/>
  <c r="A32" i="1"/>
  <c r="A33" i="1"/>
  <c r="A30" i="1"/>
  <c r="A28" i="1"/>
  <c r="A29" i="1"/>
  <c r="A27" i="1"/>
</calcChain>
</file>

<file path=xl/sharedStrings.xml><?xml version="1.0" encoding="utf-8"?>
<sst xmlns="http://schemas.openxmlformats.org/spreadsheetml/2006/main" count="893" uniqueCount="166">
  <si>
    <t>ID#</t>
  </si>
  <si>
    <t>SPECIES</t>
  </si>
  <si>
    <t>CATCH METHOD</t>
  </si>
  <si>
    <t>TL(mm)</t>
  </si>
  <si>
    <t>TW(g)</t>
  </si>
  <si>
    <t>DATE</t>
  </si>
  <si>
    <t>YP</t>
  </si>
  <si>
    <t>PS</t>
  </si>
  <si>
    <t>NP</t>
  </si>
  <si>
    <t>AGE</t>
  </si>
  <si>
    <t>60 ft seine</t>
  </si>
  <si>
    <t>Minnow Trap</t>
  </si>
  <si>
    <t>LMB</t>
  </si>
  <si>
    <t>RG</t>
  </si>
  <si>
    <t>Oneida</t>
  </si>
  <si>
    <t>LOCATION</t>
  </si>
  <si>
    <t>FLYNN</t>
  </si>
  <si>
    <t>GOVERNORS ISLAND</t>
  </si>
  <si>
    <t>EAGLE WINGS</t>
  </si>
  <si>
    <t>Angling</t>
  </si>
  <si>
    <t>Species</t>
  </si>
  <si>
    <t>FORWARD FUSION NAME</t>
  </si>
  <si>
    <t>REVERSE FUSION NAME</t>
  </si>
  <si>
    <t>FINAL SAMPLE NAME</t>
  </si>
  <si>
    <t>YBH</t>
  </si>
  <si>
    <t>FRENCH CREEK</t>
  </si>
  <si>
    <t>Emigration Trap</t>
  </si>
  <si>
    <t>NOTES</t>
  </si>
  <si>
    <t>UPDATED SOLUTION FOR ALL SUBSEQUENT SAMPLES!</t>
  </si>
  <si>
    <t>SAT LONGER + NEW SOLUTION</t>
  </si>
  <si>
    <t>MSKY</t>
  </si>
  <si>
    <t>S502</t>
  </si>
  <si>
    <t>S503</t>
  </si>
  <si>
    <t>S505</t>
  </si>
  <si>
    <t>S506</t>
  </si>
  <si>
    <t>S507</t>
  </si>
  <si>
    <t>S508</t>
  </si>
  <si>
    <t>N701</t>
  </si>
  <si>
    <t>N702</t>
  </si>
  <si>
    <t>N703</t>
  </si>
  <si>
    <t>N704</t>
  </si>
  <si>
    <t>N705</t>
  </si>
  <si>
    <t>N706</t>
  </si>
  <si>
    <t>N707</t>
  </si>
  <si>
    <t>N710</t>
  </si>
  <si>
    <t>N711</t>
  </si>
  <si>
    <t>N712</t>
  </si>
  <si>
    <t>YP_001_502/701</t>
  </si>
  <si>
    <t>YP_002_502/702</t>
  </si>
  <si>
    <t>PS_003_502/703</t>
  </si>
  <si>
    <t>NP_004_502/704</t>
  </si>
  <si>
    <t>YP_005_502/705</t>
  </si>
  <si>
    <t>NP_006_502/706</t>
  </si>
  <si>
    <t>NP_007_502/707</t>
  </si>
  <si>
    <t>PS_008_502/710</t>
  </si>
  <si>
    <t>YP_009_502/711</t>
  </si>
  <si>
    <t>PS_010_502/712</t>
  </si>
  <si>
    <t>NP_011_503/701</t>
  </si>
  <si>
    <t>PS_012_503/702</t>
  </si>
  <si>
    <t>LMB_013_503/703</t>
  </si>
  <si>
    <t>LMB_014_503/704</t>
  </si>
  <si>
    <t>LMB_015_503/705</t>
  </si>
  <si>
    <t>YP_016_503/706</t>
  </si>
  <si>
    <t>LMB_017_503/707</t>
  </si>
  <si>
    <t>PS_018_503/710</t>
  </si>
  <si>
    <t>PS_019_503/711</t>
  </si>
  <si>
    <t>LMB_020_503/712</t>
  </si>
  <si>
    <t>YP_021_505/701</t>
  </si>
  <si>
    <t>YP_022_505/702</t>
  </si>
  <si>
    <t>NP_023_505/703</t>
  </si>
  <si>
    <t>NP_024_505/704</t>
  </si>
  <si>
    <t>RG_026_505/706</t>
  </si>
  <si>
    <t>RG_025_505/705</t>
  </si>
  <si>
    <t>RG_027_505/707</t>
  </si>
  <si>
    <t>RG_028_505/710</t>
  </si>
  <si>
    <t>RG_029_505/711</t>
  </si>
  <si>
    <t>RG_030_505/712</t>
  </si>
  <si>
    <t>RG_031_506/701</t>
  </si>
  <si>
    <t>RG_032_506/702</t>
  </si>
  <si>
    <t>RG_033_506/703</t>
  </si>
  <si>
    <t>RG_034_506/704</t>
  </si>
  <si>
    <t>LMB_035_506/705</t>
  </si>
  <si>
    <t>PS_036_506/706</t>
  </si>
  <si>
    <t>RG_037_506/707</t>
  </si>
  <si>
    <t>RG_038_506/710</t>
  </si>
  <si>
    <t>YBH_039_506/711</t>
  </si>
  <si>
    <t>RG_040_506/712</t>
  </si>
  <si>
    <t>RG_043_507/703</t>
  </si>
  <si>
    <t>LMB_042_507/702</t>
  </si>
  <si>
    <t>YBH_041_507/701</t>
  </si>
  <si>
    <t>PS_044_507/704</t>
  </si>
  <si>
    <t>RG_045_507/705</t>
  </si>
  <si>
    <t>LMB_046_507/706</t>
  </si>
  <si>
    <t>PS_047_507/707</t>
  </si>
  <si>
    <t>RG_049_507/711</t>
  </si>
  <si>
    <t>RG_048_507/710</t>
  </si>
  <si>
    <t>RG_050_507/712</t>
  </si>
  <si>
    <t>YBH_051_508/701</t>
  </si>
  <si>
    <t>YBH_052_508/702</t>
  </si>
  <si>
    <t>YBH_053_508/703</t>
  </si>
  <si>
    <t>YBH_055_508/705</t>
  </si>
  <si>
    <t>PS_054_508/704</t>
  </si>
  <si>
    <t>YBH_056_508/706</t>
  </si>
  <si>
    <t>MSKY_057_508/707</t>
  </si>
  <si>
    <t>MSKY_058_508/710</t>
  </si>
  <si>
    <t>MSKY_059_508/711</t>
  </si>
  <si>
    <t>MSKY_060_508/712</t>
  </si>
  <si>
    <t>TIBS</t>
  </si>
  <si>
    <t>N/A</t>
  </si>
  <si>
    <t>DNA EXTRACTION DATE(S)</t>
  </si>
  <si>
    <t>11/1-11/2</t>
  </si>
  <si>
    <t>11/2-11/3</t>
  </si>
  <si>
    <t>NOT ENOUGH</t>
  </si>
  <si>
    <t>TOTAL EXTRACTED (2X)</t>
  </si>
  <si>
    <t>TOTAL EXTRACTED (1X)</t>
  </si>
  <si>
    <t>DESTROYED</t>
  </si>
  <si>
    <t>11/6-11/7</t>
  </si>
  <si>
    <t>11/7-11/8</t>
  </si>
  <si>
    <t>11/8-11/9</t>
  </si>
  <si>
    <t>11/12-11/13</t>
  </si>
  <si>
    <t>11/9-11/10</t>
  </si>
  <si>
    <t>11/13-11/14</t>
  </si>
  <si>
    <t>11/16-11/17</t>
  </si>
  <si>
    <t>MISSING</t>
  </si>
  <si>
    <t>TOTAL</t>
  </si>
  <si>
    <t>NANODROP DATE</t>
  </si>
  <si>
    <t>NEG 1A</t>
  </si>
  <si>
    <t>NEG 1B</t>
  </si>
  <si>
    <t>NEG 2</t>
  </si>
  <si>
    <t>NEG 3</t>
  </si>
  <si>
    <t>NEG 4</t>
  </si>
  <si>
    <t>NEG 5</t>
  </si>
  <si>
    <t>NEG 6</t>
  </si>
  <si>
    <t>NEG 7</t>
  </si>
  <si>
    <t>NEG 8</t>
  </si>
  <si>
    <t>NEG 9</t>
  </si>
  <si>
    <t>NA</t>
  </si>
  <si>
    <t xml:space="preserve">NEG 9 </t>
  </si>
  <si>
    <t>ng/ul</t>
  </si>
  <si>
    <t>A260</t>
  </si>
  <si>
    <t>A280</t>
  </si>
  <si>
    <t>260/280</t>
  </si>
  <si>
    <t>260/230</t>
  </si>
  <si>
    <t># Samples</t>
  </si>
  <si>
    <t># Nanodrop</t>
  </si>
  <si>
    <t>NEGATIVES</t>
  </si>
  <si>
    <t>Avg. Concentration (ng/ul)</t>
  </si>
  <si>
    <t>Standard Deviation</t>
  </si>
  <si>
    <t>Standard Error</t>
  </si>
  <si>
    <t xml:space="preserve">  </t>
  </si>
  <si>
    <t>4 or 5</t>
  </si>
  <si>
    <t>0 or 1</t>
  </si>
  <si>
    <t>2 or 3</t>
  </si>
  <si>
    <t xml:space="preserve"> </t>
  </si>
  <si>
    <t>PCR DATE</t>
  </si>
  <si>
    <t>Forward Primer</t>
  </si>
  <si>
    <t>Reverse Primer</t>
  </si>
  <si>
    <t>61A</t>
  </si>
  <si>
    <t>ECP</t>
  </si>
  <si>
    <t>ONEIDA LAKE</t>
  </si>
  <si>
    <t>2/13-2/14</t>
  </si>
  <si>
    <t xml:space="preserve">UV Sterilized </t>
  </si>
  <si>
    <t>61B</t>
  </si>
  <si>
    <t>S510</t>
  </si>
  <si>
    <t>NEG 2018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</si>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</sst>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5" fillId="0" borderId="0" xfId="0" applyFont="1"/>
    <xf numFmtId="16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3" fillId="0" borderId="0" xfId="0" applyNumberFormat="1" applyFont="1"/>
    <xf numFmtId="14" fontId="5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/>
    <xf numFmtId="0" fontId="3" fillId="0" borderId="0" xfId="0" applyFont="1" applyAlignment="1">
      <alignment horizontal="center"/>
    </xf>
  </cellXfs>
  <cellStyles count="3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101600</xdr:colOff>
      <xdr:row>74</xdr:row>
      <xdr:rowOff>110067</xdr:rowOff>
    </xdr:from>
    <xdr:to>
      <xdr:col>11</xdr:col>
      <xdr:colOff>643468</xdr:colOff>
      <xdr:row>76</xdr:row>
      <xdr:rowOff>101600</xdr:rowOff>
    </xdr:to>
    <xdr:sp macro="" textlink="">
      <xdr:nvSpPr>
        <xdr:cNvPr id="21" name="TextBox 20"/>
        <xdr:cNvSpPr txBox="1"/>
      </xdr:nvSpPr>
      <xdr:spPr>
        <a:xfrm>
          <a:off x="14478000" y="13893800"/>
          <a:ext cx="541868" cy="3640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46</a:t>
          </a:r>
        </a:p>
      </xdr:txBody>
    </xdr:sp>
    <xdr:clientData/>
  </xdr:twoCellAnchor>
  <xdr:twoCellAnchor>
    <xdr:from>
      <xdr:col>11</xdr:col>
      <xdr:colOff>880533</xdr:colOff>
      <xdr:row>74</xdr:row>
      <xdr:rowOff>110067</xdr:rowOff>
    </xdr:from>
    <xdr:to>
      <xdr:col>11</xdr:col>
      <xdr:colOff>1422401</xdr:colOff>
      <xdr:row>76</xdr:row>
      <xdr:rowOff>101600</xdr:rowOff>
    </xdr:to>
    <xdr:sp macro="" textlink="">
      <xdr:nvSpPr>
        <xdr:cNvPr id="23" name="TextBox 22"/>
        <xdr:cNvSpPr txBox="1"/>
      </xdr:nvSpPr>
      <xdr:spPr>
        <a:xfrm>
          <a:off x="15256933" y="13893800"/>
          <a:ext cx="541868" cy="3640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45</a:t>
          </a:r>
        </a:p>
      </xdr:txBody>
    </xdr:sp>
    <xdr:clientData/>
  </xdr:twoCellAnchor>
  <xdr:twoCellAnchor>
    <xdr:from>
      <xdr:col>8</xdr:col>
      <xdr:colOff>1032933</xdr:colOff>
      <xdr:row>74</xdr:row>
      <xdr:rowOff>93134</xdr:rowOff>
    </xdr:from>
    <xdr:to>
      <xdr:col>8</xdr:col>
      <xdr:colOff>1574801</xdr:colOff>
      <xdr:row>76</xdr:row>
      <xdr:rowOff>84667</xdr:rowOff>
    </xdr:to>
    <xdr:sp macro="" textlink="">
      <xdr:nvSpPr>
        <xdr:cNvPr id="24" name="TextBox 23"/>
        <xdr:cNvSpPr txBox="1"/>
      </xdr:nvSpPr>
      <xdr:spPr>
        <a:xfrm>
          <a:off x="8500533" y="13876867"/>
          <a:ext cx="541868" cy="3640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55</a:t>
          </a:r>
        </a:p>
      </xdr:txBody>
    </xdr:sp>
    <xdr:clientData/>
  </xdr:twoCellAnchor>
  <xdr:twoCellAnchor>
    <xdr:from>
      <xdr:col>8</xdr:col>
      <xdr:colOff>1777999</xdr:colOff>
      <xdr:row>74</xdr:row>
      <xdr:rowOff>93133</xdr:rowOff>
    </xdr:from>
    <xdr:to>
      <xdr:col>8</xdr:col>
      <xdr:colOff>2319867</xdr:colOff>
      <xdr:row>76</xdr:row>
      <xdr:rowOff>84666</xdr:rowOff>
    </xdr:to>
    <xdr:sp macro="" textlink="">
      <xdr:nvSpPr>
        <xdr:cNvPr id="25" name="TextBox 24"/>
        <xdr:cNvSpPr txBox="1"/>
      </xdr:nvSpPr>
      <xdr:spPr>
        <a:xfrm>
          <a:off x="9245599" y="13876866"/>
          <a:ext cx="541868" cy="3640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53</a:t>
          </a:r>
        </a:p>
      </xdr:txBody>
    </xdr:sp>
    <xdr:clientData/>
  </xdr:twoCellAnchor>
  <xdr:twoCellAnchor>
    <xdr:from>
      <xdr:col>8</xdr:col>
      <xdr:colOff>2556933</xdr:colOff>
      <xdr:row>74</xdr:row>
      <xdr:rowOff>93133</xdr:rowOff>
    </xdr:from>
    <xdr:to>
      <xdr:col>8</xdr:col>
      <xdr:colOff>3098801</xdr:colOff>
      <xdr:row>76</xdr:row>
      <xdr:rowOff>84666</xdr:rowOff>
    </xdr:to>
    <xdr:sp macro="" textlink="">
      <xdr:nvSpPr>
        <xdr:cNvPr id="26" name="TextBox 25"/>
        <xdr:cNvSpPr txBox="1"/>
      </xdr:nvSpPr>
      <xdr:spPr>
        <a:xfrm>
          <a:off x="10024533" y="13876866"/>
          <a:ext cx="541868" cy="3640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52</a:t>
          </a:r>
        </a:p>
      </xdr:txBody>
    </xdr:sp>
    <xdr:clientData/>
  </xdr:twoCellAnchor>
  <xdr:twoCellAnchor>
    <xdr:from>
      <xdr:col>8</xdr:col>
      <xdr:colOff>3285067</xdr:colOff>
      <xdr:row>74</xdr:row>
      <xdr:rowOff>110067</xdr:rowOff>
    </xdr:from>
    <xdr:to>
      <xdr:col>9</xdr:col>
      <xdr:colOff>372535</xdr:colOff>
      <xdr:row>76</xdr:row>
      <xdr:rowOff>101600</xdr:rowOff>
    </xdr:to>
    <xdr:sp macro="" textlink="">
      <xdr:nvSpPr>
        <xdr:cNvPr id="27" name="TextBox 26"/>
        <xdr:cNvSpPr txBox="1"/>
      </xdr:nvSpPr>
      <xdr:spPr>
        <a:xfrm>
          <a:off x="10752667" y="13893800"/>
          <a:ext cx="541868" cy="3640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51</a:t>
          </a:r>
        </a:p>
      </xdr:txBody>
    </xdr:sp>
    <xdr:clientData/>
  </xdr:twoCellAnchor>
  <xdr:twoCellAnchor>
    <xdr:from>
      <xdr:col>9</xdr:col>
      <xdr:colOff>609599</xdr:colOff>
      <xdr:row>74</xdr:row>
      <xdr:rowOff>110067</xdr:rowOff>
    </xdr:from>
    <xdr:to>
      <xdr:col>9</xdr:col>
      <xdr:colOff>1151467</xdr:colOff>
      <xdr:row>76</xdr:row>
      <xdr:rowOff>101600</xdr:rowOff>
    </xdr:to>
    <xdr:sp macro="" textlink="">
      <xdr:nvSpPr>
        <xdr:cNvPr id="28" name="TextBox 27"/>
        <xdr:cNvSpPr txBox="1"/>
      </xdr:nvSpPr>
      <xdr:spPr>
        <a:xfrm>
          <a:off x="11531599" y="13893800"/>
          <a:ext cx="541868" cy="3640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H2O</a:t>
          </a:r>
        </a:p>
      </xdr:txBody>
    </xdr:sp>
    <xdr:clientData/>
  </xdr:twoCellAnchor>
  <xdr:twoCellAnchor>
    <xdr:from>
      <xdr:col>9</xdr:col>
      <xdr:colOff>1354667</xdr:colOff>
      <xdr:row>74</xdr:row>
      <xdr:rowOff>93134</xdr:rowOff>
    </xdr:from>
    <xdr:to>
      <xdr:col>10</xdr:col>
      <xdr:colOff>169335</xdr:colOff>
      <xdr:row>76</xdr:row>
      <xdr:rowOff>84667</xdr:rowOff>
    </xdr:to>
    <xdr:sp macro="" textlink="">
      <xdr:nvSpPr>
        <xdr:cNvPr id="29" name="TextBox 28"/>
        <xdr:cNvSpPr txBox="1"/>
      </xdr:nvSpPr>
      <xdr:spPr>
        <a:xfrm>
          <a:off x="12276667" y="13876867"/>
          <a:ext cx="541868" cy="3640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50</a:t>
          </a:r>
        </a:p>
      </xdr:txBody>
    </xdr:sp>
    <xdr:clientData/>
  </xdr:twoCellAnchor>
  <xdr:twoCellAnchor>
    <xdr:from>
      <xdr:col>10</xdr:col>
      <xdr:colOff>355600</xdr:colOff>
      <xdr:row>74</xdr:row>
      <xdr:rowOff>110067</xdr:rowOff>
    </xdr:from>
    <xdr:to>
      <xdr:col>10</xdr:col>
      <xdr:colOff>897468</xdr:colOff>
      <xdr:row>76</xdr:row>
      <xdr:rowOff>101600</xdr:rowOff>
    </xdr:to>
    <xdr:sp macro="" textlink="">
      <xdr:nvSpPr>
        <xdr:cNvPr id="30" name="TextBox 29"/>
        <xdr:cNvSpPr txBox="1"/>
      </xdr:nvSpPr>
      <xdr:spPr>
        <a:xfrm>
          <a:off x="13004800" y="13893800"/>
          <a:ext cx="541868" cy="3640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49</a:t>
          </a:r>
        </a:p>
      </xdr:txBody>
    </xdr:sp>
    <xdr:clientData/>
  </xdr:twoCellAnchor>
  <xdr:twoCellAnchor>
    <xdr:from>
      <xdr:col>10</xdr:col>
      <xdr:colOff>1134533</xdr:colOff>
      <xdr:row>74</xdr:row>
      <xdr:rowOff>110067</xdr:rowOff>
    </xdr:from>
    <xdr:to>
      <xdr:col>10</xdr:col>
      <xdr:colOff>1676401</xdr:colOff>
      <xdr:row>76</xdr:row>
      <xdr:rowOff>101600</xdr:rowOff>
    </xdr:to>
    <xdr:sp macro="" textlink="">
      <xdr:nvSpPr>
        <xdr:cNvPr id="31" name="TextBox 30"/>
        <xdr:cNvSpPr txBox="1"/>
      </xdr:nvSpPr>
      <xdr:spPr>
        <a:xfrm>
          <a:off x="13783733" y="13893800"/>
          <a:ext cx="541868" cy="3640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48</a:t>
          </a:r>
        </a:p>
      </xdr:txBody>
    </xdr:sp>
    <xdr:clientData/>
  </xdr:twoCellAnchor>
  <xdr:twoCellAnchor>
    <xdr:from>
      <xdr:col>11</xdr:col>
      <xdr:colOff>1625600</xdr:colOff>
      <xdr:row>74</xdr:row>
      <xdr:rowOff>110067</xdr:rowOff>
    </xdr:from>
    <xdr:to>
      <xdr:col>12</xdr:col>
      <xdr:colOff>440268</xdr:colOff>
      <xdr:row>76</xdr:row>
      <xdr:rowOff>101600</xdr:rowOff>
    </xdr:to>
    <xdr:sp macro="" textlink="">
      <xdr:nvSpPr>
        <xdr:cNvPr id="33" name="TextBox 32"/>
        <xdr:cNvSpPr txBox="1"/>
      </xdr:nvSpPr>
      <xdr:spPr>
        <a:xfrm>
          <a:off x="16002000" y="13893800"/>
          <a:ext cx="541868" cy="3640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H2O</a:t>
          </a:r>
        </a:p>
      </xdr:txBody>
    </xdr:sp>
    <xdr:clientData/>
  </xdr:twoCellAnchor>
  <xdr:twoCellAnchor>
    <xdr:from>
      <xdr:col>6</xdr:col>
      <xdr:colOff>440267</xdr:colOff>
      <xdr:row>74</xdr:row>
      <xdr:rowOff>76200</xdr:rowOff>
    </xdr:from>
    <xdr:to>
      <xdr:col>7</xdr:col>
      <xdr:colOff>152401</xdr:colOff>
      <xdr:row>76</xdr:row>
      <xdr:rowOff>67733</xdr:rowOff>
    </xdr:to>
    <xdr:sp macro="" textlink="">
      <xdr:nvSpPr>
        <xdr:cNvPr id="34" name="TextBox 33"/>
        <xdr:cNvSpPr txBox="1"/>
      </xdr:nvSpPr>
      <xdr:spPr>
        <a:xfrm>
          <a:off x="6248400" y="13859933"/>
          <a:ext cx="541868" cy="3640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61B</a:t>
          </a:r>
        </a:p>
      </xdr:txBody>
    </xdr:sp>
    <xdr:clientData/>
  </xdr:twoCellAnchor>
  <xdr:twoCellAnchor>
    <xdr:from>
      <xdr:col>7</xdr:col>
      <xdr:colOff>338666</xdr:colOff>
      <xdr:row>74</xdr:row>
      <xdr:rowOff>93134</xdr:rowOff>
    </xdr:from>
    <xdr:to>
      <xdr:col>8</xdr:col>
      <xdr:colOff>50801</xdr:colOff>
      <xdr:row>76</xdr:row>
      <xdr:rowOff>84667</xdr:rowOff>
    </xdr:to>
    <xdr:sp macro="" textlink="">
      <xdr:nvSpPr>
        <xdr:cNvPr id="35" name="TextBox 34"/>
        <xdr:cNvSpPr txBox="1"/>
      </xdr:nvSpPr>
      <xdr:spPr>
        <a:xfrm>
          <a:off x="6976533" y="13876867"/>
          <a:ext cx="541868" cy="3640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61A</a:t>
          </a:r>
        </a:p>
      </xdr:txBody>
    </xdr:sp>
    <xdr:clientData/>
  </xdr:twoCellAnchor>
  <xdr:twoCellAnchor>
    <xdr:from>
      <xdr:col>8</xdr:col>
      <xdr:colOff>270933</xdr:colOff>
      <xdr:row>74</xdr:row>
      <xdr:rowOff>93133</xdr:rowOff>
    </xdr:from>
    <xdr:to>
      <xdr:col>8</xdr:col>
      <xdr:colOff>812801</xdr:colOff>
      <xdr:row>76</xdr:row>
      <xdr:rowOff>84666</xdr:rowOff>
    </xdr:to>
    <xdr:sp macro="" textlink="">
      <xdr:nvSpPr>
        <xdr:cNvPr id="36" name="TextBox 35"/>
        <xdr:cNvSpPr txBox="1"/>
      </xdr:nvSpPr>
      <xdr:spPr>
        <a:xfrm>
          <a:off x="7738533" y="13876866"/>
          <a:ext cx="541868" cy="3640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56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abSelected="1" workbookViewId="0">
      <selection activeCell="A62" sqref="A62:XFD63"/>
    </sheetView>
  </sheetViews>
  <sheetFormatPr baseColWidth="10" defaultRowHeight="15" x14ac:dyDescent="0"/>
  <cols>
    <col min="4" max="4" width="18" bestFit="1" customWidth="1"/>
    <col min="6" max="6" width="14.6640625" bestFit="1" customWidth="1"/>
    <col min="9" max="9" width="45.33203125" bestFit="1" customWidth="1"/>
    <col min="10" max="10" width="22.6640625" bestFit="1" customWidth="1"/>
    <col min="12" max="12" width="23" customWidth="1"/>
    <col min="13" max="14" width="20.1640625" bestFit="1" customWidth="1"/>
  </cols>
  <sheetData>
    <row r="1" spans="1:15">
      <c r="A1" t="s">
        <v>5</v>
      </c>
      <c r="B1" t="s">
        <v>0</v>
      </c>
      <c r="C1" t="s">
        <v>1</v>
      </c>
      <c r="D1" t="s">
        <v>15</v>
      </c>
      <c r="E1" t="s">
        <v>9</v>
      </c>
      <c r="F1" t="s">
        <v>2</v>
      </c>
      <c r="G1" t="s">
        <v>3</v>
      </c>
      <c r="H1" t="s">
        <v>4</v>
      </c>
      <c r="I1" t="s">
        <v>27</v>
      </c>
      <c r="J1" t="s">
        <v>109</v>
      </c>
      <c r="L1" t="s">
        <v>113</v>
      </c>
      <c r="N1" t="s">
        <v>114</v>
      </c>
    </row>
    <row r="2" spans="1:15">
      <c r="A2" s="1">
        <v>42987</v>
      </c>
      <c r="B2">
        <v>1</v>
      </c>
      <c r="C2" t="s">
        <v>6</v>
      </c>
      <c r="D2" t="s">
        <v>16</v>
      </c>
      <c r="E2">
        <v>2</v>
      </c>
      <c r="F2" t="s">
        <v>10</v>
      </c>
      <c r="G2">
        <v>140</v>
      </c>
      <c r="H2" t="s">
        <v>136</v>
      </c>
      <c r="J2" t="s">
        <v>120</v>
      </c>
      <c r="L2" t="s">
        <v>13</v>
      </c>
      <c r="M2">
        <v>4</v>
      </c>
      <c r="N2" t="s">
        <v>13</v>
      </c>
      <c r="O2">
        <v>13</v>
      </c>
    </row>
    <row r="3" spans="1:15">
      <c r="A3" s="1">
        <v>42987</v>
      </c>
      <c r="B3">
        <v>2</v>
      </c>
      <c r="C3" t="s">
        <v>6</v>
      </c>
      <c r="D3" t="s">
        <v>16</v>
      </c>
      <c r="E3">
        <v>3</v>
      </c>
      <c r="F3" t="s">
        <v>10</v>
      </c>
      <c r="G3">
        <v>170</v>
      </c>
      <c r="H3" t="s">
        <v>136</v>
      </c>
      <c r="J3" t="s">
        <v>120</v>
      </c>
      <c r="L3" t="s">
        <v>24</v>
      </c>
      <c r="M3">
        <v>1</v>
      </c>
      <c r="N3" t="s">
        <v>24</v>
      </c>
      <c r="O3">
        <v>6</v>
      </c>
    </row>
    <row r="4" spans="1:15">
      <c r="A4" s="1">
        <v>42987</v>
      </c>
      <c r="B4">
        <v>3</v>
      </c>
      <c r="C4" t="s">
        <v>7</v>
      </c>
      <c r="D4" t="s">
        <v>16</v>
      </c>
      <c r="E4">
        <v>2</v>
      </c>
      <c r="F4" t="s">
        <v>10</v>
      </c>
      <c r="G4">
        <v>147</v>
      </c>
      <c r="H4" t="s">
        <v>136</v>
      </c>
      <c r="J4" s="8" t="s">
        <v>122</v>
      </c>
      <c r="N4" t="s">
        <v>6</v>
      </c>
      <c r="O4">
        <v>6</v>
      </c>
    </row>
    <row r="5" spans="1:15">
      <c r="A5" s="1">
        <v>42987</v>
      </c>
      <c r="B5">
        <v>4</v>
      </c>
      <c r="C5" t="s">
        <v>8</v>
      </c>
      <c r="D5" t="s">
        <v>16</v>
      </c>
      <c r="E5">
        <v>0</v>
      </c>
      <c r="F5" t="s">
        <v>10</v>
      </c>
      <c r="G5">
        <v>235</v>
      </c>
      <c r="H5">
        <v>70</v>
      </c>
      <c r="J5" s="8" t="s">
        <v>122</v>
      </c>
      <c r="L5" s="2" t="s">
        <v>124</v>
      </c>
      <c r="M5">
        <v>5</v>
      </c>
      <c r="N5" t="s">
        <v>7</v>
      </c>
      <c r="O5">
        <v>5</v>
      </c>
    </row>
    <row r="6" spans="1:15">
      <c r="A6" s="1">
        <v>42988</v>
      </c>
      <c r="B6">
        <v>5</v>
      </c>
      <c r="C6" t="s">
        <v>6</v>
      </c>
      <c r="D6" t="s">
        <v>16</v>
      </c>
      <c r="E6">
        <v>3</v>
      </c>
      <c r="F6" t="s">
        <v>11</v>
      </c>
      <c r="G6">
        <v>182</v>
      </c>
      <c r="H6">
        <v>79.8</v>
      </c>
      <c r="J6" s="8" t="s">
        <v>121</v>
      </c>
      <c r="N6" t="s">
        <v>12</v>
      </c>
      <c r="O6">
        <v>6</v>
      </c>
    </row>
    <row r="7" spans="1:15">
      <c r="A7" s="1">
        <v>42994</v>
      </c>
      <c r="B7">
        <v>6</v>
      </c>
      <c r="C7" t="s">
        <v>8</v>
      </c>
      <c r="D7" t="s">
        <v>16</v>
      </c>
      <c r="E7">
        <v>0</v>
      </c>
      <c r="F7" t="s">
        <v>14</v>
      </c>
      <c r="G7">
        <v>231</v>
      </c>
      <c r="H7">
        <v>70</v>
      </c>
      <c r="J7" t="s">
        <v>118</v>
      </c>
      <c r="N7" t="s">
        <v>8</v>
      </c>
      <c r="O7">
        <v>4</v>
      </c>
    </row>
    <row r="8" spans="1:15">
      <c r="A8" s="1">
        <v>42994</v>
      </c>
      <c r="B8">
        <v>7</v>
      </c>
      <c r="C8" t="s">
        <v>7</v>
      </c>
      <c r="D8" t="s">
        <v>16</v>
      </c>
      <c r="E8">
        <v>2</v>
      </c>
      <c r="F8" t="s">
        <v>14</v>
      </c>
      <c r="G8">
        <v>117</v>
      </c>
      <c r="H8">
        <v>32.700000000000003</v>
      </c>
      <c r="J8" t="s">
        <v>121</v>
      </c>
    </row>
    <row r="9" spans="1:15">
      <c r="A9" s="1">
        <v>42994</v>
      </c>
      <c r="B9">
        <v>8</v>
      </c>
      <c r="C9" t="s">
        <v>7</v>
      </c>
      <c r="D9" t="s">
        <v>16</v>
      </c>
      <c r="E9">
        <v>2</v>
      </c>
      <c r="F9" t="s">
        <v>14</v>
      </c>
      <c r="G9">
        <v>122</v>
      </c>
      <c r="H9">
        <v>34.6</v>
      </c>
      <c r="J9" t="s">
        <v>112</v>
      </c>
      <c r="N9" s="2" t="s">
        <v>124</v>
      </c>
      <c r="O9">
        <f>SUM(O2:O7)</f>
        <v>40</v>
      </c>
    </row>
    <row r="10" spans="1:15">
      <c r="A10" s="1">
        <v>42994</v>
      </c>
      <c r="B10">
        <v>9</v>
      </c>
      <c r="C10" t="s">
        <v>6</v>
      </c>
      <c r="D10" t="s">
        <v>16</v>
      </c>
      <c r="E10">
        <v>4</v>
      </c>
      <c r="F10" t="s">
        <v>14</v>
      </c>
      <c r="G10">
        <v>190</v>
      </c>
      <c r="H10">
        <v>81.8</v>
      </c>
      <c r="J10" s="1" t="s">
        <v>116</v>
      </c>
    </row>
    <row r="11" spans="1:15">
      <c r="A11" s="1">
        <v>42994</v>
      </c>
      <c r="B11">
        <v>10</v>
      </c>
      <c r="C11" t="s">
        <v>7</v>
      </c>
      <c r="D11" t="s">
        <v>16</v>
      </c>
      <c r="E11">
        <v>3</v>
      </c>
      <c r="F11" t="s">
        <v>14</v>
      </c>
      <c r="G11">
        <v>145</v>
      </c>
      <c r="H11">
        <v>67.599999999999994</v>
      </c>
      <c r="J11" t="s">
        <v>119</v>
      </c>
    </row>
    <row r="12" spans="1:15">
      <c r="A12" s="1">
        <v>42994</v>
      </c>
      <c r="B12">
        <v>11</v>
      </c>
      <c r="C12" t="s">
        <v>8</v>
      </c>
      <c r="D12" t="s">
        <v>16</v>
      </c>
      <c r="E12" t="s">
        <v>136</v>
      </c>
      <c r="F12" t="s">
        <v>14</v>
      </c>
      <c r="G12">
        <v>190</v>
      </c>
      <c r="H12">
        <v>46.5</v>
      </c>
      <c r="J12" t="s">
        <v>115</v>
      </c>
    </row>
    <row r="13" spans="1:15">
      <c r="A13" s="1">
        <v>42994</v>
      </c>
      <c r="B13">
        <v>12</v>
      </c>
      <c r="C13" t="s">
        <v>7</v>
      </c>
      <c r="D13" t="s">
        <v>16</v>
      </c>
      <c r="E13">
        <v>3</v>
      </c>
      <c r="F13" t="s">
        <v>14</v>
      </c>
      <c r="G13">
        <v>140</v>
      </c>
      <c r="H13">
        <v>57.7</v>
      </c>
      <c r="J13" s="7" t="s">
        <v>116</v>
      </c>
    </row>
    <row r="14" spans="1:15">
      <c r="A14" s="1">
        <v>42994</v>
      </c>
      <c r="B14">
        <v>13</v>
      </c>
      <c r="C14" t="s">
        <v>12</v>
      </c>
      <c r="D14" t="s">
        <v>16</v>
      </c>
      <c r="E14">
        <v>1</v>
      </c>
      <c r="F14" t="s">
        <v>14</v>
      </c>
      <c r="G14">
        <v>161</v>
      </c>
      <c r="H14">
        <v>56.2</v>
      </c>
      <c r="J14" t="s">
        <v>118</v>
      </c>
    </row>
    <row r="15" spans="1:15">
      <c r="A15" s="1">
        <v>42994</v>
      </c>
      <c r="B15">
        <v>14</v>
      </c>
      <c r="C15" t="s">
        <v>12</v>
      </c>
      <c r="D15" t="s">
        <v>16</v>
      </c>
      <c r="E15" t="s">
        <v>152</v>
      </c>
      <c r="F15" t="s">
        <v>14</v>
      </c>
      <c r="G15">
        <v>198</v>
      </c>
      <c r="H15">
        <v>111.7</v>
      </c>
      <c r="J15" t="s">
        <v>117</v>
      </c>
    </row>
    <row r="16" spans="1:15">
      <c r="A16" s="1">
        <v>42994</v>
      </c>
      <c r="B16">
        <v>15</v>
      </c>
      <c r="C16" t="s">
        <v>12</v>
      </c>
      <c r="D16" t="s">
        <v>16</v>
      </c>
      <c r="E16">
        <v>2</v>
      </c>
      <c r="F16" t="s">
        <v>14</v>
      </c>
      <c r="G16">
        <v>185</v>
      </c>
      <c r="H16">
        <v>82.2</v>
      </c>
      <c r="J16" s="7" t="s">
        <v>116</v>
      </c>
    </row>
    <row r="17" spans="1:10">
      <c r="A17" s="1">
        <v>42994</v>
      </c>
      <c r="B17">
        <v>16</v>
      </c>
      <c r="C17" t="s">
        <v>6</v>
      </c>
      <c r="D17" t="s">
        <v>16</v>
      </c>
      <c r="E17">
        <v>3</v>
      </c>
      <c r="F17" t="s">
        <v>14</v>
      </c>
      <c r="G17">
        <v>160</v>
      </c>
      <c r="H17">
        <v>48.5</v>
      </c>
      <c r="J17" t="s">
        <v>119</v>
      </c>
    </row>
    <row r="18" spans="1:10">
      <c r="A18" s="1">
        <v>42994</v>
      </c>
      <c r="B18">
        <v>17</v>
      </c>
      <c r="C18" t="s">
        <v>12</v>
      </c>
      <c r="D18" t="s">
        <v>16</v>
      </c>
      <c r="E18">
        <v>2</v>
      </c>
      <c r="F18" t="s">
        <v>14</v>
      </c>
      <c r="G18">
        <v>185</v>
      </c>
      <c r="H18">
        <v>84.6</v>
      </c>
      <c r="J18" s="7" t="s">
        <v>116</v>
      </c>
    </row>
    <row r="19" spans="1:10">
      <c r="A19" s="1">
        <v>42995</v>
      </c>
      <c r="B19">
        <v>18</v>
      </c>
      <c r="C19" t="s">
        <v>7</v>
      </c>
      <c r="D19" t="s">
        <v>16</v>
      </c>
      <c r="E19" t="s">
        <v>152</v>
      </c>
      <c r="F19" t="s">
        <v>14</v>
      </c>
      <c r="G19">
        <v>148</v>
      </c>
      <c r="H19">
        <v>73.2</v>
      </c>
      <c r="J19" t="s">
        <v>118</v>
      </c>
    </row>
    <row r="20" spans="1:10">
      <c r="A20" s="1">
        <v>42995</v>
      </c>
      <c r="B20">
        <v>19</v>
      </c>
      <c r="C20" t="s">
        <v>7</v>
      </c>
      <c r="D20" t="s">
        <v>16</v>
      </c>
      <c r="E20" t="s">
        <v>136</v>
      </c>
      <c r="F20" t="s">
        <v>14</v>
      </c>
      <c r="G20">
        <v>123</v>
      </c>
      <c r="H20">
        <v>39.4</v>
      </c>
      <c r="J20" t="s">
        <v>115</v>
      </c>
    </row>
    <row r="21" spans="1:10">
      <c r="A21" s="1">
        <v>42995</v>
      </c>
      <c r="B21">
        <v>20</v>
      </c>
      <c r="C21" t="s">
        <v>12</v>
      </c>
      <c r="D21" t="s">
        <v>16</v>
      </c>
      <c r="E21">
        <v>2</v>
      </c>
      <c r="F21" t="s">
        <v>14</v>
      </c>
      <c r="G21">
        <v>220</v>
      </c>
      <c r="H21">
        <v>175</v>
      </c>
      <c r="J21" s="8" t="s">
        <v>120</v>
      </c>
    </row>
    <row r="22" spans="1:10">
      <c r="A22" s="1">
        <v>42995</v>
      </c>
      <c r="B22">
        <v>21</v>
      </c>
      <c r="C22" t="s">
        <v>6</v>
      </c>
      <c r="D22" t="s">
        <v>16</v>
      </c>
      <c r="E22">
        <v>2</v>
      </c>
      <c r="F22" t="s">
        <v>14</v>
      </c>
      <c r="G22">
        <v>132</v>
      </c>
      <c r="H22">
        <v>25</v>
      </c>
      <c r="J22" t="s">
        <v>115</v>
      </c>
    </row>
    <row r="23" spans="1:10">
      <c r="A23" s="1">
        <v>42995</v>
      </c>
      <c r="B23">
        <v>22</v>
      </c>
      <c r="C23" t="s">
        <v>6</v>
      </c>
      <c r="D23" t="s">
        <v>16</v>
      </c>
      <c r="E23">
        <v>2</v>
      </c>
      <c r="F23" t="s">
        <v>14</v>
      </c>
      <c r="G23">
        <v>123</v>
      </c>
      <c r="H23">
        <v>20.5</v>
      </c>
      <c r="J23" t="s">
        <v>118</v>
      </c>
    </row>
    <row r="24" spans="1:10">
      <c r="A24" s="1">
        <v>42995</v>
      </c>
      <c r="B24">
        <v>23</v>
      </c>
      <c r="C24" t="s">
        <v>8</v>
      </c>
      <c r="D24" t="s">
        <v>16</v>
      </c>
      <c r="E24">
        <v>3</v>
      </c>
      <c r="F24" t="s">
        <v>14</v>
      </c>
      <c r="G24">
        <v>625</v>
      </c>
      <c r="H24">
        <v>1700</v>
      </c>
      <c r="J24" t="s">
        <v>121</v>
      </c>
    </row>
    <row r="25" spans="1:10">
      <c r="A25" s="1">
        <v>42995</v>
      </c>
      <c r="B25">
        <v>24</v>
      </c>
      <c r="C25" t="s">
        <v>8</v>
      </c>
      <c r="D25" t="s">
        <v>16</v>
      </c>
      <c r="E25" t="s">
        <v>150</v>
      </c>
      <c r="F25" t="s">
        <v>14</v>
      </c>
      <c r="G25">
        <v>680</v>
      </c>
      <c r="H25">
        <v>2400</v>
      </c>
      <c r="J25" t="s">
        <v>121</v>
      </c>
    </row>
    <row r="26" spans="1:10">
      <c r="A26" s="1">
        <v>43008</v>
      </c>
      <c r="B26">
        <v>25</v>
      </c>
      <c r="C26" t="s">
        <v>13</v>
      </c>
      <c r="D26" t="s">
        <v>17</v>
      </c>
      <c r="E26">
        <v>3</v>
      </c>
      <c r="F26" t="s">
        <v>11</v>
      </c>
      <c r="G26">
        <v>152</v>
      </c>
      <c r="H26">
        <v>54.3</v>
      </c>
      <c r="J26" t="s">
        <v>110</v>
      </c>
    </row>
    <row r="27" spans="1:10">
      <c r="A27" s="1">
        <f>A26</f>
        <v>43008</v>
      </c>
      <c r="B27">
        <v>26</v>
      </c>
      <c r="C27" t="s">
        <v>13</v>
      </c>
      <c r="D27" t="s">
        <v>17</v>
      </c>
      <c r="E27">
        <v>3</v>
      </c>
      <c r="F27" t="s">
        <v>11</v>
      </c>
      <c r="G27">
        <v>172</v>
      </c>
      <c r="H27">
        <v>81</v>
      </c>
      <c r="J27" t="s">
        <v>119</v>
      </c>
    </row>
    <row r="28" spans="1:10">
      <c r="A28" s="1">
        <f t="shared" ref="A28:A33" si="0">A27</f>
        <v>43008</v>
      </c>
      <c r="B28">
        <v>27</v>
      </c>
      <c r="C28" t="s">
        <v>13</v>
      </c>
      <c r="D28" t="s">
        <v>17</v>
      </c>
      <c r="E28" t="s">
        <v>152</v>
      </c>
      <c r="F28" t="s">
        <v>11</v>
      </c>
      <c r="G28">
        <v>176</v>
      </c>
      <c r="H28">
        <v>85</v>
      </c>
      <c r="J28" t="s">
        <v>117</v>
      </c>
    </row>
    <row r="29" spans="1:10">
      <c r="A29" s="1">
        <f t="shared" si="0"/>
        <v>43008</v>
      </c>
      <c r="B29">
        <v>28</v>
      </c>
      <c r="C29" t="s">
        <v>13</v>
      </c>
      <c r="D29" t="s">
        <v>17</v>
      </c>
      <c r="E29">
        <v>3</v>
      </c>
      <c r="F29" t="s">
        <v>11</v>
      </c>
      <c r="G29">
        <v>160</v>
      </c>
      <c r="H29">
        <v>76.2</v>
      </c>
      <c r="J29" t="s">
        <v>117</v>
      </c>
    </row>
    <row r="30" spans="1:10">
      <c r="A30" s="1">
        <f t="shared" si="0"/>
        <v>43008</v>
      </c>
      <c r="B30">
        <v>29</v>
      </c>
      <c r="C30" t="s">
        <v>13</v>
      </c>
      <c r="D30" t="s">
        <v>17</v>
      </c>
      <c r="E30">
        <v>2</v>
      </c>
      <c r="F30" t="s">
        <v>11</v>
      </c>
      <c r="G30">
        <v>133</v>
      </c>
      <c r="H30">
        <v>36.9</v>
      </c>
      <c r="J30" s="1" t="s">
        <v>116</v>
      </c>
    </row>
    <row r="31" spans="1:10">
      <c r="A31" s="1">
        <f t="shared" si="0"/>
        <v>43008</v>
      </c>
      <c r="B31">
        <v>30</v>
      </c>
      <c r="C31" t="s">
        <v>13</v>
      </c>
      <c r="D31" t="s">
        <v>18</v>
      </c>
      <c r="E31">
        <v>3</v>
      </c>
      <c r="F31" t="s">
        <v>19</v>
      </c>
      <c r="G31">
        <v>140</v>
      </c>
      <c r="H31">
        <v>40.1</v>
      </c>
      <c r="J31" t="s">
        <v>117</v>
      </c>
    </row>
    <row r="32" spans="1:10">
      <c r="A32" s="1">
        <f t="shared" si="0"/>
        <v>43008</v>
      </c>
      <c r="B32">
        <v>31</v>
      </c>
      <c r="C32" t="s">
        <v>13</v>
      </c>
      <c r="D32" t="s">
        <v>18</v>
      </c>
      <c r="E32">
        <v>1</v>
      </c>
      <c r="F32" t="s">
        <v>19</v>
      </c>
      <c r="G32">
        <v>100</v>
      </c>
      <c r="H32">
        <v>13.5</v>
      </c>
      <c r="J32" s="7" t="s">
        <v>116</v>
      </c>
    </row>
    <row r="33" spans="1:10">
      <c r="A33" s="1">
        <f t="shared" si="0"/>
        <v>43008</v>
      </c>
      <c r="B33">
        <v>32</v>
      </c>
      <c r="C33" t="s">
        <v>13</v>
      </c>
      <c r="D33" t="s">
        <v>18</v>
      </c>
      <c r="E33">
        <v>3</v>
      </c>
      <c r="F33" t="s">
        <v>19</v>
      </c>
      <c r="G33">
        <v>125</v>
      </c>
      <c r="H33">
        <v>29.5</v>
      </c>
      <c r="J33" s="6" t="s">
        <v>111</v>
      </c>
    </row>
    <row r="34" spans="1:10">
      <c r="A34" s="1">
        <v>43009</v>
      </c>
      <c r="B34">
        <v>33</v>
      </c>
      <c r="C34" t="s">
        <v>13</v>
      </c>
      <c r="D34" t="s">
        <v>18</v>
      </c>
      <c r="E34">
        <v>3</v>
      </c>
      <c r="F34" t="s">
        <v>19</v>
      </c>
      <c r="G34">
        <v>110</v>
      </c>
      <c r="H34">
        <v>19.399999999999999</v>
      </c>
      <c r="J34" t="s">
        <v>117</v>
      </c>
    </row>
    <row r="35" spans="1:10">
      <c r="A35" s="1">
        <v>43009</v>
      </c>
      <c r="B35">
        <v>34</v>
      </c>
      <c r="C35" t="s">
        <v>13</v>
      </c>
      <c r="D35" t="s">
        <v>18</v>
      </c>
      <c r="E35">
        <v>4</v>
      </c>
      <c r="F35" t="s">
        <v>19</v>
      </c>
      <c r="G35">
        <v>138</v>
      </c>
      <c r="H35">
        <v>37</v>
      </c>
      <c r="J35" t="s">
        <v>118</v>
      </c>
    </row>
    <row r="36" spans="1:10">
      <c r="A36" s="1">
        <v>43015</v>
      </c>
      <c r="B36">
        <v>35</v>
      </c>
      <c r="C36" t="s">
        <v>12</v>
      </c>
      <c r="D36" t="s">
        <v>25</v>
      </c>
      <c r="E36" t="s">
        <v>136</v>
      </c>
      <c r="F36" t="s">
        <v>26</v>
      </c>
      <c r="G36">
        <v>72</v>
      </c>
      <c r="H36">
        <v>5.6</v>
      </c>
      <c r="I36" t="s">
        <v>28</v>
      </c>
      <c r="J36" t="s">
        <v>112</v>
      </c>
    </row>
    <row r="37" spans="1:10">
      <c r="A37" s="1">
        <f>A36</f>
        <v>43015</v>
      </c>
      <c r="B37">
        <f>B36+1</f>
        <v>36</v>
      </c>
      <c r="C37" t="s">
        <v>7</v>
      </c>
      <c r="D37" t="s">
        <v>25</v>
      </c>
      <c r="E37">
        <v>0</v>
      </c>
      <c r="F37" t="s">
        <v>26</v>
      </c>
      <c r="G37">
        <v>78</v>
      </c>
      <c r="H37">
        <v>10.1</v>
      </c>
      <c r="I37" t="s">
        <v>28</v>
      </c>
      <c r="J37" s="8" t="s">
        <v>120</v>
      </c>
    </row>
    <row r="38" spans="1:10">
      <c r="A38" s="1">
        <f t="shared" ref="A38:A52" si="1">A37</f>
        <v>43015</v>
      </c>
      <c r="B38">
        <f t="shared" ref="B38:B57" si="2">B37+1</f>
        <v>37</v>
      </c>
      <c r="C38" t="s">
        <v>13</v>
      </c>
      <c r="D38" t="s">
        <v>18</v>
      </c>
      <c r="E38">
        <v>2</v>
      </c>
      <c r="F38" t="s">
        <v>19</v>
      </c>
      <c r="G38">
        <v>124</v>
      </c>
      <c r="H38">
        <v>32.200000000000003</v>
      </c>
      <c r="I38" t="s">
        <v>28</v>
      </c>
      <c r="J38" t="s">
        <v>110</v>
      </c>
    </row>
    <row r="39" spans="1:10">
      <c r="A39" s="1">
        <f t="shared" si="1"/>
        <v>43015</v>
      </c>
      <c r="B39">
        <f t="shared" si="2"/>
        <v>38</v>
      </c>
      <c r="C39" t="s">
        <v>13</v>
      </c>
      <c r="D39" t="s">
        <v>18</v>
      </c>
      <c r="E39">
        <v>1</v>
      </c>
      <c r="F39" t="s">
        <v>19</v>
      </c>
      <c r="G39">
        <v>112</v>
      </c>
      <c r="H39">
        <v>23.1</v>
      </c>
      <c r="I39" t="s">
        <v>28</v>
      </c>
      <c r="J39" s="1" t="s">
        <v>116</v>
      </c>
    </row>
    <row r="40" spans="1:10">
      <c r="A40" s="1">
        <f t="shared" si="1"/>
        <v>43015</v>
      </c>
      <c r="B40">
        <f t="shared" si="2"/>
        <v>39</v>
      </c>
      <c r="C40" t="s">
        <v>24</v>
      </c>
      <c r="D40" t="s">
        <v>25</v>
      </c>
      <c r="E40" t="s">
        <v>136</v>
      </c>
      <c r="F40" t="s">
        <v>26</v>
      </c>
      <c r="G40">
        <v>125</v>
      </c>
      <c r="H40">
        <v>23.2</v>
      </c>
      <c r="I40" t="s">
        <v>28</v>
      </c>
      <c r="J40" t="s">
        <v>110</v>
      </c>
    </row>
    <row r="41" spans="1:10">
      <c r="A41" s="1">
        <f t="shared" si="1"/>
        <v>43015</v>
      </c>
      <c r="B41">
        <f t="shared" si="2"/>
        <v>40</v>
      </c>
      <c r="C41" t="s">
        <v>13</v>
      </c>
      <c r="D41" t="s">
        <v>18</v>
      </c>
      <c r="E41" t="s">
        <v>151</v>
      </c>
      <c r="F41" t="s">
        <v>19</v>
      </c>
      <c r="G41">
        <v>87</v>
      </c>
      <c r="H41">
        <v>8.8000000000000007</v>
      </c>
      <c r="I41" t="s">
        <v>28</v>
      </c>
      <c r="J41" t="s">
        <v>120</v>
      </c>
    </row>
    <row r="42" spans="1:10">
      <c r="A42" s="1">
        <f t="shared" si="1"/>
        <v>43015</v>
      </c>
      <c r="B42">
        <f t="shared" si="2"/>
        <v>41</v>
      </c>
      <c r="C42" t="s">
        <v>24</v>
      </c>
      <c r="D42" t="s">
        <v>25</v>
      </c>
      <c r="E42" t="s">
        <v>136</v>
      </c>
      <c r="F42" t="s">
        <v>26</v>
      </c>
      <c r="G42">
        <v>143</v>
      </c>
      <c r="H42">
        <v>35.799999999999997</v>
      </c>
      <c r="I42" t="s">
        <v>28</v>
      </c>
      <c r="J42" s="6" t="s">
        <v>111</v>
      </c>
    </row>
    <row r="43" spans="1:10">
      <c r="A43" s="1">
        <f t="shared" si="1"/>
        <v>43015</v>
      </c>
      <c r="B43">
        <f t="shared" si="2"/>
        <v>42</v>
      </c>
      <c r="C43" t="s">
        <v>12</v>
      </c>
      <c r="D43" t="s">
        <v>25</v>
      </c>
      <c r="E43" t="s">
        <v>136</v>
      </c>
      <c r="F43" t="s">
        <v>26</v>
      </c>
      <c r="G43">
        <v>115</v>
      </c>
      <c r="H43">
        <v>21.9</v>
      </c>
      <c r="I43" t="s">
        <v>28</v>
      </c>
      <c r="J43" t="s">
        <v>115</v>
      </c>
    </row>
    <row r="44" spans="1:10">
      <c r="A44" s="1">
        <f t="shared" si="1"/>
        <v>43015</v>
      </c>
      <c r="B44">
        <f t="shared" si="2"/>
        <v>43</v>
      </c>
      <c r="C44" t="s">
        <v>13</v>
      </c>
      <c r="D44" t="s">
        <v>18</v>
      </c>
      <c r="E44">
        <v>0</v>
      </c>
      <c r="F44" t="s">
        <v>19</v>
      </c>
      <c r="G44">
        <v>88</v>
      </c>
      <c r="H44">
        <v>9</v>
      </c>
      <c r="I44" t="s">
        <v>28</v>
      </c>
      <c r="J44" s="6" t="s">
        <v>111</v>
      </c>
    </row>
    <row r="45" spans="1:10">
      <c r="A45" s="1">
        <f t="shared" si="1"/>
        <v>43015</v>
      </c>
      <c r="B45">
        <f t="shared" si="2"/>
        <v>44</v>
      </c>
      <c r="C45" t="s">
        <v>7</v>
      </c>
      <c r="D45" t="s">
        <v>25</v>
      </c>
      <c r="E45" t="s">
        <v>136</v>
      </c>
      <c r="F45" t="s">
        <v>26</v>
      </c>
      <c r="G45">
        <v>90</v>
      </c>
      <c r="H45">
        <v>13.9</v>
      </c>
      <c r="I45" t="s">
        <v>28</v>
      </c>
      <c r="J45" t="s">
        <v>112</v>
      </c>
    </row>
    <row r="46" spans="1:10">
      <c r="A46" s="1">
        <f t="shared" si="1"/>
        <v>43015</v>
      </c>
      <c r="B46">
        <f t="shared" si="2"/>
        <v>45</v>
      </c>
      <c r="C46" t="s">
        <v>13</v>
      </c>
      <c r="D46" t="s">
        <v>18</v>
      </c>
      <c r="E46">
        <v>1</v>
      </c>
      <c r="F46" t="s">
        <v>19</v>
      </c>
      <c r="G46">
        <v>105</v>
      </c>
      <c r="H46">
        <v>16.8</v>
      </c>
      <c r="I46" t="s">
        <v>28</v>
      </c>
      <c r="J46" t="s">
        <v>110</v>
      </c>
    </row>
    <row r="47" spans="1:10">
      <c r="A47" s="1">
        <f t="shared" si="1"/>
        <v>43015</v>
      </c>
      <c r="B47">
        <f t="shared" si="2"/>
        <v>46</v>
      </c>
      <c r="C47" t="s">
        <v>12</v>
      </c>
      <c r="D47" t="s">
        <v>25</v>
      </c>
      <c r="E47">
        <v>0</v>
      </c>
      <c r="F47" t="s">
        <v>26</v>
      </c>
      <c r="G47">
        <v>90</v>
      </c>
      <c r="H47">
        <v>10.7</v>
      </c>
      <c r="I47" t="s">
        <v>28</v>
      </c>
      <c r="J47" t="s">
        <v>117</v>
      </c>
    </row>
    <row r="48" spans="1:10">
      <c r="A48" s="1">
        <v>43016</v>
      </c>
      <c r="B48">
        <f t="shared" si="2"/>
        <v>47</v>
      </c>
      <c r="C48" t="s">
        <v>7</v>
      </c>
      <c r="D48" t="s">
        <v>25</v>
      </c>
      <c r="E48" t="s">
        <v>136</v>
      </c>
      <c r="F48" t="s">
        <v>26</v>
      </c>
      <c r="G48">
        <v>70</v>
      </c>
      <c r="H48">
        <v>5.8</v>
      </c>
      <c r="I48" t="s">
        <v>28</v>
      </c>
      <c r="J48" t="s">
        <v>123</v>
      </c>
    </row>
    <row r="49" spans="1:10">
      <c r="A49" s="1">
        <f t="shared" si="1"/>
        <v>43016</v>
      </c>
      <c r="B49">
        <f t="shared" si="2"/>
        <v>48</v>
      </c>
      <c r="C49" t="s">
        <v>13</v>
      </c>
      <c r="D49" t="s">
        <v>17</v>
      </c>
      <c r="E49">
        <v>5</v>
      </c>
      <c r="F49" t="s">
        <v>11</v>
      </c>
      <c r="G49">
        <v>167</v>
      </c>
      <c r="H49">
        <v>77.900000000000006</v>
      </c>
      <c r="I49" t="s">
        <v>28</v>
      </c>
      <c r="J49" t="s">
        <v>110</v>
      </c>
    </row>
    <row r="50" spans="1:10">
      <c r="A50" s="1">
        <f t="shared" si="1"/>
        <v>43016</v>
      </c>
      <c r="B50">
        <f t="shared" si="2"/>
        <v>49</v>
      </c>
      <c r="C50" t="s">
        <v>13</v>
      </c>
      <c r="D50" t="s">
        <v>17</v>
      </c>
      <c r="E50">
        <v>2</v>
      </c>
      <c r="F50" t="s">
        <v>11</v>
      </c>
      <c r="G50">
        <v>96</v>
      </c>
      <c r="H50">
        <v>12.5</v>
      </c>
      <c r="I50" t="s">
        <v>28</v>
      </c>
      <c r="J50" t="s">
        <v>119</v>
      </c>
    </row>
    <row r="51" spans="1:10">
      <c r="A51" s="1">
        <v>43018</v>
      </c>
      <c r="B51">
        <f t="shared" si="2"/>
        <v>50</v>
      </c>
      <c r="C51" t="s">
        <v>13</v>
      </c>
      <c r="D51" t="s">
        <v>17</v>
      </c>
      <c r="E51">
        <v>1</v>
      </c>
      <c r="F51" t="s">
        <v>11</v>
      </c>
      <c r="G51">
        <v>95</v>
      </c>
      <c r="H51">
        <v>11.6</v>
      </c>
      <c r="I51" t="s">
        <v>28</v>
      </c>
      <c r="J51" s="7" t="s">
        <v>116</v>
      </c>
    </row>
    <row r="52" spans="1:10">
      <c r="A52" s="1">
        <f t="shared" si="1"/>
        <v>43018</v>
      </c>
      <c r="B52">
        <f>B51+1</f>
        <v>51</v>
      </c>
      <c r="C52" t="s">
        <v>24</v>
      </c>
      <c r="D52" t="s">
        <v>25</v>
      </c>
      <c r="E52" t="s">
        <v>136</v>
      </c>
      <c r="F52" t="s">
        <v>26</v>
      </c>
      <c r="G52">
        <v>173</v>
      </c>
      <c r="H52">
        <v>56.3</v>
      </c>
      <c r="I52" t="s">
        <v>28</v>
      </c>
      <c r="J52" s="6" t="s">
        <v>111</v>
      </c>
    </row>
    <row r="53" spans="1:10">
      <c r="A53" s="1">
        <v>43018</v>
      </c>
      <c r="B53">
        <f t="shared" si="2"/>
        <v>52</v>
      </c>
      <c r="C53" t="s">
        <v>24</v>
      </c>
      <c r="D53" t="s">
        <v>25</v>
      </c>
      <c r="E53" t="s">
        <v>136</v>
      </c>
      <c r="F53" t="s">
        <v>26</v>
      </c>
      <c r="G53">
        <v>195</v>
      </c>
      <c r="H53">
        <v>86.4</v>
      </c>
      <c r="I53" t="s">
        <v>28</v>
      </c>
      <c r="J53" s="6" t="s">
        <v>111</v>
      </c>
    </row>
    <row r="54" spans="1:10">
      <c r="A54" s="1">
        <f>A53</f>
        <v>43018</v>
      </c>
      <c r="B54">
        <f t="shared" si="2"/>
        <v>53</v>
      </c>
      <c r="C54" t="s">
        <v>24</v>
      </c>
      <c r="D54" t="s">
        <v>25</v>
      </c>
      <c r="E54" t="s">
        <v>136</v>
      </c>
      <c r="F54" t="s">
        <v>26</v>
      </c>
      <c r="G54">
        <v>180</v>
      </c>
      <c r="H54">
        <v>66.099999999999994</v>
      </c>
      <c r="I54" t="s">
        <v>28</v>
      </c>
      <c r="J54" s="1" t="s">
        <v>116</v>
      </c>
    </row>
    <row r="55" spans="1:10">
      <c r="A55" s="1">
        <f t="shared" ref="A55:A57" si="3">A54</f>
        <v>43018</v>
      </c>
      <c r="B55">
        <f t="shared" si="2"/>
        <v>54</v>
      </c>
      <c r="C55" t="s">
        <v>7</v>
      </c>
      <c r="D55" t="s">
        <v>25</v>
      </c>
      <c r="E55" t="s">
        <v>136</v>
      </c>
      <c r="F55" t="s">
        <v>26</v>
      </c>
      <c r="G55">
        <v>110</v>
      </c>
      <c r="H55">
        <v>24.6</v>
      </c>
      <c r="I55" t="s">
        <v>28</v>
      </c>
      <c r="J55" t="s">
        <v>115</v>
      </c>
    </row>
    <row r="56" spans="1:10">
      <c r="A56" s="1">
        <f t="shared" si="3"/>
        <v>43018</v>
      </c>
      <c r="B56">
        <f t="shared" si="2"/>
        <v>55</v>
      </c>
      <c r="C56" t="s">
        <v>24</v>
      </c>
      <c r="D56" t="s">
        <v>25</v>
      </c>
      <c r="E56" t="s">
        <v>136</v>
      </c>
      <c r="F56" t="s">
        <v>26</v>
      </c>
      <c r="G56">
        <v>140</v>
      </c>
      <c r="H56">
        <v>36.200000000000003</v>
      </c>
      <c r="I56" t="s">
        <v>29</v>
      </c>
      <c r="J56" t="s">
        <v>122</v>
      </c>
    </row>
    <row r="57" spans="1:10">
      <c r="A57" s="1">
        <f t="shared" si="3"/>
        <v>43018</v>
      </c>
      <c r="B57">
        <f t="shared" si="2"/>
        <v>56</v>
      </c>
      <c r="C57" t="s">
        <v>24</v>
      </c>
      <c r="D57" t="s">
        <v>25</v>
      </c>
      <c r="E57" t="s">
        <v>136</v>
      </c>
      <c r="F57" t="s">
        <v>26</v>
      </c>
      <c r="G57">
        <v>170</v>
      </c>
      <c r="H57">
        <v>59.1</v>
      </c>
      <c r="I57" t="s">
        <v>29</v>
      </c>
      <c r="J57" t="s">
        <v>119</v>
      </c>
    </row>
    <row r="58" spans="1:10">
      <c r="A58" s="1">
        <v>43026</v>
      </c>
      <c r="B58">
        <v>57</v>
      </c>
      <c r="C58" t="s">
        <v>30</v>
      </c>
      <c r="D58" t="s">
        <v>107</v>
      </c>
      <c r="E58">
        <v>0</v>
      </c>
      <c r="F58" t="s">
        <v>108</v>
      </c>
      <c r="G58">
        <v>103</v>
      </c>
      <c r="H58">
        <v>4.5999999999999996</v>
      </c>
      <c r="I58" t="s">
        <v>28</v>
      </c>
      <c r="J58" t="s">
        <v>112</v>
      </c>
    </row>
    <row r="59" spans="1:10">
      <c r="A59" s="1">
        <f>A58</f>
        <v>43026</v>
      </c>
      <c r="B59">
        <v>58</v>
      </c>
      <c r="C59" t="s">
        <v>30</v>
      </c>
      <c r="D59" t="s">
        <v>107</v>
      </c>
      <c r="E59">
        <v>0</v>
      </c>
      <c r="F59" t="s">
        <v>108</v>
      </c>
      <c r="G59">
        <v>104</v>
      </c>
      <c r="H59">
        <v>4</v>
      </c>
      <c r="I59" t="s">
        <v>28</v>
      </c>
      <c r="J59" t="s">
        <v>112</v>
      </c>
    </row>
    <row r="60" spans="1:10">
      <c r="A60" s="1">
        <f t="shared" ref="A60:A61" si="4">A59</f>
        <v>43026</v>
      </c>
      <c r="B60">
        <v>59</v>
      </c>
      <c r="C60" t="s">
        <v>30</v>
      </c>
      <c r="D60" t="s">
        <v>107</v>
      </c>
      <c r="E60">
        <v>0</v>
      </c>
      <c r="F60" t="s">
        <v>108</v>
      </c>
      <c r="G60">
        <v>100</v>
      </c>
      <c r="H60">
        <v>3.3</v>
      </c>
      <c r="I60" t="s">
        <v>28</v>
      </c>
      <c r="J60" t="s">
        <v>112</v>
      </c>
    </row>
    <row r="61" spans="1:10">
      <c r="A61" s="1">
        <f t="shared" si="4"/>
        <v>43026</v>
      </c>
      <c r="B61">
        <v>60</v>
      </c>
      <c r="C61" t="s">
        <v>30</v>
      </c>
      <c r="D61" t="s">
        <v>107</v>
      </c>
      <c r="E61">
        <v>0</v>
      </c>
      <c r="F61" t="s">
        <v>108</v>
      </c>
      <c r="G61">
        <v>115</v>
      </c>
      <c r="H61">
        <v>6.3</v>
      </c>
      <c r="I61" t="s">
        <v>28</v>
      </c>
      <c r="J61" t="s">
        <v>112</v>
      </c>
    </row>
    <row r="62" spans="1:10">
      <c r="A62" s="1">
        <v>43144</v>
      </c>
      <c r="B62" s="11" t="s">
        <v>157</v>
      </c>
      <c r="C62" t="s">
        <v>158</v>
      </c>
      <c r="D62" t="s">
        <v>159</v>
      </c>
      <c r="E62" t="s">
        <v>136</v>
      </c>
      <c r="F62" t="s">
        <v>19</v>
      </c>
      <c r="G62" t="s">
        <v>136</v>
      </c>
      <c r="H62" t="s">
        <v>136</v>
      </c>
      <c r="I62" t="s">
        <v>161</v>
      </c>
      <c r="J62" t="s">
        <v>160</v>
      </c>
    </row>
    <row r="63" spans="1:10">
      <c r="A63" s="1">
        <v>43144</v>
      </c>
      <c r="B63" s="11" t="s">
        <v>162</v>
      </c>
      <c r="C63" t="s">
        <v>158</v>
      </c>
      <c r="D63" t="s">
        <v>159</v>
      </c>
      <c r="E63" t="s">
        <v>136</v>
      </c>
      <c r="F63" t="s">
        <v>19</v>
      </c>
      <c r="G63" t="s">
        <v>136</v>
      </c>
      <c r="H63" t="s">
        <v>136</v>
      </c>
      <c r="I63" t="s">
        <v>161</v>
      </c>
      <c r="J63" t="s">
        <v>160</v>
      </c>
    </row>
  </sheetData>
  <phoneticPr fontId="7" type="noConversion"/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E57" sqref="E57"/>
    </sheetView>
  </sheetViews>
  <sheetFormatPr baseColWidth="10" defaultRowHeight="15" x14ac:dyDescent="0"/>
  <cols>
    <col min="3" max="3" width="22.1640625" bestFit="1" customWidth="1"/>
    <col min="4" max="4" width="20.6640625" style="4" bestFit="1" customWidth="1"/>
    <col min="5" max="5" width="19" style="2" bestFit="1" customWidth="1"/>
    <col min="6" max="6" width="100.83203125" style="3" bestFit="1" customWidth="1"/>
    <col min="7" max="7" width="19.5" style="2" bestFit="1" customWidth="1"/>
  </cols>
  <sheetData>
    <row r="1" spans="1:7">
      <c r="A1" t="s">
        <v>0</v>
      </c>
      <c r="B1" t="s">
        <v>20</v>
      </c>
      <c r="C1" t="s">
        <v>21</v>
      </c>
      <c r="D1" s="4" t="s">
        <v>22</v>
      </c>
      <c r="E1" s="5" t="s">
        <v>23</v>
      </c>
    </row>
    <row r="2" spans="1:7">
      <c r="A2">
        <v>1</v>
      </c>
      <c r="B2" t="s">
        <v>6</v>
      </c>
      <c r="C2" t="s">
        <v>31</v>
      </c>
      <c r="D2" s="4" t="s">
        <v>37</v>
      </c>
      <c r="E2" s="2" t="s">
        <v>47</v>
      </c>
      <c r="F2"/>
      <c r="G2"/>
    </row>
    <row r="3" spans="1:7">
      <c r="A3">
        <v>2</v>
      </c>
      <c r="B3" t="s">
        <v>6</v>
      </c>
      <c r="C3" t="str">
        <f>C2</f>
        <v>S502</v>
      </c>
      <c r="D3" s="4" t="s">
        <v>38</v>
      </c>
      <c r="E3" s="2" t="s">
        <v>48</v>
      </c>
      <c r="F3"/>
      <c r="G3"/>
    </row>
    <row r="4" spans="1:7">
      <c r="A4">
        <v>3</v>
      </c>
      <c r="B4" t="s">
        <v>7</v>
      </c>
      <c r="C4" t="str">
        <f t="shared" ref="C4:C11" si="0">C3</f>
        <v>S502</v>
      </c>
      <c r="D4" s="4" t="s">
        <v>39</v>
      </c>
      <c r="E4" s="2" t="s">
        <v>49</v>
      </c>
      <c r="F4"/>
      <c r="G4"/>
    </row>
    <row r="5" spans="1:7">
      <c r="A5">
        <v>4</v>
      </c>
      <c r="B5" t="s">
        <v>8</v>
      </c>
      <c r="C5" t="str">
        <f t="shared" si="0"/>
        <v>S502</v>
      </c>
      <c r="D5" s="4" t="s">
        <v>40</v>
      </c>
      <c r="E5" s="2" t="s">
        <v>50</v>
      </c>
      <c r="F5"/>
      <c r="G5"/>
    </row>
    <row r="6" spans="1:7">
      <c r="A6">
        <v>5</v>
      </c>
      <c r="B6" t="s">
        <v>6</v>
      </c>
      <c r="C6" t="str">
        <f t="shared" si="0"/>
        <v>S502</v>
      </c>
      <c r="D6" s="4" t="s">
        <v>41</v>
      </c>
      <c r="E6" s="2" t="s">
        <v>51</v>
      </c>
      <c r="F6"/>
      <c r="G6"/>
    </row>
    <row r="7" spans="1:7">
      <c r="A7">
        <v>6</v>
      </c>
      <c r="B7" t="s">
        <v>8</v>
      </c>
      <c r="C7" t="str">
        <f t="shared" si="0"/>
        <v>S502</v>
      </c>
      <c r="D7" s="4" t="s">
        <v>42</v>
      </c>
      <c r="E7" s="2" t="s">
        <v>52</v>
      </c>
      <c r="F7"/>
      <c r="G7"/>
    </row>
    <row r="8" spans="1:7">
      <c r="A8">
        <v>7</v>
      </c>
      <c r="B8" t="s">
        <v>7</v>
      </c>
      <c r="C8" t="str">
        <f t="shared" si="0"/>
        <v>S502</v>
      </c>
      <c r="D8" s="4" t="s">
        <v>43</v>
      </c>
      <c r="E8" s="2" t="s">
        <v>53</v>
      </c>
      <c r="F8"/>
      <c r="G8"/>
    </row>
    <row r="9" spans="1:7">
      <c r="A9">
        <v>8</v>
      </c>
      <c r="B9" t="s">
        <v>7</v>
      </c>
      <c r="C9" t="str">
        <f t="shared" si="0"/>
        <v>S502</v>
      </c>
      <c r="D9" s="4" t="s">
        <v>44</v>
      </c>
      <c r="E9" s="2" t="s">
        <v>54</v>
      </c>
      <c r="F9"/>
      <c r="G9"/>
    </row>
    <row r="10" spans="1:7">
      <c r="A10">
        <v>9</v>
      </c>
      <c r="B10" t="s">
        <v>6</v>
      </c>
      <c r="C10" t="str">
        <f t="shared" si="0"/>
        <v>S502</v>
      </c>
      <c r="D10" s="4" t="s">
        <v>45</v>
      </c>
      <c r="E10" s="2" t="s">
        <v>55</v>
      </c>
      <c r="F10"/>
      <c r="G10"/>
    </row>
    <row r="11" spans="1:7">
      <c r="A11">
        <v>10</v>
      </c>
      <c r="B11" t="s">
        <v>7</v>
      </c>
      <c r="C11" t="str">
        <f t="shared" si="0"/>
        <v>S502</v>
      </c>
      <c r="D11" s="4" t="s">
        <v>46</v>
      </c>
      <c r="E11" s="2" t="s">
        <v>56</v>
      </c>
      <c r="F11"/>
      <c r="G11"/>
    </row>
    <row r="12" spans="1:7">
      <c r="A12">
        <v>11</v>
      </c>
      <c r="B12" t="s">
        <v>8</v>
      </c>
      <c r="C12" t="s">
        <v>32</v>
      </c>
      <c r="D12" s="4" t="s">
        <v>37</v>
      </c>
      <c r="E12" s="2" t="s">
        <v>57</v>
      </c>
      <c r="F12"/>
      <c r="G12"/>
    </row>
    <row r="13" spans="1:7">
      <c r="A13">
        <v>12</v>
      </c>
      <c r="B13" t="s">
        <v>7</v>
      </c>
      <c r="C13" t="str">
        <f>C12</f>
        <v>S503</v>
      </c>
      <c r="D13" s="4" t="s">
        <v>38</v>
      </c>
      <c r="E13" s="2" t="s">
        <v>58</v>
      </c>
      <c r="F13"/>
      <c r="G13"/>
    </row>
    <row r="14" spans="1:7">
      <c r="A14">
        <v>13</v>
      </c>
      <c r="B14" t="s">
        <v>12</v>
      </c>
      <c r="C14" t="str">
        <f t="shared" ref="C14:C21" si="1">C13</f>
        <v>S503</v>
      </c>
      <c r="D14" s="4" t="s">
        <v>39</v>
      </c>
      <c r="E14" s="2" t="s">
        <v>59</v>
      </c>
      <c r="F14"/>
      <c r="G14"/>
    </row>
    <row r="15" spans="1:7">
      <c r="A15">
        <v>14</v>
      </c>
      <c r="B15" t="s">
        <v>12</v>
      </c>
      <c r="C15" t="str">
        <f t="shared" si="1"/>
        <v>S503</v>
      </c>
      <c r="D15" s="4" t="s">
        <v>40</v>
      </c>
      <c r="E15" s="2" t="s">
        <v>60</v>
      </c>
      <c r="F15"/>
      <c r="G15"/>
    </row>
    <row r="16" spans="1:7">
      <c r="A16">
        <v>15</v>
      </c>
      <c r="B16" t="s">
        <v>12</v>
      </c>
      <c r="C16" t="str">
        <f t="shared" si="1"/>
        <v>S503</v>
      </c>
      <c r="D16" s="4" t="s">
        <v>41</v>
      </c>
      <c r="E16" s="2" t="s">
        <v>61</v>
      </c>
      <c r="F16"/>
      <c r="G16"/>
    </row>
    <row r="17" spans="1:7">
      <c r="A17">
        <v>16</v>
      </c>
      <c r="B17" t="s">
        <v>6</v>
      </c>
      <c r="C17" t="str">
        <f t="shared" si="1"/>
        <v>S503</v>
      </c>
      <c r="D17" s="4" t="s">
        <v>42</v>
      </c>
      <c r="E17" s="2" t="s">
        <v>62</v>
      </c>
      <c r="F17"/>
      <c r="G17"/>
    </row>
    <row r="18" spans="1:7">
      <c r="A18">
        <v>17</v>
      </c>
      <c r="B18" t="s">
        <v>12</v>
      </c>
      <c r="C18" t="str">
        <f t="shared" si="1"/>
        <v>S503</v>
      </c>
      <c r="D18" s="4" t="s">
        <v>43</v>
      </c>
      <c r="E18" s="2" t="s">
        <v>63</v>
      </c>
      <c r="F18"/>
      <c r="G18"/>
    </row>
    <row r="19" spans="1:7">
      <c r="A19">
        <v>18</v>
      </c>
      <c r="B19" t="s">
        <v>7</v>
      </c>
      <c r="C19" t="str">
        <f t="shared" si="1"/>
        <v>S503</v>
      </c>
      <c r="D19" s="4" t="s">
        <v>44</v>
      </c>
      <c r="E19" s="2" t="s">
        <v>64</v>
      </c>
      <c r="F19"/>
      <c r="G19"/>
    </row>
    <row r="20" spans="1:7">
      <c r="A20">
        <v>19</v>
      </c>
      <c r="B20" t="s">
        <v>7</v>
      </c>
      <c r="C20" t="str">
        <f t="shared" si="1"/>
        <v>S503</v>
      </c>
      <c r="D20" s="4" t="s">
        <v>45</v>
      </c>
      <c r="E20" s="2" t="s">
        <v>65</v>
      </c>
      <c r="F20"/>
      <c r="G20"/>
    </row>
    <row r="21" spans="1:7">
      <c r="A21">
        <v>20</v>
      </c>
      <c r="B21" t="s">
        <v>12</v>
      </c>
      <c r="C21" t="str">
        <f t="shared" si="1"/>
        <v>S503</v>
      </c>
      <c r="D21" s="4" t="s">
        <v>46</v>
      </c>
      <c r="E21" s="2" t="s">
        <v>66</v>
      </c>
      <c r="F21"/>
      <c r="G21"/>
    </row>
    <row r="22" spans="1:7">
      <c r="A22">
        <v>21</v>
      </c>
      <c r="B22" t="s">
        <v>6</v>
      </c>
      <c r="C22" t="s">
        <v>33</v>
      </c>
      <c r="D22" s="4" t="s">
        <v>37</v>
      </c>
      <c r="E22" s="2" t="s">
        <v>67</v>
      </c>
      <c r="F22"/>
      <c r="G22"/>
    </row>
    <row r="23" spans="1:7">
      <c r="A23">
        <v>22</v>
      </c>
      <c r="B23" t="s">
        <v>6</v>
      </c>
      <c r="C23" t="str">
        <f>C22</f>
        <v>S505</v>
      </c>
      <c r="D23" s="4" t="s">
        <v>38</v>
      </c>
      <c r="E23" s="2" t="s">
        <v>68</v>
      </c>
      <c r="F23"/>
      <c r="G23"/>
    </row>
    <row r="24" spans="1:7">
      <c r="A24">
        <v>23</v>
      </c>
      <c r="B24" t="s">
        <v>8</v>
      </c>
      <c r="C24" t="str">
        <f t="shared" ref="C24:C31" si="2">C23</f>
        <v>S505</v>
      </c>
      <c r="D24" s="4" t="s">
        <v>39</v>
      </c>
      <c r="E24" s="2" t="s">
        <v>69</v>
      </c>
      <c r="F24"/>
      <c r="G24"/>
    </row>
    <row r="25" spans="1:7">
      <c r="A25">
        <v>24</v>
      </c>
      <c r="B25" t="s">
        <v>8</v>
      </c>
      <c r="C25" t="str">
        <f t="shared" si="2"/>
        <v>S505</v>
      </c>
      <c r="D25" s="4" t="s">
        <v>40</v>
      </c>
      <c r="E25" s="2" t="s">
        <v>70</v>
      </c>
      <c r="F25"/>
      <c r="G25"/>
    </row>
    <row r="26" spans="1:7">
      <c r="A26">
        <v>25</v>
      </c>
      <c r="B26" t="s">
        <v>13</v>
      </c>
      <c r="C26" t="str">
        <f t="shared" si="2"/>
        <v>S505</v>
      </c>
      <c r="D26" s="4" t="s">
        <v>41</v>
      </c>
      <c r="E26" s="2" t="s">
        <v>72</v>
      </c>
      <c r="F26"/>
      <c r="G26"/>
    </row>
    <row r="27" spans="1:7">
      <c r="A27">
        <v>26</v>
      </c>
      <c r="B27" t="s">
        <v>13</v>
      </c>
      <c r="C27" t="str">
        <f t="shared" si="2"/>
        <v>S505</v>
      </c>
      <c r="D27" s="4" t="s">
        <v>42</v>
      </c>
      <c r="E27" s="2" t="s">
        <v>71</v>
      </c>
      <c r="F27"/>
      <c r="G27"/>
    </row>
    <row r="28" spans="1:7">
      <c r="A28">
        <v>27</v>
      </c>
      <c r="B28" t="s">
        <v>13</v>
      </c>
      <c r="C28" t="str">
        <f t="shared" si="2"/>
        <v>S505</v>
      </c>
      <c r="D28" s="4" t="s">
        <v>43</v>
      </c>
      <c r="E28" s="2" t="s">
        <v>73</v>
      </c>
      <c r="F28"/>
      <c r="G28"/>
    </row>
    <row r="29" spans="1:7">
      <c r="A29">
        <v>28</v>
      </c>
      <c r="B29" t="s">
        <v>13</v>
      </c>
      <c r="C29" t="str">
        <f t="shared" si="2"/>
        <v>S505</v>
      </c>
      <c r="D29" s="4" t="s">
        <v>44</v>
      </c>
      <c r="E29" s="2" t="s">
        <v>74</v>
      </c>
      <c r="F29"/>
      <c r="G29"/>
    </row>
    <row r="30" spans="1:7">
      <c r="A30">
        <v>29</v>
      </c>
      <c r="B30" t="s">
        <v>13</v>
      </c>
      <c r="C30" t="str">
        <f>C29</f>
        <v>S505</v>
      </c>
      <c r="D30" s="4" t="s">
        <v>45</v>
      </c>
      <c r="E30" s="2" t="s">
        <v>75</v>
      </c>
      <c r="F30"/>
      <c r="G30"/>
    </row>
    <row r="31" spans="1:7">
      <c r="A31">
        <v>30</v>
      </c>
      <c r="B31" t="s">
        <v>13</v>
      </c>
      <c r="C31" t="str">
        <f t="shared" si="2"/>
        <v>S505</v>
      </c>
      <c r="D31" s="4" t="s">
        <v>46</v>
      </c>
      <c r="E31" s="2" t="s">
        <v>76</v>
      </c>
      <c r="F31"/>
      <c r="G31"/>
    </row>
    <row r="32" spans="1:7">
      <c r="A32">
        <v>31</v>
      </c>
      <c r="B32" t="s">
        <v>13</v>
      </c>
      <c r="C32" t="s">
        <v>34</v>
      </c>
      <c r="D32" s="4" t="s">
        <v>37</v>
      </c>
      <c r="E32" s="2" t="s">
        <v>77</v>
      </c>
      <c r="F32"/>
      <c r="G32"/>
    </row>
    <row r="33" spans="1:7">
      <c r="A33">
        <v>32</v>
      </c>
      <c r="B33" t="s">
        <v>13</v>
      </c>
      <c r="C33" t="str">
        <f>C32</f>
        <v>S506</v>
      </c>
      <c r="D33" s="4" t="s">
        <v>38</v>
      </c>
      <c r="E33" s="2" t="s">
        <v>78</v>
      </c>
      <c r="F33"/>
      <c r="G33"/>
    </row>
    <row r="34" spans="1:7">
      <c r="A34">
        <v>33</v>
      </c>
      <c r="B34" t="s">
        <v>13</v>
      </c>
      <c r="C34" t="str">
        <f t="shared" ref="C34:C41" si="3">C33</f>
        <v>S506</v>
      </c>
      <c r="D34" s="4" t="s">
        <v>39</v>
      </c>
      <c r="E34" s="2" t="s">
        <v>79</v>
      </c>
      <c r="F34"/>
      <c r="G34"/>
    </row>
    <row r="35" spans="1:7">
      <c r="A35">
        <v>34</v>
      </c>
      <c r="B35" t="s">
        <v>13</v>
      </c>
      <c r="C35" t="str">
        <f t="shared" si="3"/>
        <v>S506</v>
      </c>
      <c r="D35" s="4" t="s">
        <v>40</v>
      </c>
      <c r="E35" s="2" t="s">
        <v>80</v>
      </c>
      <c r="F35"/>
      <c r="G35"/>
    </row>
    <row r="36" spans="1:7">
      <c r="A36">
        <v>35</v>
      </c>
      <c r="B36" t="s">
        <v>12</v>
      </c>
      <c r="C36" t="str">
        <f t="shared" si="3"/>
        <v>S506</v>
      </c>
      <c r="D36" s="4" t="s">
        <v>41</v>
      </c>
      <c r="E36" s="2" t="s">
        <v>81</v>
      </c>
      <c r="F36"/>
      <c r="G36"/>
    </row>
    <row r="37" spans="1:7">
      <c r="A37">
        <f>A36+1</f>
        <v>36</v>
      </c>
      <c r="B37" t="s">
        <v>7</v>
      </c>
      <c r="C37" t="str">
        <f t="shared" si="3"/>
        <v>S506</v>
      </c>
      <c r="D37" s="4" t="s">
        <v>42</v>
      </c>
      <c r="E37" s="2" t="s">
        <v>82</v>
      </c>
      <c r="F37"/>
      <c r="G37"/>
    </row>
    <row r="38" spans="1:7">
      <c r="A38">
        <f t="shared" ref="A38:A57" si="4">A37+1</f>
        <v>37</v>
      </c>
      <c r="B38" t="s">
        <v>13</v>
      </c>
      <c r="C38" t="str">
        <f t="shared" si="3"/>
        <v>S506</v>
      </c>
      <c r="D38" s="4" t="s">
        <v>43</v>
      </c>
      <c r="E38" s="2" t="s">
        <v>83</v>
      </c>
      <c r="F38"/>
      <c r="G38"/>
    </row>
    <row r="39" spans="1:7">
      <c r="A39">
        <f t="shared" si="4"/>
        <v>38</v>
      </c>
      <c r="B39" t="s">
        <v>13</v>
      </c>
      <c r="C39" t="str">
        <f t="shared" si="3"/>
        <v>S506</v>
      </c>
      <c r="D39" s="4" t="s">
        <v>44</v>
      </c>
      <c r="E39" s="2" t="s">
        <v>84</v>
      </c>
      <c r="F39"/>
      <c r="G39"/>
    </row>
    <row r="40" spans="1:7">
      <c r="A40">
        <f t="shared" si="4"/>
        <v>39</v>
      </c>
      <c r="B40" t="s">
        <v>24</v>
      </c>
      <c r="C40" t="str">
        <f t="shared" si="3"/>
        <v>S506</v>
      </c>
      <c r="D40" s="4" t="s">
        <v>45</v>
      </c>
      <c r="E40" s="2" t="s">
        <v>85</v>
      </c>
      <c r="F40"/>
      <c r="G40"/>
    </row>
    <row r="41" spans="1:7">
      <c r="A41">
        <f t="shared" si="4"/>
        <v>40</v>
      </c>
      <c r="B41" t="s">
        <v>13</v>
      </c>
      <c r="C41" t="str">
        <f t="shared" si="3"/>
        <v>S506</v>
      </c>
      <c r="D41" s="4" t="s">
        <v>46</v>
      </c>
      <c r="E41" s="2" t="s">
        <v>86</v>
      </c>
      <c r="F41"/>
      <c r="G41"/>
    </row>
    <row r="42" spans="1:7">
      <c r="A42">
        <f t="shared" si="4"/>
        <v>41</v>
      </c>
      <c r="B42" t="s">
        <v>24</v>
      </c>
      <c r="C42" t="s">
        <v>35</v>
      </c>
      <c r="D42" s="4" t="s">
        <v>37</v>
      </c>
      <c r="E42" s="2" t="s">
        <v>89</v>
      </c>
      <c r="F42"/>
      <c r="G42"/>
    </row>
    <row r="43" spans="1:7">
      <c r="A43">
        <f t="shared" si="4"/>
        <v>42</v>
      </c>
      <c r="B43" t="s">
        <v>12</v>
      </c>
      <c r="C43" t="str">
        <f>C42</f>
        <v>S507</v>
      </c>
      <c r="D43" s="4" t="s">
        <v>38</v>
      </c>
      <c r="E43" s="2" t="s">
        <v>88</v>
      </c>
      <c r="F43"/>
      <c r="G43"/>
    </row>
    <row r="44" spans="1:7">
      <c r="A44">
        <f t="shared" si="4"/>
        <v>43</v>
      </c>
      <c r="B44" t="s">
        <v>13</v>
      </c>
      <c r="C44" t="str">
        <f t="shared" ref="C44:C50" si="5">C43</f>
        <v>S507</v>
      </c>
      <c r="D44" s="4" t="s">
        <v>39</v>
      </c>
      <c r="E44" s="2" t="s">
        <v>87</v>
      </c>
      <c r="F44"/>
      <c r="G44"/>
    </row>
    <row r="45" spans="1:7">
      <c r="A45">
        <f t="shared" si="4"/>
        <v>44</v>
      </c>
      <c r="B45" t="s">
        <v>7</v>
      </c>
      <c r="C45" t="str">
        <f t="shared" si="5"/>
        <v>S507</v>
      </c>
      <c r="D45" s="4" t="s">
        <v>40</v>
      </c>
      <c r="E45" s="2" t="s">
        <v>90</v>
      </c>
      <c r="F45"/>
      <c r="G45"/>
    </row>
    <row r="46" spans="1:7">
      <c r="A46">
        <f t="shared" si="4"/>
        <v>45</v>
      </c>
      <c r="B46" t="s">
        <v>13</v>
      </c>
      <c r="C46" t="str">
        <f t="shared" si="5"/>
        <v>S507</v>
      </c>
      <c r="D46" s="4" t="s">
        <v>41</v>
      </c>
      <c r="E46" s="2" t="s">
        <v>91</v>
      </c>
      <c r="F46"/>
      <c r="G46"/>
    </row>
    <row r="47" spans="1:7">
      <c r="A47">
        <f t="shared" si="4"/>
        <v>46</v>
      </c>
      <c r="B47" t="s">
        <v>12</v>
      </c>
      <c r="C47" t="str">
        <f t="shared" si="5"/>
        <v>S507</v>
      </c>
      <c r="D47" s="4" t="s">
        <v>42</v>
      </c>
      <c r="E47" s="2" t="s">
        <v>92</v>
      </c>
      <c r="F47"/>
      <c r="G47"/>
    </row>
    <row r="48" spans="1:7">
      <c r="A48">
        <f t="shared" si="4"/>
        <v>47</v>
      </c>
      <c r="B48" t="s">
        <v>7</v>
      </c>
      <c r="C48" t="str">
        <f t="shared" si="5"/>
        <v>S507</v>
      </c>
      <c r="D48" s="4" t="s">
        <v>43</v>
      </c>
      <c r="E48" s="2" t="s">
        <v>93</v>
      </c>
      <c r="F48"/>
      <c r="G48"/>
    </row>
    <row r="49" spans="1:7">
      <c r="A49">
        <f t="shared" si="4"/>
        <v>48</v>
      </c>
      <c r="B49" t="s">
        <v>13</v>
      </c>
      <c r="C49" t="str">
        <f t="shared" si="5"/>
        <v>S507</v>
      </c>
      <c r="D49" s="4" t="s">
        <v>44</v>
      </c>
      <c r="E49" s="2" t="s">
        <v>95</v>
      </c>
      <c r="F49"/>
      <c r="G49"/>
    </row>
    <row r="50" spans="1:7">
      <c r="A50">
        <f t="shared" si="4"/>
        <v>49</v>
      </c>
      <c r="B50" t="s">
        <v>13</v>
      </c>
      <c r="C50" t="str">
        <f t="shared" si="5"/>
        <v>S507</v>
      </c>
      <c r="D50" s="4" t="s">
        <v>45</v>
      </c>
      <c r="E50" s="2" t="s">
        <v>94</v>
      </c>
      <c r="F50"/>
      <c r="G50"/>
    </row>
    <row r="51" spans="1:7">
      <c r="A51">
        <f t="shared" si="4"/>
        <v>50</v>
      </c>
      <c r="B51" t="s">
        <v>13</v>
      </c>
      <c r="C51" t="str">
        <f>C50</f>
        <v>S507</v>
      </c>
      <c r="D51" s="4" t="s">
        <v>46</v>
      </c>
      <c r="E51" s="2" t="s">
        <v>96</v>
      </c>
      <c r="F51"/>
      <c r="G51"/>
    </row>
    <row r="52" spans="1:7">
      <c r="A52">
        <f t="shared" si="4"/>
        <v>51</v>
      </c>
      <c r="B52" t="s">
        <v>24</v>
      </c>
      <c r="C52" t="s">
        <v>36</v>
      </c>
      <c r="D52" s="4" t="s">
        <v>37</v>
      </c>
      <c r="E52" s="2" t="s">
        <v>97</v>
      </c>
      <c r="F52"/>
      <c r="G52"/>
    </row>
    <row r="53" spans="1:7">
      <c r="A53">
        <f t="shared" si="4"/>
        <v>52</v>
      </c>
      <c r="B53" t="s">
        <v>24</v>
      </c>
      <c r="C53" t="str">
        <f>C52</f>
        <v>S508</v>
      </c>
      <c r="D53" s="4" t="s">
        <v>38</v>
      </c>
      <c r="E53" s="2" t="s">
        <v>98</v>
      </c>
      <c r="F53"/>
      <c r="G53"/>
    </row>
    <row r="54" spans="1:7">
      <c r="A54">
        <f t="shared" si="4"/>
        <v>53</v>
      </c>
      <c r="B54" t="s">
        <v>24</v>
      </c>
      <c r="C54" t="str">
        <f t="shared" ref="C54:C61" si="6">C53</f>
        <v>S508</v>
      </c>
      <c r="D54" s="4" t="s">
        <v>39</v>
      </c>
      <c r="E54" s="2" t="s">
        <v>99</v>
      </c>
      <c r="F54"/>
      <c r="G54"/>
    </row>
    <row r="55" spans="1:7">
      <c r="A55">
        <f t="shared" si="4"/>
        <v>54</v>
      </c>
      <c r="B55" t="s">
        <v>7</v>
      </c>
      <c r="C55" t="str">
        <f t="shared" si="6"/>
        <v>S508</v>
      </c>
      <c r="D55" s="4" t="s">
        <v>40</v>
      </c>
      <c r="E55" s="2" t="s">
        <v>101</v>
      </c>
      <c r="F55"/>
      <c r="G55"/>
    </row>
    <row r="56" spans="1:7">
      <c r="A56">
        <f t="shared" si="4"/>
        <v>55</v>
      </c>
      <c r="B56" t="s">
        <v>24</v>
      </c>
      <c r="C56" t="str">
        <f t="shared" si="6"/>
        <v>S508</v>
      </c>
      <c r="D56" s="4" t="s">
        <v>41</v>
      </c>
      <c r="E56" s="2" t="s">
        <v>100</v>
      </c>
      <c r="F56"/>
      <c r="G56"/>
    </row>
    <row r="57" spans="1:7">
      <c r="A57">
        <f t="shared" si="4"/>
        <v>56</v>
      </c>
      <c r="B57" t="s">
        <v>24</v>
      </c>
      <c r="C57" t="str">
        <f t="shared" si="6"/>
        <v>S508</v>
      </c>
      <c r="D57" s="4" t="s">
        <v>42</v>
      </c>
      <c r="E57" s="2" t="s">
        <v>102</v>
      </c>
      <c r="F57"/>
      <c r="G57"/>
    </row>
    <row r="58" spans="1:7">
      <c r="A58">
        <v>57</v>
      </c>
      <c r="B58" t="s">
        <v>30</v>
      </c>
      <c r="C58" t="str">
        <f t="shared" si="6"/>
        <v>S508</v>
      </c>
      <c r="D58" s="4" t="s">
        <v>43</v>
      </c>
      <c r="E58" s="2" t="s">
        <v>103</v>
      </c>
      <c r="F58"/>
      <c r="G58"/>
    </row>
    <row r="59" spans="1:7">
      <c r="A59">
        <v>58</v>
      </c>
      <c r="B59" t="s">
        <v>30</v>
      </c>
      <c r="C59" t="str">
        <f t="shared" si="6"/>
        <v>S508</v>
      </c>
      <c r="D59" s="4" t="s">
        <v>44</v>
      </c>
      <c r="E59" s="2" t="s">
        <v>104</v>
      </c>
      <c r="F59"/>
      <c r="G59"/>
    </row>
    <row r="60" spans="1:7">
      <c r="A60">
        <v>59</v>
      </c>
      <c r="B60" t="s">
        <v>30</v>
      </c>
      <c r="C60" t="str">
        <f t="shared" si="6"/>
        <v>S508</v>
      </c>
      <c r="D60" s="4" t="s">
        <v>45</v>
      </c>
      <c r="E60" s="2" t="s">
        <v>105</v>
      </c>
      <c r="F60"/>
      <c r="G60"/>
    </row>
    <row r="61" spans="1:7">
      <c r="A61">
        <v>60</v>
      </c>
      <c r="B61" t="s">
        <v>30</v>
      </c>
      <c r="C61" t="str">
        <f t="shared" si="6"/>
        <v>S508</v>
      </c>
      <c r="D61" s="4" t="s">
        <v>46</v>
      </c>
      <c r="E61" s="2" t="s">
        <v>106</v>
      </c>
      <c r="F61"/>
      <c r="G61"/>
    </row>
    <row r="62" spans="1:7">
      <c r="A62" s="11" t="s">
        <v>157</v>
      </c>
      <c r="B62" t="s">
        <v>158</v>
      </c>
      <c r="C62" t="s">
        <v>163</v>
      </c>
      <c r="D62" s="4" t="s">
        <v>44</v>
      </c>
      <c r="E62" s="2" t="s">
        <v>153</v>
      </c>
    </row>
    <row r="63" spans="1:7">
      <c r="A63" s="11" t="s">
        <v>162</v>
      </c>
      <c r="B63" t="s">
        <v>158</v>
      </c>
      <c r="C63" t="s">
        <v>163</v>
      </c>
      <c r="D63" s="4" t="s">
        <v>45</v>
      </c>
    </row>
  </sheetData>
  <phoneticPr fontId="7" type="noConversion"/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6"/>
  <sheetViews>
    <sheetView workbookViewId="0">
      <selection activeCell="H145" sqref="H145"/>
    </sheetView>
  </sheetViews>
  <sheetFormatPr baseColWidth="10" defaultRowHeight="15" x14ac:dyDescent="0"/>
  <cols>
    <col min="3" max="3" width="15.83203125" bestFit="1" customWidth="1"/>
    <col min="9" max="9" width="23.33203125" bestFit="1" customWidth="1"/>
  </cols>
  <sheetData>
    <row r="1" spans="1:26">
      <c r="A1" t="s">
        <v>0</v>
      </c>
      <c r="B1" t="s">
        <v>1</v>
      </c>
      <c r="C1" t="s">
        <v>125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J1" s="14" t="s">
        <v>20</v>
      </c>
      <c r="K1" s="14"/>
      <c r="L1" s="14"/>
      <c r="M1" s="14"/>
      <c r="N1" s="14"/>
      <c r="O1" s="14"/>
      <c r="P1" s="14"/>
      <c r="S1" t="s">
        <v>6</v>
      </c>
      <c r="T1" t="s">
        <v>7</v>
      </c>
      <c r="U1" t="s">
        <v>8</v>
      </c>
      <c r="V1" t="s">
        <v>12</v>
      </c>
      <c r="W1" t="s">
        <v>13</v>
      </c>
      <c r="X1" t="s">
        <v>24</v>
      </c>
    </row>
    <row r="2" spans="1:26">
      <c r="A2">
        <v>1</v>
      </c>
      <c r="B2" t="s">
        <v>6</v>
      </c>
      <c r="C2" s="7">
        <v>43068</v>
      </c>
      <c r="D2">
        <v>141.88999999999999</v>
      </c>
      <c r="E2">
        <v>2.8370000000000002</v>
      </c>
      <c r="F2">
        <v>1.391</v>
      </c>
      <c r="G2">
        <v>2.04</v>
      </c>
      <c r="H2">
        <v>2.27</v>
      </c>
      <c r="J2" t="s">
        <v>6</v>
      </c>
      <c r="K2" t="s">
        <v>7</v>
      </c>
      <c r="L2" t="s">
        <v>8</v>
      </c>
      <c r="M2" t="s">
        <v>12</v>
      </c>
      <c r="N2" t="s">
        <v>13</v>
      </c>
      <c r="O2" t="s">
        <v>24</v>
      </c>
      <c r="P2" t="s">
        <v>145</v>
      </c>
      <c r="S2">
        <v>141.88999999999999</v>
      </c>
      <c r="T2">
        <v>276.11</v>
      </c>
      <c r="U2">
        <v>543.29</v>
      </c>
      <c r="V2">
        <v>66.36</v>
      </c>
      <c r="W2">
        <v>153.26</v>
      </c>
      <c r="X2">
        <v>78</v>
      </c>
    </row>
    <row r="3" spans="1:26">
      <c r="A3">
        <v>1</v>
      </c>
      <c r="B3" t="s">
        <v>6</v>
      </c>
      <c r="C3" s="7">
        <v>43068</v>
      </c>
      <c r="D3">
        <v>211.41</v>
      </c>
      <c r="E3">
        <v>4.2279999999999998</v>
      </c>
      <c r="F3">
        <v>2.0880000000000001</v>
      </c>
      <c r="G3">
        <v>2.0299999999999998</v>
      </c>
      <c r="H3">
        <v>2.23</v>
      </c>
      <c r="I3" s="2" t="s">
        <v>143</v>
      </c>
      <c r="J3">
        <v>6</v>
      </c>
      <c r="K3">
        <v>5</v>
      </c>
      <c r="L3">
        <v>4</v>
      </c>
      <c r="M3">
        <v>6</v>
      </c>
      <c r="N3">
        <v>16</v>
      </c>
      <c r="O3">
        <v>7</v>
      </c>
      <c r="P3">
        <v>10</v>
      </c>
      <c r="S3">
        <v>211.41</v>
      </c>
      <c r="T3">
        <v>274.74</v>
      </c>
      <c r="U3">
        <v>541.9</v>
      </c>
      <c r="V3">
        <v>66.319999999999993</v>
      </c>
      <c r="W3">
        <v>149.44</v>
      </c>
      <c r="X3">
        <v>88.68</v>
      </c>
    </row>
    <row r="4" spans="1:26">
      <c r="A4">
        <v>2</v>
      </c>
      <c r="B4" t="s">
        <v>6</v>
      </c>
      <c r="C4" s="7">
        <v>43068</v>
      </c>
      <c r="D4">
        <v>209.98</v>
      </c>
      <c r="E4">
        <v>4.2</v>
      </c>
      <c r="F4">
        <v>2.02</v>
      </c>
      <c r="G4">
        <v>2.08</v>
      </c>
      <c r="H4">
        <v>2.2400000000000002</v>
      </c>
      <c r="I4" s="2" t="s">
        <v>144</v>
      </c>
      <c r="J4">
        <v>12</v>
      </c>
      <c r="K4">
        <v>14</v>
      </c>
      <c r="L4">
        <v>9</v>
      </c>
      <c r="M4">
        <v>13</v>
      </c>
      <c r="N4">
        <v>36</v>
      </c>
      <c r="O4">
        <v>15</v>
      </c>
      <c r="P4">
        <v>20</v>
      </c>
      <c r="S4">
        <v>209.98</v>
      </c>
      <c r="T4">
        <v>189.8</v>
      </c>
      <c r="U4">
        <v>822.57</v>
      </c>
      <c r="V4">
        <v>38.42</v>
      </c>
      <c r="W4">
        <v>114.9</v>
      </c>
      <c r="X4">
        <v>182.72</v>
      </c>
    </row>
    <row r="5" spans="1:26">
      <c r="A5">
        <v>2</v>
      </c>
      <c r="B5" t="s">
        <v>6</v>
      </c>
      <c r="C5" s="7">
        <v>43068</v>
      </c>
      <c r="D5">
        <v>224.67</v>
      </c>
      <c r="E5">
        <v>4.4930000000000003</v>
      </c>
      <c r="F5">
        <v>2.1389999999999998</v>
      </c>
      <c r="G5">
        <v>2.1</v>
      </c>
      <c r="H5">
        <v>2.29</v>
      </c>
      <c r="I5" s="2" t="s">
        <v>146</v>
      </c>
      <c r="J5">
        <f>AVERAGE(D2:D5,D10,D11,D18,D19,D33,D34,D47,D48)</f>
        <v>290.04916666666668</v>
      </c>
      <c r="K5">
        <f>AVERAGE(D6:D7,D14,D15,D20,D21,D24,D25,D26,D38,D39,D40,D77,D78)</f>
        <v>193.77214285714288</v>
      </c>
      <c r="L5">
        <f>AVERAGE(U2:U10)</f>
        <v>462.46222222222218</v>
      </c>
      <c r="M5">
        <f>AVERAGE(D27:D32,D35,D36,D37,D43,D44,D98,D99)</f>
        <v>79.740769230769246</v>
      </c>
      <c r="N5">
        <f>AVERAGE(D54:D74,D79,D80,D81,D82,D83,D92,D93,D96,D97,D102,D103,D104,D106,D105,D107)</f>
        <v>243.50666666666666</v>
      </c>
      <c r="O5">
        <f>AVERAGE(D84:D85,D88,D89,D108,D109,D110,D111,D112,D113,D114,D117,D118,D119,D120)</f>
        <v>208.72</v>
      </c>
      <c r="P5">
        <f>AVERAGE(D126:D145)</f>
        <v>5.6000000000000119E-2</v>
      </c>
      <c r="S5">
        <v>224.67</v>
      </c>
      <c r="T5">
        <v>193.83</v>
      </c>
      <c r="U5">
        <v>674.56</v>
      </c>
      <c r="V5">
        <v>37.74</v>
      </c>
      <c r="W5">
        <v>158.34</v>
      </c>
      <c r="X5">
        <v>114.42</v>
      </c>
    </row>
    <row r="6" spans="1:26">
      <c r="A6">
        <v>3</v>
      </c>
      <c r="B6" t="s">
        <v>7</v>
      </c>
      <c r="C6" s="1">
        <v>43056</v>
      </c>
      <c r="D6">
        <v>276.11</v>
      </c>
      <c r="E6">
        <v>5.5220000000000002</v>
      </c>
      <c r="F6">
        <v>2.5990000000000002</v>
      </c>
      <c r="G6">
        <v>2.12</v>
      </c>
      <c r="H6">
        <v>2.27</v>
      </c>
      <c r="I6" s="2" t="s">
        <v>147</v>
      </c>
      <c r="J6">
        <f>_xlfn.STDEV.S(D2:D5,D10,D11,D18,D19,D33,D34,D47,D48)</f>
        <v>152.37205580470291</v>
      </c>
      <c r="K6">
        <f>_xlfn.STDEV.S(D6:D7,D14,D15,D20,D21,D24,D25,D26,D38,D39,D40,D77,D78)</f>
        <v>71.903191988477502</v>
      </c>
      <c r="L6">
        <f>_xlfn.STDEV.S(D8:D9,D12,D13,D49,D50,D51,D52)</f>
        <v>210.41796259808376</v>
      </c>
      <c r="M6">
        <f>_xlfn.STDEV.S(D27:D32,D35,D36,D37,D43,D44,D98,D99)</f>
        <v>70.721794196407174</v>
      </c>
      <c r="N6">
        <f>_xlfn.STDEV.S(D54:D74,D79,D80,D81,D82,D83,D92,D93,D96,D97,D102,D103,D104,D106,D105,D107)</f>
        <v>107.52351012021248</v>
      </c>
      <c r="O6">
        <f>_xlfn.STDEV.S(D84:D85,D88,D89,D108,D109,D110,D111,D112,D113,D114,D117,D118,D119,D120)</f>
        <v>104.56770711567016</v>
      </c>
      <c r="P6">
        <f>_xlfn.STDEV.S(D126:D145)</f>
        <v>1.5474848864154411</v>
      </c>
      <c r="S6">
        <v>361.47</v>
      </c>
      <c r="T6">
        <v>181.95</v>
      </c>
      <c r="U6">
        <v>514.19000000000005</v>
      </c>
      <c r="V6">
        <v>45.98</v>
      </c>
      <c r="W6">
        <v>173.9</v>
      </c>
      <c r="X6">
        <v>421.87</v>
      </c>
    </row>
    <row r="7" spans="1:26">
      <c r="A7">
        <v>3</v>
      </c>
      <c r="B7" t="s">
        <v>7</v>
      </c>
      <c r="C7" s="1">
        <v>43056</v>
      </c>
      <c r="D7">
        <v>274.74</v>
      </c>
      <c r="E7">
        <v>5.4950000000000001</v>
      </c>
      <c r="F7">
        <v>2.6019999999999999</v>
      </c>
      <c r="G7">
        <v>2.11</v>
      </c>
      <c r="H7">
        <v>2.27</v>
      </c>
      <c r="I7" s="2" t="s">
        <v>148</v>
      </c>
      <c r="J7">
        <f>J6/J4^0.5</f>
        <v>43.986023717910953</v>
      </c>
      <c r="K7">
        <f t="shared" ref="K7:P7" si="0">K6/K4^0.5</f>
        <v>19.216936388307982</v>
      </c>
      <c r="L7">
        <f t="shared" si="0"/>
        <v>70.139320866027916</v>
      </c>
      <c r="M7">
        <f t="shared" si="0"/>
        <v>19.614696559073664</v>
      </c>
      <c r="N7">
        <f t="shared" si="0"/>
        <v>17.920585020035414</v>
      </c>
      <c r="O7">
        <f t="shared" si="0"/>
        <v>26.999265880672354</v>
      </c>
      <c r="P7">
        <f t="shared" si="0"/>
        <v>0.34602814001784671</v>
      </c>
      <c r="S7">
        <v>432</v>
      </c>
      <c r="T7">
        <v>158.38999999999999</v>
      </c>
      <c r="U7">
        <v>219.49</v>
      </c>
      <c r="V7">
        <v>42.87</v>
      </c>
      <c r="W7">
        <v>162.54</v>
      </c>
      <c r="X7">
        <v>362.27</v>
      </c>
    </row>
    <row r="8" spans="1:26" s="2" customFormat="1">
      <c r="A8" s="2">
        <v>4</v>
      </c>
      <c r="B8" s="2" t="s">
        <v>8</v>
      </c>
      <c r="C8" s="9">
        <v>43056</v>
      </c>
      <c r="D8" s="2">
        <v>543.29</v>
      </c>
      <c r="E8" s="2">
        <v>10.866</v>
      </c>
      <c r="F8" s="2">
        <v>5.2690000000000001</v>
      </c>
      <c r="G8" s="2">
        <v>2.06</v>
      </c>
      <c r="H8" s="2">
        <v>2.2999999999999998</v>
      </c>
      <c r="S8" s="2">
        <v>208.35</v>
      </c>
      <c r="T8" s="2">
        <v>284.35000000000002</v>
      </c>
      <c r="U8" s="2">
        <v>311.16000000000003</v>
      </c>
      <c r="V8" s="2">
        <v>65.11</v>
      </c>
      <c r="W8" s="2">
        <v>318.01</v>
      </c>
      <c r="X8" s="2">
        <v>330.87</v>
      </c>
    </row>
    <row r="9" spans="1:26" s="2" customFormat="1">
      <c r="A9" s="2">
        <v>4</v>
      </c>
      <c r="B9" s="2" t="s">
        <v>8</v>
      </c>
      <c r="C9" s="9">
        <v>43056</v>
      </c>
      <c r="D9" s="2">
        <v>541.9</v>
      </c>
      <c r="E9" s="2">
        <v>10.837999999999999</v>
      </c>
      <c r="F9" s="2">
        <v>5.226</v>
      </c>
      <c r="G9" s="2">
        <v>2.0699999999999998</v>
      </c>
      <c r="H9" s="2">
        <v>2.31</v>
      </c>
      <c r="S9" s="2">
        <v>236.07</v>
      </c>
      <c r="T9" s="2">
        <v>223.88</v>
      </c>
      <c r="U9" s="2">
        <v>257.31</v>
      </c>
      <c r="V9" s="2">
        <v>58.23</v>
      </c>
      <c r="W9" s="2">
        <v>319.41000000000003</v>
      </c>
      <c r="X9" s="2">
        <v>131.22</v>
      </c>
    </row>
    <row r="10" spans="1:26" s="2" customFormat="1">
      <c r="A10" s="2">
        <v>5</v>
      </c>
      <c r="B10" s="2" t="s">
        <v>6</v>
      </c>
      <c r="C10" s="10">
        <v>43068</v>
      </c>
      <c r="D10" s="2">
        <v>361.47</v>
      </c>
      <c r="E10" s="2">
        <v>7.2290000000000001</v>
      </c>
      <c r="F10" s="2">
        <v>3.4239999999999999</v>
      </c>
      <c r="G10" s="2">
        <v>2.11</v>
      </c>
      <c r="H10" s="2">
        <v>2.35</v>
      </c>
      <c r="S10" s="2">
        <v>175.72</v>
      </c>
      <c r="T10" s="2">
        <v>269.81</v>
      </c>
      <c r="U10" s="2">
        <v>277.69</v>
      </c>
      <c r="V10" s="2">
        <v>61.91</v>
      </c>
      <c r="W10" s="2">
        <v>324.93</v>
      </c>
      <c r="X10" s="2">
        <v>123.55</v>
      </c>
    </row>
    <row r="11" spans="1:26" s="2" customFormat="1">
      <c r="A11" s="2">
        <v>5</v>
      </c>
      <c r="B11" s="2" t="s">
        <v>6</v>
      </c>
      <c r="C11" s="10">
        <v>43068</v>
      </c>
      <c r="D11" s="2">
        <v>432</v>
      </c>
      <c r="E11" s="2">
        <v>8.64</v>
      </c>
      <c r="F11" s="2">
        <v>4.1420000000000003</v>
      </c>
      <c r="G11" s="2">
        <v>2.09</v>
      </c>
      <c r="H11" s="2">
        <v>2.31</v>
      </c>
      <c r="S11" s="2">
        <v>153.53</v>
      </c>
      <c r="T11" s="2">
        <v>236.48</v>
      </c>
      <c r="V11" s="2">
        <v>274.63</v>
      </c>
      <c r="W11" s="2">
        <v>271.60000000000002</v>
      </c>
      <c r="X11" s="2">
        <v>220.54</v>
      </c>
    </row>
    <row r="12" spans="1:26" s="2" customFormat="1">
      <c r="A12" s="2">
        <v>6</v>
      </c>
      <c r="B12" s="2" t="s">
        <v>8</v>
      </c>
      <c r="C12" s="10">
        <v>43068</v>
      </c>
      <c r="D12" s="2">
        <v>822.57</v>
      </c>
      <c r="E12" s="2">
        <v>16.451000000000001</v>
      </c>
      <c r="F12" s="2">
        <v>7.9809999999999999</v>
      </c>
      <c r="G12" s="2">
        <v>2.06</v>
      </c>
      <c r="H12" s="2">
        <v>2.23</v>
      </c>
      <c r="J12" s="2">
        <f>AVERAGE(D12:D13)</f>
        <v>748.56500000000005</v>
      </c>
      <c r="S12" s="2">
        <v>588.14</v>
      </c>
      <c r="T12" s="2">
        <v>146.53</v>
      </c>
      <c r="V12" s="2">
        <v>190.26</v>
      </c>
      <c r="W12" s="2">
        <v>259.42</v>
      </c>
      <c r="X12" s="2">
        <v>263.89</v>
      </c>
      <c r="Z12" s="2" t="s">
        <v>149</v>
      </c>
    </row>
    <row r="13" spans="1:26" s="2" customFormat="1">
      <c r="A13" s="2">
        <v>6</v>
      </c>
      <c r="B13" s="2" t="s">
        <v>8</v>
      </c>
      <c r="C13" s="10">
        <v>43068</v>
      </c>
      <c r="D13" s="2">
        <v>674.56</v>
      </c>
      <c r="E13" s="2">
        <v>13.491</v>
      </c>
      <c r="F13" s="2">
        <v>6.4969999999999999</v>
      </c>
      <c r="G13" s="2">
        <v>2.08</v>
      </c>
      <c r="H13" s="2">
        <v>2.25</v>
      </c>
      <c r="J13" s="2">
        <f>AVERAGE(D47:D48)</f>
        <v>562.75</v>
      </c>
      <c r="S13" s="2">
        <v>537.36</v>
      </c>
      <c r="T13" s="2">
        <v>134.25</v>
      </c>
      <c r="V13" s="2">
        <v>44.52</v>
      </c>
      <c r="W13" s="2">
        <v>308.20999999999998</v>
      </c>
      <c r="X13" s="2">
        <v>149.03</v>
      </c>
    </row>
    <row r="14" spans="1:26" s="2" customFormat="1">
      <c r="A14" s="2">
        <v>7</v>
      </c>
      <c r="B14" s="2" t="s">
        <v>7</v>
      </c>
      <c r="C14" s="9">
        <v>43056</v>
      </c>
      <c r="D14" s="2">
        <v>189.8</v>
      </c>
      <c r="E14" s="2">
        <v>3.7959999999999998</v>
      </c>
      <c r="F14" s="2">
        <v>1.85</v>
      </c>
      <c r="G14" s="2">
        <v>2.0499999999999998</v>
      </c>
      <c r="H14" s="2">
        <v>2.31</v>
      </c>
      <c r="T14" s="2">
        <v>71.540000000000006</v>
      </c>
      <c r="V14" s="2">
        <v>44.28</v>
      </c>
      <c r="W14" s="2">
        <v>319.43</v>
      </c>
      <c r="X14" s="2">
        <v>154.05000000000001</v>
      </c>
    </row>
    <row r="15" spans="1:26" s="2" customFormat="1">
      <c r="A15" s="2">
        <v>7</v>
      </c>
      <c r="B15" s="2" t="s">
        <v>7</v>
      </c>
      <c r="C15" s="9">
        <v>43056</v>
      </c>
      <c r="D15" s="2">
        <v>193.83</v>
      </c>
      <c r="E15" s="2">
        <v>3.8769999999999998</v>
      </c>
      <c r="F15" s="2">
        <v>1.877</v>
      </c>
      <c r="G15" s="2">
        <v>2.0699999999999998</v>
      </c>
      <c r="H15" s="2">
        <v>2.39</v>
      </c>
      <c r="T15" s="2">
        <v>71.150000000000006</v>
      </c>
      <c r="W15" s="2">
        <v>131</v>
      </c>
      <c r="X15" s="2">
        <v>234.42</v>
      </c>
    </row>
    <row r="16" spans="1:26">
      <c r="W16">
        <v>143.12</v>
      </c>
      <c r="X16">
        <v>275.27</v>
      </c>
    </row>
    <row r="17" spans="1:23">
      <c r="W17">
        <v>323.20999999999998</v>
      </c>
    </row>
    <row r="18" spans="1:23" s="2" customFormat="1">
      <c r="A18" s="2">
        <v>9</v>
      </c>
      <c r="B18" s="2" t="s">
        <v>6</v>
      </c>
      <c r="C18" s="10">
        <v>43066</v>
      </c>
      <c r="D18" s="2">
        <v>208.35</v>
      </c>
      <c r="E18" s="2">
        <v>4.1669999999999998</v>
      </c>
      <c r="F18" s="2">
        <v>2.024</v>
      </c>
      <c r="G18" s="2">
        <v>2.06</v>
      </c>
      <c r="H18" s="2">
        <v>2.27</v>
      </c>
      <c r="W18" s="2">
        <v>303.85000000000002</v>
      </c>
    </row>
    <row r="19" spans="1:23" s="2" customFormat="1">
      <c r="A19" s="2">
        <v>9</v>
      </c>
      <c r="B19" s="2" t="s">
        <v>6</v>
      </c>
      <c r="C19" s="10">
        <v>43066</v>
      </c>
      <c r="D19" s="2">
        <v>236.07</v>
      </c>
      <c r="E19" s="2">
        <v>4.7210000000000001</v>
      </c>
      <c r="F19" s="2">
        <v>2.2949999999999999</v>
      </c>
      <c r="G19" s="2">
        <v>2.06</v>
      </c>
      <c r="H19" s="2">
        <v>2.2599999999999998</v>
      </c>
      <c r="W19" s="2">
        <v>315.45</v>
      </c>
    </row>
    <row r="20" spans="1:23">
      <c r="A20">
        <v>10</v>
      </c>
      <c r="B20" t="s">
        <v>7</v>
      </c>
      <c r="C20" s="7">
        <v>43068</v>
      </c>
      <c r="D20">
        <v>181.95</v>
      </c>
      <c r="E20">
        <v>3.6389999999999998</v>
      </c>
      <c r="F20">
        <v>1.7909999999999999</v>
      </c>
      <c r="G20">
        <v>2.0299999999999998</v>
      </c>
      <c r="H20">
        <v>2.2999999999999998</v>
      </c>
      <c r="W20">
        <v>312.07</v>
      </c>
    </row>
    <row r="21" spans="1:23">
      <c r="A21">
        <v>10</v>
      </c>
      <c r="B21" t="s">
        <v>7</v>
      </c>
      <c r="C21" s="7">
        <v>43068</v>
      </c>
      <c r="D21">
        <v>158.38999999999999</v>
      </c>
      <c r="E21">
        <v>3.1680000000000001</v>
      </c>
      <c r="F21">
        <v>1.5409999999999999</v>
      </c>
      <c r="G21">
        <v>2.06</v>
      </c>
      <c r="H21">
        <v>2.33</v>
      </c>
      <c r="W21">
        <v>277.69</v>
      </c>
    </row>
    <row r="22" spans="1:23">
      <c r="W22">
        <v>297.74</v>
      </c>
    </row>
    <row r="23" spans="1:23">
      <c r="W23">
        <v>155.97999999999999</v>
      </c>
    </row>
    <row r="24" spans="1:23" s="2" customFormat="1">
      <c r="A24" s="2">
        <v>12</v>
      </c>
      <c r="B24" s="2" t="s">
        <v>7</v>
      </c>
      <c r="C24" s="9">
        <v>43066</v>
      </c>
      <c r="D24" s="2">
        <v>284.35000000000002</v>
      </c>
      <c r="E24" s="2">
        <v>5.6870000000000003</v>
      </c>
      <c r="F24" s="2">
        <v>2.774</v>
      </c>
      <c r="G24" s="2">
        <v>2.0499999999999998</v>
      </c>
      <c r="H24" s="2">
        <v>2.2999999999999998</v>
      </c>
      <c r="W24" s="2">
        <v>152.37</v>
      </c>
    </row>
    <row r="25" spans="1:23" s="2" customFormat="1">
      <c r="A25" s="2">
        <v>12</v>
      </c>
      <c r="B25" s="2" t="s">
        <v>7</v>
      </c>
      <c r="C25" s="9">
        <v>43066</v>
      </c>
      <c r="D25" s="2">
        <v>223.88</v>
      </c>
      <c r="E25" s="2">
        <v>4.4779999999999998</v>
      </c>
      <c r="F25" s="2">
        <v>2.1890000000000001</v>
      </c>
      <c r="G25" s="2">
        <v>2.0499999999999998</v>
      </c>
      <c r="H25" s="2">
        <v>2.2799999999999998</v>
      </c>
      <c r="W25" s="2">
        <v>314.61</v>
      </c>
    </row>
    <row r="26" spans="1:23" s="2" customFormat="1">
      <c r="A26" s="2">
        <v>12</v>
      </c>
      <c r="B26" s="2" t="s">
        <v>7</v>
      </c>
      <c r="C26" s="9">
        <v>43066</v>
      </c>
      <c r="D26" s="2">
        <v>269.81</v>
      </c>
      <c r="E26" s="2">
        <v>5.3959999999999999</v>
      </c>
      <c r="F26" s="2">
        <v>2.629</v>
      </c>
      <c r="G26" s="2">
        <v>2.0499999999999998</v>
      </c>
      <c r="H26" s="2">
        <v>2.2999999999999998</v>
      </c>
      <c r="W26" s="2">
        <v>231.25</v>
      </c>
    </row>
    <row r="27" spans="1:23">
      <c r="A27">
        <v>13</v>
      </c>
      <c r="B27" t="s">
        <v>12</v>
      </c>
      <c r="C27" s="7">
        <v>43068</v>
      </c>
      <c r="D27">
        <v>66.36</v>
      </c>
      <c r="E27">
        <v>1.327</v>
      </c>
      <c r="F27">
        <v>0.64200000000000002</v>
      </c>
      <c r="G27">
        <v>2.0699999999999998</v>
      </c>
      <c r="H27">
        <v>2.02</v>
      </c>
      <c r="W27">
        <v>205.42</v>
      </c>
    </row>
    <row r="28" spans="1:23">
      <c r="A28">
        <v>13</v>
      </c>
      <c r="B28" t="s">
        <v>12</v>
      </c>
      <c r="C28" s="7">
        <v>43068</v>
      </c>
      <c r="D28">
        <v>66.319999999999993</v>
      </c>
      <c r="E28">
        <v>1.3260000000000001</v>
      </c>
      <c r="F28">
        <v>0.62</v>
      </c>
      <c r="G28">
        <v>2.14</v>
      </c>
      <c r="H28">
        <v>2.0299999999999998</v>
      </c>
      <c r="W28">
        <v>64.5</v>
      </c>
    </row>
    <row r="29" spans="1:23" s="2" customFormat="1">
      <c r="A29" s="2">
        <v>14</v>
      </c>
      <c r="B29" s="2" t="s">
        <v>12</v>
      </c>
      <c r="C29" s="10">
        <v>43067</v>
      </c>
      <c r="D29" s="2">
        <v>38.42</v>
      </c>
      <c r="E29" s="2">
        <v>0.76800000000000002</v>
      </c>
      <c r="F29" s="2">
        <v>0.36499999999999999</v>
      </c>
      <c r="G29" s="2">
        <v>2.1</v>
      </c>
      <c r="H29" s="2">
        <v>2.04</v>
      </c>
      <c r="W29" s="2">
        <v>66.02</v>
      </c>
    </row>
    <row r="30" spans="1:23" s="2" customFormat="1">
      <c r="A30" s="2">
        <v>14</v>
      </c>
      <c r="B30" s="2" t="s">
        <v>12</v>
      </c>
      <c r="C30" s="10">
        <v>43067</v>
      </c>
      <c r="D30" s="2">
        <v>37.74</v>
      </c>
      <c r="E30" s="2">
        <v>0.755</v>
      </c>
      <c r="F30" s="2">
        <v>0.35499999999999998</v>
      </c>
      <c r="G30" s="2">
        <v>2.13</v>
      </c>
      <c r="H30" s="2">
        <v>1.86</v>
      </c>
      <c r="W30" s="2">
        <v>85.45</v>
      </c>
    </row>
    <row r="31" spans="1:23" s="2" customFormat="1">
      <c r="A31" s="2">
        <v>15</v>
      </c>
      <c r="B31" s="2" t="s">
        <v>12</v>
      </c>
      <c r="C31" s="10">
        <v>43067</v>
      </c>
      <c r="D31" s="2">
        <v>45.98</v>
      </c>
      <c r="E31" s="2">
        <v>0.92</v>
      </c>
      <c r="F31" s="2">
        <v>0.42599999999999999</v>
      </c>
      <c r="G31" s="2">
        <v>2.16</v>
      </c>
      <c r="H31" s="2">
        <v>2.06</v>
      </c>
      <c r="W31" s="2">
        <v>77.180000000000007</v>
      </c>
    </row>
    <row r="32" spans="1:23" s="2" customFormat="1">
      <c r="A32" s="2">
        <v>15</v>
      </c>
      <c r="B32" s="2" t="s">
        <v>12</v>
      </c>
      <c r="C32" s="10">
        <v>43067</v>
      </c>
      <c r="D32" s="2">
        <v>42.87</v>
      </c>
      <c r="E32" s="2">
        <v>0.85699999999999998</v>
      </c>
      <c r="F32" s="2">
        <v>0.36499999999999999</v>
      </c>
      <c r="G32" s="2">
        <v>2.35</v>
      </c>
      <c r="H32" s="2">
        <v>2.31</v>
      </c>
      <c r="W32" s="2">
        <v>508.89</v>
      </c>
    </row>
    <row r="33" spans="1:23">
      <c r="A33">
        <v>16</v>
      </c>
      <c r="B33" t="s">
        <v>6</v>
      </c>
      <c r="C33" s="7">
        <v>43068</v>
      </c>
      <c r="D33">
        <v>175.72</v>
      </c>
      <c r="E33">
        <v>3.5139999999999998</v>
      </c>
      <c r="F33">
        <v>1.7170000000000001</v>
      </c>
      <c r="G33">
        <v>2.0499999999999998</v>
      </c>
      <c r="H33">
        <v>2.34</v>
      </c>
      <c r="W33">
        <v>415.36</v>
      </c>
    </row>
    <row r="34" spans="1:23">
      <c r="A34">
        <v>16</v>
      </c>
      <c r="B34" t="s">
        <v>6</v>
      </c>
      <c r="C34" s="7">
        <v>43068</v>
      </c>
      <c r="D34">
        <v>153.53</v>
      </c>
      <c r="E34">
        <v>3.0710000000000002</v>
      </c>
      <c r="F34">
        <v>1.468</v>
      </c>
      <c r="G34">
        <v>2.09</v>
      </c>
      <c r="H34">
        <v>2.37</v>
      </c>
      <c r="W34">
        <v>359.74</v>
      </c>
    </row>
    <row r="35" spans="1:23">
      <c r="A35">
        <v>17</v>
      </c>
      <c r="B35" t="s">
        <v>12</v>
      </c>
      <c r="C35" s="7">
        <v>43067</v>
      </c>
      <c r="D35">
        <v>65.11</v>
      </c>
      <c r="E35">
        <v>1.302</v>
      </c>
      <c r="F35">
        <v>0.59699999999999998</v>
      </c>
      <c r="G35">
        <v>2.1800000000000002</v>
      </c>
      <c r="H35">
        <v>2.09</v>
      </c>
      <c r="W35">
        <v>360.29</v>
      </c>
    </row>
    <row r="36" spans="1:23">
      <c r="A36">
        <v>17</v>
      </c>
      <c r="B36" t="s">
        <v>12</v>
      </c>
      <c r="C36" s="7">
        <v>43067</v>
      </c>
      <c r="D36">
        <v>58.23</v>
      </c>
      <c r="E36">
        <v>1.165</v>
      </c>
      <c r="F36">
        <v>0.50700000000000001</v>
      </c>
      <c r="G36">
        <v>2.29</v>
      </c>
      <c r="H36">
        <v>2.25</v>
      </c>
    </row>
    <row r="37" spans="1:23">
      <c r="A37">
        <v>17</v>
      </c>
      <c r="B37" t="s">
        <v>12</v>
      </c>
      <c r="C37" s="7">
        <v>43067</v>
      </c>
      <c r="D37">
        <v>61.91</v>
      </c>
      <c r="E37">
        <v>1.238</v>
      </c>
      <c r="F37">
        <v>0.57799999999999996</v>
      </c>
      <c r="G37">
        <v>2.14</v>
      </c>
      <c r="H37">
        <v>2.12</v>
      </c>
    </row>
    <row r="38" spans="1:23">
      <c r="A38">
        <v>18</v>
      </c>
      <c r="B38" t="s">
        <v>7</v>
      </c>
      <c r="C38" s="1">
        <v>43067</v>
      </c>
      <c r="D38">
        <v>236.48</v>
      </c>
      <c r="E38">
        <v>4.7300000000000004</v>
      </c>
      <c r="F38">
        <v>2.3530000000000002</v>
      </c>
      <c r="G38">
        <v>2.0099999999999998</v>
      </c>
      <c r="H38">
        <v>2.21</v>
      </c>
    </row>
    <row r="39" spans="1:23">
      <c r="A39">
        <v>18</v>
      </c>
      <c r="B39" t="s">
        <v>7</v>
      </c>
      <c r="C39" s="1">
        <v>43067</v>
      </c>
      <c r="D39">
        <v>146.53</v>
      </c>
      <c r="E39">
        <v>2.931</v>
      </c>
      <c r="F39">
        <v>1.4450000000000001</v>
      </c>
      <c r="G39">
        <v>2.0299999999999998</v>
      </c>
      <c r="H39">
        <v>2.21</v>
      </c>
    </row>
    <row r="40" spans="1:23">
      <c r="A40">
        <v>18</v>
      </c>
      <c r="B40" t="s">
        <v>7</v>
      </c>
      <c r="C40" s="1">
        <v>43067</v>
      </c>
      <c r="D40">
        <v>134.25</v>
      </c>
      <c r="E40">
        <v>2.6850000000000001</v>
      </c>
      <c r="F40">
        <v>1.323</v>
      </c>
      <c r="G40">
        <v>2.0299999999999998</v>
      </c>
      <c r="H40">
        <v>2.17</v>
      </c>
    </row>
    <row r="43" spans="1:23">
      <c r="A43">
        <v>20</v>
      </c>
      <c r="B43" t="s">
        <v>12</v>
      </c>
      <c r="C43" s="7">
        <v>43069</v>
      </c>
      <c r="D43">
        <v>274.63</v>
      </c>
      <c r="E43">
        <v>5.4930000000000003</v>
      </c>
      <c r="F43">
        <v>2.5579999999999998</v>
      </c>
      <c r="G43">
        <v>2.15</v>
      </c>
      <c r="H43">
        <v>2.2799999999999998</v>
      </c>
    </row>
    <row r="44" spans="1:23">
      <c r="A44">
        <v>20</v>
      </c>
      <c r="B44" t="s">
        <v>12</v>
      </c>
      <c r="C44" s="7">
        <v>43069</v>
      </c>
      <c r="D44">
        <v>190.26</v>
      </c>
      <c r="E44">
        <v>3.8050000000000002</v>
      </c>
      <c r="F44">
        <v>1.7909999999999999</v>
      </c>
      <c r="G44">
        <v>2.12</v>
      </c>
      <c r="H44">
        <v>2.27</v>
      </c>
    </row>
    <row r="47" spans="1:23" s="2" customFormat="1">
      <c r="A47" s="2">
        <v>22</v>
      </c>
      <c r="B47" s="2" t="s">
        <v>6</v>
      </c>
      <c r="C47" s="10">
        <v>43068</v>
      </c>
      <c r="D47" s="2">
        <v>588.14</v>
      </c>
      <c r="E47" s="2">
        <v>11.763</v>
      </c>
      <c r="F47" s="2">
        <v>5.8339999999999996</v>
      </c>
      <c r="G47" s="2">
        <v>2.02</v>
      </c>
      <c r="H47" s="2">
        <v>2.1800000000000002</v>
      </c>
    </row>
    <row r="48" spans="1:23" s="2" customFormat="1">
      <c r="A48" s="2">
        <v>22</v>
      </c>
      <c r="B48" s="2" t="s">
        <v>6</v>
      </c>
      <c r="C48" s="10">
        <v>43068</v>
      </c>
      <c r="D48" s="2">
        <v>537.36</v>
      </c>
      <c r="E48" s="2">
        <v>10.747</v>
      </c>
      <c r="F48" s="2">
        <v>5.4880000000000004</v>
      </c>
      <c r="G48" s="2">
        <v>1.96</v>
      </c>
      <c r="H48" s="2">
        <v>2.29</v>
      </c>
    </row>
    <row r="49" spans="1:8">
      <c r="A49">
        <v>23</v>
      </c>
      <c r="B49" t="s">
        <v>8</v>
      </c>
      <c r="C49" s="7">
        <v>43069</v>
      </c>
      <c r="D49">
        <v>514.19000000000005</v>
      </c>
      <c r="E49">
        <v>10.292</v>
      </c>
      <c r="F49">
        <v>5.1479999999999997</v>
      </c>
      <c r="G49">
        <v>2</v>
      </c>
      <c r="H49">
        <v>2.35</v>
      </c>
    </row>
    <row r="50" spans="1:8">
      <c r="A50">
        <v>23</v>
      </c>
      <c r="B50" t="s">
        <v>8</v>
      </c>
      <c r="C50" s="7">
        <v>43069</v>
      </c>
      <c r="D50">
        <v>219.49</v>
      </c>
      <c r="E50">
        <v>4.3899999999999997</v>
      </c>
      <c r="F50">
        <v>3.077</v>
      </c>
      <c r="G50">
        <v>2.0299999999999998</v>
      </c>
      <c r="H50">
        <v>2.37</v>
      </c>
    </row>
    <row r="51" spans="1:8">
      <c r="A51">
        <v>23</v>
      </c>
      <c r="B51" t="s">
        <v>8</v>
      </c>
      <c r="C51" s="7">
        <v>43069</v>
      </c>
      <c r="D51">
        <v>311.16000000000003</v>
      </c>
      <c r="E51">
        <v>6.2229999999999999</v>
      </c>
      <c r="F51">
        <v>3.077</v>
      </c>
      <c r="G51">
        <v>2.02</v>
      </c>
      <c r="H51">
        <v>2.3199999999999998</v>
      </c>
    </row>
    <row r="52" spans="1:8">
      <c r="A52">
        <v>24</v>
      </c>
      <c r="B52" t="s">
        <v>8</v>
      </c>
      <c r="C52" s="7">
        <v>43069</v>
      </c>
      <c r="D52">
        <v>257.31</v>
      </c>
      <c r="E52">
        <v>5.1459999999999999</v>
      </c>
      <c r="F52">
        <v>2.544</v>
      </c>
      <c r="G52">
        <v>2.02</v>
      </c>
      <c r="H52">
        <v>2.38</v>
      </c>
    </row>
    <row r="53" spans="1:8">
      <c r="A53">
        <v>24</v>
      </c>
      <c r="B53" t="s">
        <v>8</v>
      </c>
      <c r="C53" s="7">
        <v>43069</v>
      </c>
      <c r="D53">
        <v>277.69</v>
      </c>
      <c r="E53">
        <v>5.5540000000000003</v>
      </c>
      <c r="F53">
        <v>2.6429999999999998</v>
      </c>
      <c r="G53">
        <v>2.0299999999999998</v>
      </c>
      <c r="H53">
        <v>2.39</v>
      </c>
    </row>
    <row r="54" spans="1:8">
      <c r="A54">
        <v>25</v>
      </c>
      <c r="B54" t="s">
        <v>13</v>
      </c>
      <c r="C54" s="7">
        <v>43056</v>
      </c>
      <c r="D54">
        <v>153.26</v>
      </c>
      <c r="E54">
        <v>3.0649999999999999</v>
      </c>
      <c r="F54">
        <v>1.427</v>
      </c>
      <c r="G54">
        <v>2.15</v>
      </c>
      <c r="H54">
        <v>2.23</v>
      </c>
    </row>
    <row r="55" spans="1:8">
      <c r="A55">
        <v>25</v>
      </c>
      <c r="B55" t="s">
        <v>13</v>
      </c>
      <c r="C55" s="7">
        <v>43056</v>
      </c>
      <c r="D55">
        <v>149.44</v>
      </c>
      <c r="E55">
        <v>2.9889999999999999</v>
      </c>
      <c r="F55">
        <v>1.3979999999999999</v>
      </c>
      <c r="G55">
        <v>2.13</v>
      </c>
      <c r="H55">
        <v>2.27</v>
      </c>
    </row>
    <row r="56" spans="1:8">
      <c r="A56">
        <v>26</v>
      </c>
      <c r="B56" t="s">
        <v>13</v>
      </c>
      <c r="C56" s="7">
        <v>43069</v>
      </c>
      <c r="D56">
        <v>114.9</v>
      </c>
      <c r="E56">
        <v>2.298</v>
      </c>
      <c r="F56">
        <v>1.1120000000000001</v>
      </c>
      <c r="G56">
        <v>2.0699999999999998</v>
      </c>
      <c r="H56">
        <v>2.23</v>
      </c>
    </row>
    <row r="57" spans="1:8">
      <c r="A57">
        <v>26</v>
      </c>
      <c r="B57" t="s">
        <v>13</v>
      </c>
      <c r="C57" s="7">
        <v>43069</v>
      </c>
      <c r="D57">
        <v>158.34</v>
      </c>
      <c r="E57">
        <v>3.1669999999999998</v>
      </c>
      <c r="F57">
        <v>1.518</v>
      </c>
      <c r="G57">
        <v>2.09</v>
      </c>
      <c r="H57">
        <v>2.21</v>
      </c>
    </row>
    <row r="58" spans="1:8" s="2" customFormat="1">
      <c r="A58" s="2">
        <v>27</v>
      </c>
      <c r="B58" s="2" t="s">
        <v>13</v>
      </c>
      <c r="C58" s="10">
        <v>43067</v>
      </c>
      <c r="D58" s="2">
        <v>173.9</v>
      </c>
      <c r="E58" s="2">
        <v>3.4780000000000002</v>
      </c>
      <c r="F58" s="2">
        <v>1.6559999999999999</v>
      </c>
      <c r="G58" s="2">
        <v>2.1</v>
      </c>
      <c r="H58" s="2">
        <v>2.2000000000000002</v>
      </c>
    </row>
    <row r="59" spans="1:8" s="2" customFormat="1">
      <c r="A59" s="2">
        <v>27</v>
      </c>
      <c r="B59" s="2" t="s">
        <v>13</v>
      </c>
      <c r="C59" s="10">
        <v>43067</v>
      </c>
      <c r="D59" s="2">
        <v>162.54</v>
      </c>
      <c r="E59" s="2">
        <v>3.2509999999999999</v>
      </c>
      <c r="F59" s="2">
        <v>1.534</v>
      </c>
      <c r="G59" s="2">
        <v>2.12</v>
      </c>
      <c r="H59" s="2">
        <v>2.2000000000000002</v>
      </c>
    </row>
    <row r="60" spans="1:8">
      <c r="A60">
        <v>28</v>
      </c>
      <c r="B60" t="s">
        <v>13</v>
      </c>
      <c r="C60" s="7">
        <v>43067</v>
      </c>
      <c r="D60">
        <v>318.01</v>
      </c>
      <c r="E60">
        <v>6.3760000000000003</v>
      </c>
      <c r="F60">
        <v>2.98</v>
      </c>
      <c r="G60">
        <v>2.14</v>
      </c>
      <c r="H60">
        <v>2.2200000000000002</v>
      </c>
    </row>
    <row r="61" spans="1:8">
      <c r="A61">
        <v>28</v>
      </c>
      <c r="B61" t="s">
        <v>13</v>
      </c>
      <c r="C61" s="7">
        <v>43067</v>
      </c>
      <c r="D61">
        <v>319.41000000000003</v>
      </c>
      <c r="E61">
        <v>6.3879999999999999</v>
      </c>
      <c r="F61">
        <v>2.9649999999999999</v>
      </c>
      <c r="G61">
        <v>2.15</v>
      </c>
      <c r="H61">
        <v>2.2200000000000002</v>
      </c>
    </row>
    <row r="62" spans="1:8">
      <c r="A62">
        <v>29</v>
      </c>
      <c r="B62" t="s">
        <v>13</v>
      </c>
      <c r="C62" s="7">
        <v>43066</v>
      </c>
      <c r="D62">
        <v>324.93</v>
      </c>
      <c r="E62">
        <v>6.4989999999999997</v>
      </c>
      <c r="F62">
        <v>3.1539999999999999</v>
      </c>
      <c r="G62">
        <v>2.06</v>
      </c>
      <c r="H62">
        <v>2.21</v>
      </c>
    </row>
    <row r="63" spans="1:8" s="2" customFormat="1">
      <c r="A63" s="2">
        <v>29</v>
      </c>
      <c r="B63" s="2" t="s">
        <v>13</v>
      </c>
      <c r="C63" s="10">
        <v>43066</v>
      </c>
      <c r="D63" s="2">
        <v>271.60000000000002</v>
      </c>
      <c r="E63" s="2">
        <v>5.4320000000000004</v>
      </c>
      <c r="F63" s="2">
        <v>2.58</v>
      </c>
      <c r="G63" s="2">
        <v>2.11</v>
      </c>
      <c r="H63" s="2">
        <v>2.2599999999999998</v>
      </c>
    </row>
    <row r="64" spans="1:8" s="2" customFormat="1">
      <c r="A64" s="2">
        <v>29</v>
      </c>
      <c r="B64" s="2" t="s">
        <v>13</v>
      </c>
      <c r="C64" s="10">
        <v>43066</v>
      </c>
      <c r="D64" s="2">
        <v>259.42</v>
      </c>
      <c r="E64" s="2">
        <v>5.1879999999999997</v>
      </c>
      <c r="F64" s="2">
        <v>2.4780000000000002</v>
      </c>
      <c r="G64" s="2">
        <v>2.09</v>
      </c>
      <c r="H64" s="2">
        <v>2.2200000000000002</v>
      </c>
    </row>
    <row r="65" spans="1:8">
      <c r="A65">
        <v>30</v>
      </c>
      <c r="B65" t="s">
        <v>13</v>
      </c>
      <c r="C65" s="1">
        <v>43068</v>
      </c>
      <c r="D65">
        <v>308.20999999999998</v>
      </c>
      <c r="E65">
        <v>6.1639999999999997</v>
      </c>
      <c r="F65">
        <v>2.9529999999999998</v>
      </c>
      <c r="G65">
        <v>2.09</v>
      </c>
      <c r="H65">
        <v>2.25</v>
      </c>
    </row>
    <row r="66" spans="1:8">
      <c r="A66">
        <v>30</v>
      </c>
      <c r="B66" t="s">
        <v>13</v>
      </c>
      <c r="C66" s="1">
        <v>43068</v>
      </c>
      <c r="D66">
        <v>319.43</v>
      </c>
      <c r="E66">
        <v>6.3890000000000002</v>
      </c>
      <c r="F66">
        <v>3.0379999999999998</v>
      </c>
      <c r="G66">
        <v>2.1</v>
      </c>
      <c r="H66">
        <v>2.27</v>
      </c>
    </row>
    <row r="67" spans="1:8" s="2" customFormat="1">
      <c r="A67" s="2">
        <v>31</v>
      </c>
      <c r="B67" s="2" t="s">
        <v>13</v>
      </c>
      <c r="C67" s="10">
        <v>43067</v>
      </c>
      <c r="D67" s="2">
        <v>131</v>
      </c>
      <c r="E67" s="2">
        <v>2.62</v>
      </c>
      <c r="F67" s="2">
        <v>1.2310000000000001</v>
      </c>
      <c r="G67" s="2">
        <v>2.13</v>
      </c>
      <c r="H67" s="2">
        <v>1.86</v>
      </c>
    </row>
    <row r="68" spans="1:8" s="2" customFormat="1">
      <c r="A68" s="2">
        <v>31</v>
      </c>
      <c r="B68" s="2" t="s">
        <v>13</v>
      </c>
      <c r="C68" s="10">
        <v>43067</v>
      </c>
      <c r="D68" s="2">
        <v>143.12</v>
      </c>
      <c r="E68" s="2">
        <v>2.8620000000000001</v>
      </c>
      <c r="F68" s="2">
        <v>1.357</v>
      </c>
      <c r="G68" s="2">
        <v>2.11</v>
      </c>
      <c r="H68" s="2">
        <v>2.09</v>
      </c>
    </row>
    <row r="69" spans="1:8">
      <c r="A69">
        <v>32</v>
      </c>
      <c r="B69" t="s">
        <v>13</v>
      </c>
      <c r="C69" s="7">
        <v>43066</v>
      </c>
      <c r="D69">
        <v>323.20999999999998</v>
      </c>
      <c r="E69">
        <v>6.4640000000000004</v>
      </c>
      <c r="F69">
        <v>3.0430000000000001</v>
      </c>
      <c r="G69">
        <v>2.12</v>
      </c>
      <c r="H69">
        <v>2.21</v>
      </c>
    </row>
    <row r="70" spans="1:8">
      <c r="A70">
        <v>32</v>
      </c>
      <c r="B70" t="s">
        <v>13</v>
      </c>
      <c r="C70" s="7">
        <v>43066</v>
      </c>
      <c r="D70">
        <v>303.85000000000002</v>
      </c>
      <c r="E70">
        <v>6.077</v>
      </c>
      <c r="F70">
        <v>2.8580000000000001</v>
      </c>
      <c r="G70">
        <v>2.13</v>
      </c>
      <c r="H70">
        <v>2.23</v>
      </c>
    </row>
    <row r="71" spans="1:8" s="2" customFormat="1">
      <c r="A71" s="2">
        <v>33</v>
      </c>
      <c r="B71" s="2" t="s">
        <v>13</v>
      </c>
      <c r="C71" s="10">
        <v>43067</v>
      </c>
      <c r="D71" s="2">
        <v>315.45</v>
      </c>
      <c r="E71" s="2">
        <v>6.3090000000000002</v>
      </c>
      <c r="F71" s="2">
        <v>3.0019999999999998</v>
      </c>
      <c r="G71" s="2">
        <v>2.1</v>
      </c>
      <c r="H71" s="2">
        <v>2.23</v>
      </c>
    </row>
    <row r="72" spans="1:8" s="2" customFormat="1">
      <c r="A72" s="2">
        <v>33</v>
      </c>
      <c r="B72" s="2" t="s">
        <v>13</v>
      </c>
      <c r="C72" s="10">
        <v>43067</v>
      </c>
      <c r="D72" s="2">
        <v>312.07</v>
      </c>
      <c r="E72" s="2">
        <v>6.2409999999999997</v>
      </c>
      <c r="F72" s="2">
        <v>2.9609999999999999</v>
      </c>
      <c r="G72" s="2">
        <v>2.11</v>
      </c>
      <c r="H72" s="2">
        <v>2.2400000000000002</v>
      </c>
    </row>
    <row r="73" spans="1:8">
      <c r="A73">
        <v>34</v>
      </c>
      <c r="B73" t="s">
        <v>13</v>
      </c>
      <c r="C73" s="7">
        <v>43069</v>
      </c>
      <c r="D73">
        <v>277.69</v>
      </c>
      <c r="E73">
        <v>5.5540000000000003</v>
      </c>
      <c r="F73">
        <v>2.6429999999999998</v>
      </c>
      <c r="G73">
        <v>2.1</v>
      </c>
      <c r="H73">
        <v>2.21</v>
      </c>
    </row>
    <row r="74" spans="1:8">
      <c r="A74">
        <v>34</v>
      </c>
      <c r="B74" t="s">
        <v>13</v>
      </c>
      <c r="C74" s="7">
        <v>43069</v>
      </c>
      <c r="D74">
        <v>297.74</v>
      </c>
      <c r="E74">
        <v>5.8949999999999996</v>
      </c>
      <c r="F74">
        <v>2.8029999999999999</v>
      </c>
      <c r="G74">
        <v>2.1</v>
      </c>
      <c r="H74">
        <v>2.2200000000000002</v>
      </c>
    </row>
    <row r="77" spans="1:8">
      <c r="A77">
        <v>36</v>
      </c>
      <c r="B77" t="s">
        <v>7</v>
      </c>
      <c r="C77" s="7">
        <v>43069</v>
      </c>
      <c r="D77">
        <v>71.540000000000006</v>
      </c>
      <c r="E77">
        <v>1.431</v>
      </c>
      <c r="F77">
        <v>0.74099999999999999</v>
      </c>
      <c r="G77">
        <v>1.93</v>
      </c>
      <c r="H77">
        <v>2.06</v>
      </c>
    </row>
    <row r="78" spans="1:8">
      <c r="A78">
        <v>36</v>
      </c>
      <c r="B78" t="s">
        <v>7</v>
      </c>
      <c r="C78" s="7">
        <v>43069</v>
      </c>
      <c r="D78">
        <v>71.150000000000006</v>
      </c>
      <c r="E78">
        <v>1.423</v>
      </c>
      <c r="F78">
        <v>0.73</v>
      </c>
      <c r="G78">
        <v>1.95</v>
      </c>
      <c r="H78">
        <v>2.08</v>
      </c>
    </row>
    <row r="79" spans="1:8" s="2" customFormat="1">
      <c r="A79" s="2">
        <v>37</v>
      </c>
      <c r="B79" s="2" t="s">
        <v>13</v>
      </c>
      <c r="C79" s="10">
        <v>43056</v>
      </c>
      <c r="D79" s="2">
        <v>155.97999999999999</v>
      </c>
      <c r="E79" s="2">
        <v>3.12</v>
      </c>
      <c r="F79" s="2">
        <v>1.4930000000000001</v>
      </c>
      <c r="G79" s="2">
        <v>2.09</v>
      </c>
      <c r="H79" s="2">
        <v>2.0699999999999998</v>
      </c>
    </row>
    <row r="80" spans="1:8" s="2" customFormat="1">
      <c r="A80" s="2">
        <v>37</v>
      </c>
      <c r="B80" s="2" t="s">
        <v>13</v>
      </c>
      <c r="C80" s="10">
        <v>43056</v>
      </c>
      <c r="D80" s="2">
        <v>152.37</v>
      </c>
      <c r="E80" s="2">
        <v>3.0470000000000002</v>
      </c>
      <c r="F80" s="2">
        <v>1.4430000000000001</v>
      </c>
      <c r="G80" s="2">
        <v>2.11</v>
      </c>
      <c r="H80" s="2">
        <v>2.2599999999999998</v>
      </c>
    </row>
    <row r="81" spans="1:8">
      <c r="A81">
        <v>38</v>
      </c>
      <c r="B81" t="s">
        <v>13</v>
      </c>
      <c r="C81" s="7">
        <v>43066</v>
      </c>
      <c r="D81">
        <v>314.61</v>
      </c>
      <c r="E81">
        <v>6.2919999999999998</v>
      </c>
      <c r="F81">
        <v>2.93</v>
      </c>
      <c r="G81">
        <v>2.15</v>
      </c>
      <c r="H81">
        <v>2.17</v>
      </c>
    </row>
    <row r="82" spans="1:8">
      <c r="A82">
        <v>38</v>
      </c>
      <c r="B82" t="s">
        <v>13</v>
      </c>
      <c r="C82" s="7">
        <v>43066</v>
      </c>
      <c r="D82">
        <v>231.25</v>
      </c>
      <c r="E82">
        <v>4.625</v>
      </c>
      <c r="F82">
        <v>2.1440000000000001</v>
      </c>
      <c r="G82">
        <v>2.16</v>
      </c>
      <c r="H82">
        <v>2.1800000000000002</v>
      </c>
    </row>
    <row r="83" spans="1:8">
      <c r="A83">
        <v>38</v>
      </c>
      <c r="B83" t="s">
        <v>13</v>
      </c>
      <c r="C83" s="7">
        <v>43066</v>
      </c>
      <c r="D83">
        <v>205.42</v>
      </c>
      <c r="E83">
        <v>4.1079999999999997</v>
      </c>
      <c r="F83">
        <v>1.9079999999999999</v>
      </c>
      <c r="G83">
        <v>2.15</v>
      </c>
      <c r="H83">
        <v>2.17</v>
      </c>
    </row>
    <row r="84" spans="1:8" s="2" customFormat="1">
      <c r="A84" s="2">
        <v>39</v>
      </c>
      <c r="B84" s="2" t="s">
        <v>24</v>
      </c>
      <c r="C84" s="9">
        <v>43066</v>
      </c>
      <c r="D84" s="2">
        <v>78</v>
      </c>
      <c r="E84" s="2">
        <v>1.56</v>
      </c>
      <c r="F84" s="2">
        <v>0.78400000000000003</v>
      </c>
      <c r="G84" s="2">
        <v>1.99</v>
      </c>
      <c r="H84" s="2">
        <v>2.0299999999999998</v>
      </c>
    </row>
    <row r="85" spans="1:8" s="2" customFormat="1">
      <c r="A85" s="2">
        <v>39</v>
      </c>
      <c r="B85" s="2" t="s">
        <v>24</v>
      </c>
      <c r="C85" s="9">
        <v>43066</v>
      </c>
      <c r="D85" s="2">
        <v>88.68</v>
      </c>
      <c r="E85" s="2">
        <v>1.774</v>
      </c>
      <c r="F85" s="2">
        <v>0.92400000000000004</v>
      </c>
      <c r="G85" s="2">
        <v>1.92</v>
      </c>
      <c r="H85" s="2">
        <v>2.02</v>
      </c>
    </row>
    <row r="88" spans="1:8" s="2" customFormat="1">
      <c r="A88" s="2">
        <v>41</v>
      </c>
      <c r="B88" s="2" t="s">
        <v>24</v>
      </c>
      <c r="C88" s="10">
        <v>43066</v>
      </c>
      <c r="D88" s="2">
        <v>182.72</v>
      </c>
      <c r="E88" s="2">
        <v>3.6539999999999999</v>
      </c>
      <c r="F88" s="2">
        <v>1.849</v>
      </c>
      <c r="G88" s="2">
        <v>1.98</v>
      </c>
      <c r="H88" s="2">
        <v>2.2000000000000002</v>
      </c>
    </row>
    <row r="89" spans="1:8" s="2" customFormat="1">
      <c r="A89" s="2">
        <v>41</v>
      </c>
      <c r="B89" s="2" t="s">
        <v>24</v>
      </c>
      <c r="C89" s="10">
        <v>43066</v>
      </c>
      <c r="D89" s="2">
        <v>114.42</v>
      </c>
      <c r="E89" s="2">
        <v>2.2879999999999998</v>
      </c>
      <c r="F89" s="2">
        <v>1.1519999999999999</v>
      </c>
      <c r="G89" s="2">
        <v>1.99</v>
      </c>
      <c r="H89" s="2">
        <v>2.13</v>
      </c>
    </row>
    <row r="92" spans="1:8">
      <c r="A92">
        <v>43</v>
      </c>
      <c r="B92" t="s">
        <v>13</v>
      </c>
      <c r="C92" s="7">
        <v>43066</v>
      </c>
      <c r="D92">
        <v>301.31</v>
      </c>
      <c r="E92">
        <v>6.0259999999999998</v>
      </c>
      <c r="F92">
        <v>2.8660000000000001</v>
      </c>
      <c r="G92">
        <v>2.1</v>
      </c>
      <c r="H92">
        <v>2.29</v>
      </c>
    </row>
    <row r="93" spans="1:8">
      <c r="A93">
        <v>43</v>
      </c>
      <c r="B93" t="s">
        <v>13</v>
      </c>
      <c r="C93" s="7">
        <v>43066</v>
      </c>
      <c r="D93">
        <v>330.35</v>
      </c>
      <c r="E93">
        <v>6.6070000000000002</v>
      </c>
      <c r="F93">
        <v>3.149</v>
      </c>
      <c r="G93">
        <v>2.1</v>
      </c>
      <c r="H93">
        <v>2.29</v>
      </c>
    </row>
    <row r="96" spans="1:8" s="2" customFormat="1">
      <c r="A96" s="2">
        <v>45</v>
      </c>
      <c r="B96" s="2" t="s">
        <v>13</v>
      </c>
      <c r="C96" s="10">
        <v>43056</v>
      </c>
      <c r="D96" s="2">
        <v>64.5</v>
      </c>
      <c r="E96" s="2">
        <v>1.29</v>
      </c>
      <c r="F96" s="2">
        <v>0.60299999999999998</v>
      </c>
      <c r="G96" s="2">
        <v>2.14</v>
      </c>
      <c r="H96" s="2">
        <v>2.29</v>
      </c>
    </row>
    <row r="97" spans="1:8" s="2" customFormat="1">
      <c r="A97" s="2">
        <v>45</v>
      </c>
      <c r="B97" s="2" t="s">
        <v>13</v>
      </c>
      <c r="C97" s="10">
        <v>43056</v>
      </c>
      <c r="D97" s="2">
        <v>66.02</v>
      </c>
      <c r="E97" s="2">
        <v>1.32</v>
      </c>
      <c r="F97" s="2">
        <v>0.63800000000000001</v>
      </c>
      <c r="G97" s="2">
        <v>2.0699999999999998</v>
      </c>
      <c r="H97" s="2">
        <v>2.17</v>
      </c>
    </row>
    <row r="98" spans="1:8">
      <c r="A98">
        <v>46</v>
      </c>
      <c r="B98" t="s">
        <v>12</v>
      </c>
      <c r="C98" s="7">
        <v>43067</v>
      </c>
      <c r="D98">
        <v>44.52</v>
      </c>
      <c r="E98">
        <v>0.89</v>
      </c>
      <c r="F98">
        <v>0.42599999999999999</v>
      </c>
      <c r="G98">
        <v>2.09</v>
      </c>
      <c r="H98">
        <v>2.02</v>
      </c>
    </row>
    <row r="99" spans="1:8">
      <c r="A99">
        <v>46</v>
      </c>
      <c r="B99" t="s">
        <v>12</v>
      </c>
      <c r="C99" s="7">
        <v>43067</v>
      </c>
      <c r="D99">
        <v>44.28</v>
      </c>
      <c r="E99">
        <v>0.88600000000000001</v>
      </c>
      <c r="F99">
        <v>0.39900000000000002</v>
      </c>
      <c r="G99">
        <v>2.2200000000000002</v>
      </c>
      <c r="H99">
        <v>2</v>
      </c>
    </row>
    <row r="102" spans="1:8">
      <c r="A102">
        <v>48</v>
      </c>
      <c r="B102" t="s">
        <v>13</v>
      </c>
      <c r="C102" s="7">
        <v>43066</v>
      </c>
      <c r="D102">
        <v>85.45</v>
      </c>
      <c r="E102">
        <v>1.7090000000000001</v>
      </c>
      <c r="F102">
        <v>0.78800000000000003</v>
      </c>
      <c r="G102">
        <v>2.17</v>
      </c>
      <c r="H102">
        <v>1.96</v>
      </c>
    </row>
    <row r="103" spans="1:8">
      <c r="A103">
        <v>48</v>
      </c>
      <c r="B103" t="s">
        <v>13</v>
      </c>
      <c r="C103" s="7">
        <v>43066</v>
      </c>
      <c r="D103">
        <v>77.180000000000007</v>
      </c>
      <c r="E103">
        <v>1.544</v>
      </c>
      <c r="F103">
        <v>0.71599999999999997</v>
      </c>
      <c r="G103">
        <v>2.16</v>
      </c>
      <c r="H103">
        <v>2</v>
      </c>
    </row>
    <row r="104" spans="1:8">
      <c r="A104">
        <v>49</v>
      </c>
      <c r="B104" t="s">
        <v>13</v>
      </c>
      <c r="C104" s="1">
        <v>43069</v>
      </c>
      <c r="D104">
        <v>508.89</v>
      </c>
      <c r="E104">
        <v>10.178000000000001</v>
      </c>
      <c r="F104">
        <v>5.032</v>
      </c>
      <c r="G104">
        <v>2.02</v>
      </c>
      <c r="H104">
        <v>2.2999999999999998</v>
      </c>
    </row>
    <row r="105" spans="1:8">
      <c r="A105">
        <v>49</v>
      </c>
      <c r="B105" t="s">
        <v>13</v>
      </c>
      <c r="C105" s="1">
        <v>43069</v>
      </c>
      <c r="D105">
        <v>415.36</v>
      </c>
      <c r="E105">
        <v>8.3070000000000004</v>
      </c>
      <c r="F105">
        <v>4.0650000000000004</v>
      </c>
      <c r="G105">
        <v>2.04</v>
      </c>
      <c r="H105">
        <v>2.3199999999999998</v>
      </c>
    </row>
    <row r="106" spans="1:8">
      <c r="A106">
        <v>50</v>
      </c>
      <c r="B106" t="s">
        <v>13</v>
      </c>
      <c r="C106" s="7">
        <v>43067</v>
      </c>
      <c r="D106">
        <v>359.74</v>
      </c>
      <c r="E106">
        <v>7.1950000000000003</v>
      </c>
      <c r="F106">
        <v>3.4620000000000002</v>
      </c>
      <c r="G106">
        <v>2.08</v>
      </c>
      <c r="H106">
        <v>2.2400000000000002</v>
      </c>
    </row>
    <row r="107" spans="1:8">
      <c r="A107">
        <v>50</v>
      </c>
      <c r="B107" t="s">
        <v>13</v>
      </c>
      <c r="C107" s="7">
        <v>43067</v>
      </c>
      <c r="D107">
        <v>360.29</v>
      </c>
      <c r="E107">
        <v>7.2060000000000004</v>
      </c>
      <c r="F107">
        <v>3.4710000000000001</v>
      </c>
      <c r="G107">
        <v>2.08</v>
      </c>
      <c r="H107">
        <v>2.25</v>
      </c>
    </row>
    <row r="108" spans="1:8" s="2" customFormat="1">
      <c r="A108" s="2">
        <v>51</v>
      </c>
      <c r="B108" s="2" t="s">
        <v>24</v>
      </c>
      <c r="C108" s="9">
        <v>43066</v>
      </c>
      <c r="D108" s="2">
        <v>421.87</v>
      </c>
      <c r="E108" s="2">
        <v>8.4369999999999994</v>
      </c>
      <c r="F108" s="2">
        <v>4.3840000000000003</v>
      </c>
      <c r="G108" s="2">
        <v>1.92</v>
      </c>
      <c r="H108" s="2">
        <v>2.34</v>
      </c>
    </row>
    <row r="109" spans="1:8" s="2" customFormat="1">
      <c r="A109" s="2">
        <v>51</v>
      </c>
      <c r="B109" s="2" t="s">
        <v>24</v>
      </c>
      <c r="C109" s="9">
        <v>43066</v>
      </c>
      <c r="D109" s="2">
        <v>362.27</v>
      </c>
      <c r="E109" s="2">
        <v>7.2450000000000001</v>
      </c>
      <c r="F109" s="2">
        <v>3.7639999999999998</v>
      </c>
      <c r="G109" s="2">
        <v>1.93</v>
      </c>
      <c r="H109" s="2">
        <v>2.29</v>
      </c>
    </row>
    <row r="110" spans="1:8" s="2" customFormat="1">
      <c r="A110" s="2">
        <v>51</v>
      </c>
      <c r="B110" s="2" t="s">
        <v>24</v>
      </c>
      <c r="C110" s="9">
        <v>43066</v>
      </c>
      <c r="D110" s="2">
        <v>330.87</v>
      </c>
      <c r="E110" s="2">
        <v>6.617</v>
      </c>
      <c r="F110" s="2">
        <v>3.387</v>
      </c>
      <c r="G110" s="2">
        <v>1.95</v>
      </c>
      <c r="H110" s="2">
        <v>2.34</v>
      </c>
    </row>
    <row r="111" spans="1:8" s="2" customFormat="1">
      <c r="A111" s="2">
        <v>52</v>
      </c>
      <c r="B111" s="2" t="s">
        <v>24</v>
      </c>
      <c r="C111" s="9">
        <v>43066</v>
      </c>
      <c r="D111" s="2">
        <v>131.22</v>
      </c>
      <c r="E111" s="2">
        <v>2.6240000000000001</v>
      </c>
      <c r="F111" s="2">
        <v>1.3009999999999999</v>
      </c>
      <c r="G111" s="2">
        <v>2.02</v>
      </c>
      <c r="H111" s="2">
        <v>2.14</v>
      </c>
    </row>
    <row r="112" spans="1:8" s="2" customFormat="1">
      <c r="A112" s="2">
        <v>52</v>
      </c>
      <c r="B112" s="2" t="s">
        <v>24</v>
      </c>
      <c r="C112" s="9">
        <v>43066</v>
      </c>
      <c r="D112" s="2">
        <v>123.55</v>
      </c>
      <c r="E112" s="2">
        <v>2.4710000000000001</v>
      </c>
      <c r="F112" s="2">
        <v>1.252</v>
      </c>
      <c r="G112" s="2">
        <v>1.97</v>
      </c>
      <c r="H112" s="2">
        <v>2.13</v>
      </c>
    </row>
    <row r="113" spans="1:8" s="2" customFormat="1">
      <c r="A113" s="2">
        <v>53</v>
      </c>
      <c r="B113" s="2" t="s">
        <v>24</v>
      </c>
      <c r="C113" s="10">
        <v>43068</v>
      </c>
      <c r="D113" s="2">
        <v>220.54</v>
      </c>
      <c r="E113" s="2">
        <v>4.4109999999999996</v>
      </c>
      <c r="F113" s="2">
        <v>2.2719999999999998</v>
      </c>
      <c r="G113" s="2">
        <v>1.94</v>
      </c>
      <c r="H113" s="2">
        <v>2.38</v>
      </c>
    </row>
    <row r="114" spans="1:8" s="2" customFormat="1">
      <c r="A114" s="2">
        <v>53</v>
      </c>
      <c r="B114" s="2" t="s">
        <v>24</v>
      </c>
      <c r="C114" s="10">
        <v>43068</v>
      </c>
      <c r="D114" s="2">
        <v>263.89</v>
      </c>
      <c r="E114" s="2">
        <v>5.2779999999999996</v>
      </c>
      <c r="F114" s="2">
        <v>2.73</v>
      </c>
      <c r="G114" s="2">
        <v>1.93</v>
      </c>
      <c r="H114" s="2">
        <v>2.36</v>
      </c>
    </row>
    <row r="117" spans="1:8" s="2" customFormat="1">
      <c r="A117" s="2">
        <v>55</v>
      </c>
      <c r="B117" s="2" t="s">
        <v>24</v>
      </c>
      <c r="C117" s="10">
        <v>43056</v>
      </c>
      <c r="D117" s="2">
        <v>149.03</v>
      </c>
      <c r="E117" s="2">
        <v>2.9809999999999999</v>
      </c>
      <c r="F117" s="2">
        <v>1.512</v>
      </c>
      <c r="G117" s="2">
        <v>1.97</v>
      </c>
      <c r="H117" s="2">
        <v>2.27</v>
      </c>
    </row>
    <row r="118" spans="1:8" s="2" customFormat="1">
      <c r="A118" s="2">
        <v>55</v>
      </c>
      <c r="B118" s="2" t="s">
        <v>24</v>
      </c>
      <c r="C118" s="10">
        <v>43056</v>
      </c>
      <c r="D118" s="2">
        <v>154.05000000000001</v>
      </c>
      <c r="E118" s="2">
        <v>3.081</v>
      </c>
      <c r="F118" s="2">
        <v>1.5509999999999999</v>
      </c>
      <c r="G118" s="2">
        <v>1.99</v>
      </c>
      <c r="H118" s="2">
        <v>2.33</v>
      </c>
    </row>
    <row r="119" spans="1:8" s="2" customFormat="1">
      <c r="A119" s="2">
        <v>56</v>
      </c>
      <c r="B119" s="2" t="s">
        <v>24</v>
      </c>
      <c r="C119" s="10">
        <v>43069</v>
      </c>
      <c r="D119" s="2">
        <v>234.42</v>
      </c>
      <c r="E119" s="2">
        <v>4.6879999999999997</v>
      </c>
      <c r="F119" s="2">
        <v>2.3540000000000001</v>
      </c>
      <c r="G119" s="2">
        <v>1.99</v>
      </c>
      <c r="H119" s="2">
        <v>2.42</v>
      </c>
    </row>
    <row r="120" spans="1:8" s="2" customFormat="1">
      <c r="A120" s="2">
        <v>56</v>
      </c>
      <c r="B120" s="2" t="s">
        <v>24</v>
      </c>
      <c r="C120" s="10">
        <v>43069</v>
      </c>
      <c r="D120" s="2">
        <v>275.27</v>
      </c>
      <c r="E120" s="2">
        <v>5.5049999999999999</v>
      </c>
      <c r="F120" s="2">
        <v>2.798</v>
      </c>
      <c r="G120" s="2">
        <v>1.97</v>
      </c>
      <c r="H120" s="2">
        <v>2.38</v>
      </c>
    </row>
    <row r="121" spans="1:8" s="13" customFormat="1">
      <c r="A121" s="12" t="s">
        <v>157</v>
      </c>
      <c r="B121" s="13" t="s">
        <v>158</v>
      </c>
      <c r="C121" s="7">
        <v>43145</v>
      </c>
      <c r="D121" s="13">
        <v>424.99</v>
      </c>
      <c r="E121" s="13">
        <v>8.5</v>
      </c>
      <c r="F121" s="13">
        <v>4.0810000000000004</v>
      </c>
      <c r="G121" s="13">
        <v>2.08</v>
      </c>
      <c r="H121" s="13">
        <v>2.34</v>
      </c>
    </row>
    <row r="122" spans="1:8" s="13" customFormat="1">
      <c r="A122" s="12" t="s">
        <v>157</v>
      </c>
      <c r="B122" s="13" t="s">
        <v>158</v>
      </c>
      <c r="C122" s="7">
        <v>43145</v>
      </c>
      <c r="D122" s="13">
        <v>428.28</v>
      </c>
      <c r="E122" s="13">
        <v>8.5660000000000007</v>
      </c>
      <c r="F122" s="13">
        <v>4.1189999999999998</v>
      </c>
      <c r="G122" s="13">
        <v>2.08</v>
      </c>
      <c r="H122" s="13">
        <v>2.34</v>
      </c>
    </row>
    <row r="123" spans="1:8" s="13" customFormat="1">
      <c r="A123" s="12" t="s">
        <v>157</v>
      </c>
      <c r="B123" s="13" t="s">
        <v>158</v>
      </c>
      <c r="C123" s="7">
        <v>43145</v>
      </c>
      <c r="D123" s="13">
        <v>405.42</v>
      </c>
      <c r="E123" s="13">
        <v>8.1059999999999999</v>
      </c>
      <c r="F123" s="13">
        <v>3.887</v>
      </c>
      <c r="G123" s="13">
        <v>2.09</v>
      </c>
      <c r="H123" s="13">
        <v>2.35</v>
      </c>
    </row>
    <row r="124" spans="1:8" s="13" customFormat="1">
      <c r="A124" s="12" t="s">
        <v>162</v>
      </c>
      <c r="B124" s="13" t="s">
        <v>158</v>
      </c>
      <c r="C124" s="7">
        <v>43145</v>
      </c>
      <c r="D124" s="13">
        <v>415.46</v>
      </c>
      <c r="E124" s="13">
        <v>8.3089999999999993</v>
      </c>
      <c r="F124" s="13">
        <v>4.024</v>
      </c>
      <c r="G124" s="13">
        <v>2.06</v>
      </c>
      <c r="H124" s="13">
        <v>2.33</v>
      </c>
    </row>
    <row r="126" spans="1:8">
      <c r="A126" t="s">
        <v>126</v>
      </c>
      <c r="B126" t="s">
        <v>136</v>
      </c>
      <c r="C126" s="7">
        <v>43066</v>
      </c>
      <c r="D126">
        <v>-3.63</v>
      </c>
      <c r="E126">
        <v>-7.2999999999999995E-2</v>
      </c>
      <c r="F126">
        <v>-6.6000000000000003E-2</v>
      </c>
      <c r="G126">
        <v>1.1000000000000001</v>
      </c>
      <c r="H126">
        <v>4.6399999999999997</v>
      </c>
    </row>
    <row r="127" spans="1:8">
      <c r="A127" t="s">
        <v>126</v>
      </c>
      <c r="B127" t="s">
        <v>136</v>
      </c>
      <c r="C127" s="7">
        <v>43066</v>
      </c>
      <c r="D127">
        <v>-3.55</v>
      </c>
      <c r="E127">
        <v>-7.0999999999999994E-2</v>
      </c>
      <c r="F127">
        <v>-6.6000000000000003E-2</v>
      </c>
      <c r="G127">
        <v>1.08</v>
      </c>
      <c r="H127">
        <v>-2.99</v>
      </c>
    </row>
    <row r="128" spans="1:8">
      <c r="A128" t="s">
        <v>127</v>
      </c>
      <c r="B128" t="s">
        <v>136</v>
      </c>
      <c r="C128" s="7">
        <v>43056</v>
      </c>
      <c r="D128">
        <v>-0.08</v>
      </c>
      <c r="E128">
        <v>-2E-3</v>
      </c>
      <c r="F128">
        <v>-1.0999999999999999E-2</v>
      </c>
      <c r="G128">
        <v>0.14000000000000001</v>
      </c>
      <c r="H128">
        <v>-0.08</v>
      </c>
    </row>
    <row r="129" spans="1:8">
      <c r="A129" t="s">
        <v>127</v>
      </c>
      <c r="B129" t="s">
        <v>136</v>
      </c>
      <c r="C129" s="7">
        <v>43056</v>
      </c>
      <c r="D129">
        <v>-0.22</v>
      </c>
      <c r="E129">
        <v>-4.0000000000000001E-3</v>
      </c>
      <c r="F129">
        <v>-1.4999999999999999E-2</v>
      </c>
      <c r="G129">
        <v>0.28000000000000003</v>
      </c>
      <c r="H129">
        <v>0.62</v>
      </c>
    </row>
    <row r="130" spans="1:8">
      <c r="A130" t="s">
        <v>128</v>
      </c>
      <c r="B130" t="s">
        <v>136</v>
      </c>
      <c r="C130" s="1">
        <v>43056</v>
      </c>
      <c r="D130">
        <v>-0.17</v>
      </c>
      <c r="E130">
        <v>-3.0000000000000001E-3</v>
      </c>
      <c r="F130">
        <v>-1.6E-2</v>
      </c>
      <c r="G130">
        <v>0.21</v>
      </c>
      <c r="H130">
        <v>-0.12</v>
      </c>
    </row>
    <row r="131" spans="1:8">
      <c r="A131" t="s">
        <v>128</v>
      </c>
      <c r="B131" t="s">
        <v>136</v>
      </c>
      <c r="C131" s="1">
        <v>43056</v>
      </c>
      <c r="D131">
        <v>0.32</v>
      </c>
      <c r="E131">
        <v>6.0000000000000001E-3</v>
      </c>
      <c r="F131">
        <v>-8.0000000000000002E-3</v>
      </c>
      <c r="G131">
        <v>-0.82</v>
      </c>
      <c r="H131">
        <v>0.75</v>
      </c>
    </row>
    <row r="132" spans="1:8">
      <c r="A132" t="s">
        <v>129</v>
      </c>
      <c r="B132" t="s">
        <v>136</v>
      </c>
      <c r="C132" s="7">
        <v>43067</v>
      </c>
      <c r="D132">
        <v>-0.9</v>
      </c>
      <c r="E132">
        <v>-1.7999999999999999E-2</v>
      </c>
      <c r="F132">
        <v>-2.5000000000000001E-2</v>
      </c>
      <c r="G132">
        <v>0.73</v>
      </c>
      <c r="H132">
        <v>3.37</v>
      </c>
    </row>
    <row r="133" spans="1:8">
      <c r="A133" t="s">
        <v>129</v>
      </c>
      <c r="B133" t="s">
        <v>136</v>
      </c>
      <c r="C133" s="7">
        <v>43067</v>
      </c>
      <c r="D133">
        <v>-0.79</v>
      </c>
      <c r="E133">
        <v>-1.6E-2</v>
      </c>
      <c r="F133">
        <v>-8.0000000000000002E-3</v>
      </c>
      <c r="G133">
        <v>1.88</v>
      </c>
      <c r="H133">
        <v>6.72</v>
      </c>
    </row>
    <row r="134" spans="1:8">
      <c r="A134" t="s">
        <v>130</v>
      </c>
      <c r="B134" t="s">
        <v>136</v>
      </c>
      <c r="C134" s="7">
        <v>43068</v>
      </c>
      <c r="D134">
        <v>2.89</v>
      </c>
      <c r="E134">
        <v>5.8000000000000003E-2</v>
      </c>
      <c r="F134">
        <v>5.6000000000000001E-2</v>
      </c>
      <c r="G134">
        <v>1.04</v>
      </c>
      <c r="H134">
        <v>0.7</v>
      </c>
    </row>
    <row r="135" spans="1:8">
      <c r="A135" t="s">
        <v>130</v>
      </c>
      <c r="B135" t="s">
        <v>136</v>
      </c>
      <c r="C135" s="7">
        <v>43068</v>
      </c>
      <c r="D135">
        <v>0.56999999999999995</v>
      </c>
      <c r="E135">
        <v>1.0999999999999999E-2</v>
      </c>
      <c r="F135">
        <v>1E-3</v>
      </c>
      <c r="G135">
        <v>9.18</v>
      </c>
      <c r="H135">
        <v>0.6</v>
      </c>
    </row>
    <row r="136" spans="1:8">
      <c r="A136" t="s">
        <v>131</v>
      </c>
      <c r="B136" t="s">
        <v>136</v>
      </c>
      <c r="C136" s="7">
        <v>43068</v>
      </c>
      <c r="D136">
        <v>0.24</v>
      </c>
      <c r="E136">
        <v>5.0000000000000001E-3</v>
      </c>
      <c r="F136">
        <v>3.0000000000000001E-3</v>
      </c>
      <c r="G136">
        <v>1.64</v>
      </c>
      <c r="H136">
        <v>0.18</v>
      </c>
    </row>
    <row r="137" spans="1:8">
      <c r="A137" t="s">
        <v>131</v>
      </c>
      <c r="B137" t="s">
        <v>136</v>
      </c>
      <c r="C137" s="7">
        <v>43068</v>
      </c>
      <c r="D137">
        <v>0.81</v>
      </c>
      <c r="E137">
        <v>1.6E-2</v>
      </c>
      <c r="F137">
        <v>5.0000000000000001E-3</v>
      </c>
      <c r="G137">
        <v>3.06</v>
      </c>
      <c r="H137">
        <v>0.47</v>
      </c>
    </row>
    <row r="138" spans="1:8">
      <c r="A138" t="s">
        <v>132</v>
      </c>
      <c r="B138" t="s">
        <v>136</v>
      </c>
      <c r="C138" s="1">
        <v>43069</v>
      </c>
      <c r="D138">
        <v>1.86</v>
      </c>
      <c r="E138">
        <v>3.6999999999999998E-2</v>
      </c>
      <c r="F138">
        <v>3.9E-2</v>
      </c>
      <c r="G138">
        <v>0.96</v>
      </c>
      <c r="H138">
        <v>0.59</v>
      </c>
    </row>
    <row r="139" spans="1:8">
      <c r="A139" t="s">
        <v>132</v>
      </c>
      <c r="B139" t="s">
        <v>136</v>
      </c>
      <c r="C139" s="1">
        <v>43069</v>
      </c>
      <c r="D139">
        <v>1.9</v>
      </c>
      <c r="E139">
        <v>3.7999999999999999E-2</v>
      </c>
      <c r="F139">
        <v>2.3E-2</v>
      </c>
      <c r="G139">
        <v>1.62</v>
      </c>
      <c r="H139">
        <v>0.56000000000000005</v>
      </c>
    </row>
    <row r="140" spans="1:8">
      <c r="A140" t="s">
        <v>133</v>
      </c>
      <c r="B140" t="s">
        <v>136</v>
      </c>
      <c r="C140" s="1">
        <v>43056</v>
      </c>
      <c r="D140">
        <v>0.06</v>
      </c>
      <c r="E140">
        <v>1E-3</v>
      </c>
      <c r="F140">
        <v>-8.0000000000000002E-3</v>
      </c>
      <c r="G140">
        <v>-0.16</v>
      </c>
      <c r="H140">
        <v>-0.13</v>
      </c>
    </row>
    <row r="141" spans="1:8">
      <c r="A141" t="s">
        <v>133</v>
      </c>
      <c r="B141" t="s">
        <v>136</v>
      </c>
      <c r="C141" s="1">
        <v>43056</v>
      </c>
      <c r="D141">
        <v>-0.1</v>
      </c>
      <c r="E141">
        <v>-2E-3</v>
      </c>
      <c r="F141">
        <v>1E-3</v>
      </c>
      <c r="G141">
        <v>-1.68</v>
      </c>
      <c r="H141">
        <v>7.0000000000000007E-2</v>
      </c>
    </row>
    <row r="142" spans="1:8">
      <c r="A142" t="s">
        <v>134</v>
      </c>
      <c r="B142" t="s">
        <v>136</v>
      </c>
      <c r="C142" s="1">
        <v>43069</v>
      </c>
      <c r="D142">
        <v>1.1000000000000001</v>
      </c>
      <c r="E142">
        <v>2.1999999999999999E-2</v>
      </c>
      <c r="F142">
        <v>4.7E-2</v>
      </c>
      <c r="G142">
        <v>0.47</v>
      </c>
      <c r="H142">
        <v>-1.68</v>
      </c>
    </row>
    <row r="143" spans="1:8">
      <c r="A143" t="s">
        <v>134</v>
      </c>
      <c r="B143" t="s">
        <v>136</v>
      </c>
      <c r="C143" s="1">
        <v>43069</v>
      </c>
      <c r="D143">
        <v>0.67</v>
      </c>
      <c r="E143">
        <v>1.2999999999999999E-2</v>
      </c>
      <c r="F143">
        <v>4.2999999999999997E-2</v>
      </c>
      <c r="G143">
        <v>0.32</v>
      </c>
      <c r="H143">
        <v>-0.44</v>
      </c>
    </row>
    <row r="144" spans="1:8">
      <c r="A144" t="s">
        <v>137</v>
      </c>
      <c r="B144" t="s">
        <v>136</v>
      </c>
      <c r="C144" s="1">
        <v>43056</v>
      </c>
      <c r="D144">
        <v>-0.03</v>
      </c>
      <c r="E144">
        <v>-1E-3</v>
      </c>
      <c r="F144">
        <v>-1.2999999999999999E-2</v>
      </c>
      <c r="G144">
        <v>0.05</v>
      </c>
      <c r="H144">
        <v>0.52</v>
      </c>
    </row>
    <row r="145" spans="1:8">
      <c r="A145" t="s">
        <v>135</v>
      </c>
      <c r="B145" t="s">
        <v>136</v>
      </c>
      <c r="C145" s="1">
        <v>43056</v>
      </c>
      <c r="D145">
        <v>0.17</v>
      </c>
      <c r="E145">
        <v>3.0000000000000001E-3</v>
      </c>
      <c r="F145">
        <v>-1.2E-2</v>
      </c>
      <c r="G145">
        <v>-0.28999999999999998</v>
      </c>
      <c r="H145">
        <v>2.09</v>
      </c>
    </row>
    <row r="146" spans="1:8">
      <c r="A146" t="s">
        <v>164</v>
      </c>
      <c r="B146" t="s">
        <v>136</v>
      </c>
      <c r="C146" s="1">
        <v>43145</v>
      </c>
      <c r="D146">
        <v>-0.62</v>
      </c>
      <c r="E146">
        <v>-1.2E-2</v>
      </c>
      <c r="F146">
        <v>-1.2999999999999999E-2</v>
      </c>
      <c r="G146">
        <v>0.98</v>
      </c>
      <c r="H146">
        <v>4.4000000000000004</v>
      </c>
    </row>
  </sheetData>
  <mergeCells count="1">
    <mergeCell ref="J1:P1"/>
  </mergeCells>
  <phoneticPr fontId="7" type="noConversion"/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45"/>
  <sheetViews>
    <sheetView workbookViewId="0">
      <selection activeCell="K22" sqref="K22"/>
    </sheetView>
  </sheetViews>
  <sheetFormatPr baseColWidth="10" defaultRowHeight="15" x14ac:dyDescent="0"/>
  <cols>
    <col min="4" max="4" width="18" bestFit="1" customWidth="1"/>
    <col min="6" max="6" width="14.6640625" bestFit="1" customWidth="1"/>
    <col min="9" max="9" width="45.33203125" bestFit="1" customWidth="1"/>
    <col min="10" max="10" width="22.6640625" bestFit="1" customWidth="1"/>
    <col min="11" max="12" width="22.6640625" customWidth="1"/>
    <col min="13" max="13" width="12.83203125" customWidth="1"/>
  </cols>
  <sheetData>
    <row r="1" spans="1:13">
      <c r="A1" t="s">
        <v>5</v>
      </c>
      <c r="B1" t="s">
        <v>0</v>
      </c>
      <c r="C1" t="s">
        <v>1</v>
      </c>
      <c r="D1" t="s">
        <v>15</v>
      </c>
      <c r="E1" t="s">
        <v>9</v>
      </c>
      <c r="F1" t="s">
        <v>2</v>
      </c>
      <c r="G1" t="s">
        <v>3</v>
      </c>
      <c r="H1" t="s">
        <v>4</v>
      </c>
      <c r="I1" t="s">
        <v>27</v>
      </c>
      <c r="J1" t="s">
        <v>109</v>
      </c>
      <c r="K1" t="s">
        <v>155</v>
      </c>
      <c r="L1" t="s">
        <v>156</v>
      </c>
      <c r="M1" t="s">
        <v>154</v>
      </c>
    </row>
    <row r="2" spans="1:13">
      <c r="A2" s="1">
        <v>42987</v>
      </c>
      <c r="B2">
        <v>1</v>
      </c>
      <c r="C2" t="s">
        <v>6</v>
      </c>
      <c r="D2" t="s">
        <v>16</v>
      </c>
      <c r="E2">
        <v>2</v>
      </c>
      <c r="F2" t="s">
        <v>10</v>
      </c>
      <c r="G2">
        <v>140</v>
      </c>
      <c r="H2" t="s">
        <v>136</v>
      </c>
      <c r="J2" t="s">
        <v>120</v>
      </c>
      <c r="K2">
        <v>502</v>
      </c>
      <c r="L2">
        <v>701</v>
      </c>
      <c r="M2" s="1">
        <v>43137</v>
      </c>
    </row>
    <row r="3" spans="1:13">
      <c r="A3" s="1">
        <v>42987</v>
      </c>
      <c r="B3">
        <v>2</v>
      </c>
      <c r="C3" t="s">
        <v>6</v>
      </c>
      <c r="D3" t="s">
        <v>16</v>
      </c>
      <c r="E3">
        <v>3</v>
      </c>
      <c r="F3" t="s">
        <v>10</v>
      </c>
      <c r="G3">
        <v>170</v>
      </c>
      <c r="H3" t="s">
        <v>136</v>
      </c>
      <c r="J3" t="s">
        <v>120</v>
      </c>
      <c r="K3">
        <v>502</v>
      </c>
      <c r="L3">
        <v>702</v>
      </c>
      <c r="M3" s="1">
        <v>43137</v>
      </c>
    </row>
    <row r="4" spans="1:13">
      <c r="A4" s="1">
        <v>42994</v>
      </c>
      <c r="B4">
        <v>9</v>
      </c>
      <c r="C4" t="s">
        <v>6</v>
      </c>
      <c r="D4" t="s">
        <v>16</v>
      </c>
      <c r="E4">
        <v>4</v>
      </c>
      <c r="F4" t="s">
        <v>14</v>
      </c>
      <c r="G4">
        <v>190</v>
      </c>
      <c r="H4">
        <v>81.8</v>
      </c>
      <c r="J4" s="1" t="s">
        <v>116</v>
      </c>
      <c r="K4">
        <v>502</v>
      </c>
      <c r="L4">
        <v>711</v>
      </c>
      <c r="M4" s="1">
        <v>43137</v>
      </c>
    </row>
    <row r="6" spans="1:13">
      <c r="A6" s="1">
        <v>42987</v>
      </c>
      <c r="B6">
        <v>4</v>
      </c>
      <c r="C6" t="s">
        <v>8</v>
      </c>
      <c r="D6" t="s">
        <v>16</v>
      </c>
      <c r="E6">
        <v>0</v>
      </c>
      <c r="F6" t="s">
        <v>10</v>
      </c>
      <c r="G6">
        <v>235</v>
      </c>
      <c r="H6">
        <v>70</v>
      </c>
      <c r="J6" s="8" t="s">
        <v>122</v>
      </c>
      <c r="K6">
        <v>502</v>
      </c>
      <c r="L6">
        <v>704</v>
      </c>
      <c r="M6" s="1">
        <v>43137</v>
      </c>
    </row>
    <row r="7" spans="1:13">
      <c r="A7" s="1">
        <v>42994</v>
      </c>
      <c r="B7">
        <v>6</v>
      </c>
      <c r="C7" t="s">
        <v>8</v>
      </c>
      <c r="D7" t="s">
        <v>16</v>
      </c>
      <c r="E7">
        <v>0</v>
      </c>
      <c r="F7" t="s">
        <v>14</v>
      </c>
      <c r="G7">
        <v>231</v>
      </c>
      <c r="H7">
        <v>70</v>
      </c>
      <c r="J7" t="s">
        <v>118</v>
      </c>
      <c r="K7">
        <v>502</v>
      </c>
      <c r="L7">
        <v>706</v>
      </c>
      <c r="M7" s="1">
        <v>43137</v>
      </c>
    </row>
    <row r="8" spans="1:13">
      <c r="A8" s="1">
        <v>42995</v>
      </c>
      <c r="B8">
        <v>23</v>
      </c>
      <c r="C8" t="s">
        <v>8</v>
      </c>
      <c r="D8" t="s">
        <v>16</v>
      </c>
      <c r="E8">
        <v>3</v>
      </c>
      <c r="F8" t="s">
        <v>14</v>
      </c>
      <c r="G8">
        <v>625</v>
      </c>
      <c r="H8">
        <v>1700</v>
      </c>
      <c r="J8" t="s">
        <v>121</v>
      </c>
      <c r="K8">
        <v>505</v>
      </c>
      <c r="L8">
        <v>703</v>
      </c>
      <c r="M8" s="1">
        <v>43137</v>
      </c>
    </row>
    <row r="10" spans="1:13">
      <c r="A10" s="1">
        <v>42994</v>
      </c>
      <c r="B10">
        <v>12</v>
      </c>
      <c r="C10" t="s">
        <v>7</v>
      </c>
      <c r="D10" t="s">
        <v>16</v>
      </c>
      <c r="E10">
        <v>3</v>
      </c>
      <c r="F10" t="s">
        <v>14</v>
      </c>
      <c r="G10">
        <v>140</v>
      </c>
      <c r="H10">
        <v>57.7</v>
      </c>
      <c r="J10" s="7" t="s">
        <v>116</v>
      </c>
      <c r="K10">
        <v>503</v>
      </c>
      <c r="L10">
        <v>702</v>
      </c>
      <c r="M10" s="1">
        <v>43137</v>
      </c>
    </row>
    <row r="11" spans="1:13">
      <c r="A11" s="1">
        <v>42995</v>
      </c>
      <c r="B11">
        <v>18</v>
      </c>
      <c r="C11" t="s">
        <v>7</v>
      </c>
      <c r="D11" t="s">
        <v>16</v>
      </c>
      <c r="E11">
        <v>2</v>
      </c>
      <c r="F11" t="s">
        <v>14</v>
      </c>
      <c r="G11">
        <v>148</v>
      </c>
      <c r="H11">
        <v>73.2</v>
      </c>
      <c r="J11" t="s">
        <v>118</v>
      </c>
      <c r="K11">
        <v>503</v>
      </c>
      <c r="L11">
        <v>710</v>
      </c>
      <c r="M11" s="1">
        <v>43137</v>
      </c>
    </row>
    <row r="13" spans="1:13">
      <c r="A13" s="1">
        <v>42994</v>
      </c>
      <c r="B13">
        <v>14</v>
      </c>
      <c r="C13" t="s">
        <v>12</v>
      </c>
      <c r="D13" t="s">
        <v>16</v>
      </c>
      <c r="E13">
        <v>2</v>
      </c>
      <c r="F13" t="s">
        <v>14</v>
      </c>
      <c r="G13">
        <v>198</v>
      </c>
      <c r="H13">
        <v>111.7</v>
      </c>
      <c r="J13" t="s">
        <v>117</v>
      </c>
      <c r="K13">
        <v>503</v>
      </c>
      <c r="L13">
        <v>704</v>
      </c>
      <c r="M13" s="1">
        <v>43137</v>
      </c>
    </row>
    <row r="14" spans="1:13">
      <c r="A14" s="1">
        <v>42994</v>
      </c>
      <c r="B14">
        <v>15</v>
      </c>
      <c r="C14" t="s">
        <v>12</v>
      </c>
      <c r="D14" t="s">
        <v>16</v>
      </c>
      <c r="E14">
        <v>2</v>
      </c>
      <c r="F14" t="s">
        <v>14</v>
      </c>
      <c r="G14">
        <v>185</v>
      </c>
      <c r="H14">
        <v>82.2</v>
      </c>
      <c r="J14" s="7" t="s">
        <v>116</v>
      </c>
      <c r="K14">
        <v>503</v>
      </c>
      <c r="L14">
        <v>705</v>
      </c>
      <c r="M14" s="1">
        <v>43137</v>
      </c>
    </row>
    <row r="15" spans="1:13">
      <c r="A15" s="1">
        <f t="shared" ref="A15" si="0">A14</f>
        <v>42994</v>
      </c>
      <c r="B15">
        <v>46</v>
      </c>
      <c r="C15" t="s">
        <v>12</v>
      </c>
      <c r="D15" t="s">
        <v>25</v>
      </c>
      <c r="E15">
        <v>0</v>
      </c>
      <c r="F15" t="s">
        <v>26</v>
      </c>
      <c r="G15">
        <v>90</v>
      </c>
      <c r="H15">
        <v>10.7</v>
      </c>
      <c r="I15" t="s">
        <v>28</v>
      </c>
      <c r="J15" t="s">
        <v>117</v>
      </c>
      <c r="K15">
        <v>507</v>
      </c>
      <c r="L15">
        <v>706</v>
      </c>
    </row>
    <row r="16" spans="1:13">
      <c r="A16" s="1"/>
    </row>
    <row r="17" spans="1:13">
      <c r="A17" s="1">
        <v>43008</v>
      </c>
      <c r="B17">
        <v>25</v>
      </c>
      <c r="C17" t="s">
        <v>13</v>
      </c>
      <c r="D17" t="s">
        <v>17</v>
      </c>
      <c r="E17">
        <v>3</v>
      </c>
      <c r="F17" t="s">
        <v>11</v>
      </c>
      <c r="G17">
        <v>152</v>
      </c>
      <c r="H17">
        <v>54.3</v>
      </c>
      <c r="J17" t="s">
        <v>110</v>
      </c>
      <c r="K17">
        <v>505</v>
      </c>
      <c r="L17">
        <v>705</v>
      </c>
      <c r="M17" s="1">
        <v>43137</v>
      </c>
    </row>
    <row r="18" spans="1:13">
      <c r="A18" s="1">
        <f>A17</f>
        <v>43008</v>
      </c>
      <c r="B18">
        <v>26</v>
      </c>
      <c r="C18" t="s">
        <v>13</v>
      </c>
      <c r="D18" t="s">
        <v>17</v>
      </c>
      <c r="E18">
        <v>3</v>
      </c>
      <c r="F18" t="s">
        <v>11</v>
      </c>
      <c r="G18">
        <v>172</v>
      </c>
      <c r="H18">
        <v>81</v>
      </c>
      <c r="J18" t="s">
        <v>119</v>
      </c>
      <c r="K18">
        <v>505</v>
      </c>
      <c r="L18">
        <v>706</v>
      </c>
      <c r="M18" s="1">
        <v>43137</v>
      </c>
    </row>
    <row r="19" spans="1:13">
      <c r="A19" s="1">
        <f t="shared" ref="A19" si="1">A18</f>
        <v>43008</v>
      </c>
      <c r="B19">
        <v>27</v>
      </c>
      <c r="C19" t="s">
        <v>13</v>
      </c>
      <c r="D19" t="s">
        <v>17</v>
      </c>
      <c r="E19">
        <v>3</v>
      </c>
      <c r="F19" t="s">
        <v>11</v>
      </c>
      <c r="G19">
        <v>176</v>
      </c>
      <c r="H19">
        <v>85</v>
      </c>
      <c r="J19" t="s">
        <v>117</v>
      </c>
      <c r="K19">
        <v>505</v>
      </c>
      <c r="L19">
        <v>707</v>
      </c>
      <c r="M19" s="1">
        <v>43137</v>
      </c>
    </row>
    <row r="20" spans="1:13">
      <c r="A20" s="1">
        <v>43008</v>
      </c>
      <c r="B20">
        <v>29</v>
      </c>
      <c r="C20" t="s">
        <v>13</v>
      </c>
      <c r="D20" t="s">
        <v>17</v>
      </c>
      <c r="E20">
        <v>2</v>
      </c>
      <c r="F20" t="s">
        <v>11</v>
      </c>
      <c r="G20">
        <v>133</v>
      </c>
      <c r="H20">
        <v>36.9</v>
      </c>
      <c r="J20" s="1" t="s">
        <v>116</v>
      </c>
      <c r="K20">
        <v>505</v>
      </c>
      <c r="L20">
        <v>711</v>
      </c>
      <c r="M20" s="1">
        <v>43138</v>
      </c>
    </row>
    <row r="21" spans="1:13">
      <c r="A21" s="1">
        <v>43008</v>
      </c>
      <c r="B21">
        <v>31</v>
      </c>
      <c r="C21" t="s">
        <v>13</v>
      </c>
      <c r="D21" t="s">
        <v>18</v>
      </c>
      <c r="E21">
        <v>1</v>
      </c>
      <c r="F21" t="s">
        <v>19</v>
      </c>
      <c r="G21">
        <v>100</v>
      </c>
      <c r="H21">
        <v>13.5</v>
      </c>
      <c r="J21" s="7" t="s">
        <v>116</v>
      </c>
      <c r="K21">
        <v>506</v>
      </c>
      <c r="L21">
        <v>701</v>
      </c>
      <c r="M21" s="1">
        <v>43138</v>
      </c>
    </row>
    <row r="22" spans="1:13">
      <c r="A22" s="1">
        <v>43008</v>
      </c>
      <c r="B22">
        <v>32</v>
      </c>
      <c r="C22" t="s">
        <v>13</v>
      </c>
      <c r="D22" t="s">
        <v>18</v>
      </c>
      <c r="E22">
        <v>3</v>
      </c>
      <c r="F22" t="s">
        <v>19</v>
      </c>
      <c r="G22">
        <v>125</v>
      </c>
      <c r="H22">
        <v>29.5</v>
      </c>
      <c r="J22" s="6" t="s">
        <v>111</v>
      </c>
      <c r="K22">
        <v>506</v>
      </c>
      <c r="L22">
        <v>702</v>
      </c>
      <c r="M22" s="1">
        <v>43138</v>
      </c>
    </row>
    <row r="23" spans="1:13">
      <c r="A23" s="1">
        <v>43009</v>
      </c>
      <c r="B23">
        <v>33</v>
      </c>
      <c r="C23" t="s">
        <v>13</v>
      </c>
      <c r="D23" t="s">
        <v>18</v>
      </c>
      <c r="E23">
        <v>3</v>
      </c>
      <c r="F23" t="s">
        <v>19</v>
      </c>
      <c r="G23">
        <v>110</v>
      </c>
      <c r="H23">
        <v>19.399999999999999</v>
      </c>
      <c r="J23" t="s">
        <v>117</v>
      </c>
      <c r="K23">
        <v>506</v>
      </c>
      <c r="L23">
        <v>703</v>
      </c>
      <c r="M23" s="1">
        <v>43138</v>
      </c>
    </row>
    <row r="24" spans="1:13">
      <c r="A24" s="1">
        <v>43009</v>
      </c>
      <c r="B24">
        <v>34</v>
      </c>
      <c r="C24" t="s">
        <v>13</v>
      </c>
      <c r="D24" t="s">
        <v>18</v>
      </c>
      <c r="E24">
        <v>4</v>
      </c>
      <c r="F24" t="s">
        <v>19</v>
      </c>
      <c r="G24">
        <v>138</v>
      </c>
      <c r="H24">
        <v>37</v>
      </c>
      <c r="J24" t="s">
        <v>118</v>
      </c>
      <c r="K24">
        <v>506</v>
      </c>
      <c r="L24">
        <v>704</v>
      </c>
      <c r="M24" s="1">
        <v>43140</v>
      </c>
    </row>
    <row r="25" spans="1:13">
      <c r="A25" s="1">
        <v>43015</v>
      </c>
      <c r="B25">
        <v>37</v>
      </c>
      <c r="C25" t="s">
        <v>13</v>
      </c>
      <c r="D25" t="s">
        <v>18</v>
      </c>
      <c r="E25">
        <v>2</v>
      </c>
      <c r="F25" t="s">
        <v>19</v>
      </c>
      <c r="G25">
        <v>124</v>
      </c>
      <c r="H25">
        <v>32.200000000000003</v>
      </c>
      <c r="I25" t="s">
        <v>28</v>
      </c>
      <c r="J25" t="s">
        <v>110</v>
      </c>
      <c r="K25">
        <v>506</v>
      </c>
      <c r="L25">
        <v>707</v>
      </c>
      <c r="M25" s="1">
        <v>43140</v>
      </c>
    </row>
    <row r="26" spans="1:13">
      <c r="A26" s="1">
        <v>43015</v>
      </c>
      <c r="B26">
        <v>38</v>
      </c>
      <c r="C26" t="s">
        <v>13</v>
      </c>
      <c r="D26" t="s">
        <v>18</v>
      </c>
      <c r="E26">
        <v>1</v>
      </c>
      <c r="F26" t="s">
        <v>19</v>
      </c>
      <c r="G26">
        <v>112</v>
      </c>
      <c r="H26">
        <v>23.1</v>
      </c>
      <c r="I26" t="s">
        <v>28</v>
      </c>
      <c r="J26" s="1" t="s">
        <v>116</v>
      </c>
      <c r="K26">
        <v>506</v>
      </c>
      <c r="L26">
        <v>710</v>
      </c>
      <c r="M26" s="1">
        <v>43140</v>
      </c>
    </row>
    <row r="27" spans="1:13">
      <c r="A27" s="1">
        <v>43015</v>
      </c>
      <c r="B27">
        <v>43</v>
      </c>
      <c r="C27" t="s">
        <v>13</v>
      </c>
      <c r="D27" t="s">
        <v>18</v>
      </c>
      <c r="E27">
        <v>0</v>
      </c>
      <c r="F27" t="s">
        <v>19</v>
      </c>
      <c r="G27">
        <v>88</v>
      </c>
      <c r="H27">
        <v>9</v>
      </c>
      <c r="I27" t="s">
        <v>28</v>
      </c>
      <c r="J27" s="6" t="s">
        <v>111</v>
      </c>
      <c r="K27">
        <v>507</v>
      </c>
      <c r="L27">
        <v>703</v>
      </c>
      <c r="M27" s="1">
        <v>43143</v>
      </c>
    </row>
    <row r="28" spans="1:13">
      <c r="A28" s="1">
        <f t="shared" ref="A28:A30" si="2">A27</f>
        <v>43015</v>
      </c>
      <c r="B28">
        <v>45</v>
      </c>
      <c r="C28" t="s">
        <v>13</v>
      </c>
      <c r="D28" t="s">
        <v>18</v>
      </c>
      <c r="E28">
        <v>1</v>
      </c>
      <c r="F28" t="s">
        <v>19</v>
      </c>
      <c r="G28">
        <v>105</v>
      </c>
      <c r="H28">
        <v>16.8</v>
      </c>
      <c r="I28" t="s">
        <v>28</v>
      </c>
      <c r="J28" t="s">
        <v>110</v>
      </c>
      <c r="K28">
        <v>507</v>
      </c>
      <c r="L28">
        <v>705</v>
      </c>
      <c r="M28" s="1">
        <v>43145</v>
      </c>
    </row>
    <row r="29" spans="1:13">
      <c r="A29" s="1">
        <f t="shared" si="2"/>
        <v>43015</v>
      </c>
      <c r="B29">
        <v>48</v>
      </c>
      <c r="C29" t="s">
        <v>13</v>
      </c>
      <c r="D29" t="s">
        <v>17</v>
      </c>
      <c r="E29">
        <v>5</v>
      </c>
      <c r="F29" t="s">
        <v>11</v>
      </c>
      <c r="G29">
        <v>167</v>
      </c>
      <c r="H29">
        <v>77.900000000000006</v>
      </c>
      <c r="I29" t="s">
        <v>28</v>
      </c>
      <c r="J29" t="s">
        <v>110</v>
      </c>
      <c r="K29">
        <v>507</v>
      </c>
      <c r="L29">
        <v>710</v>
      </c>
      <c r="M29" s="1">
        <v>43145</v>
      </c>
    </row>
    <row r="30" spans="1:13">
      <c r="A30" s="1">
        <f t="shared" si="2"/>
        <v>43015</v>
      </c>
      <c r="B30">
        <f t="shared" ref="B30:B31" si="3">B29+1</f>
        <v>49</v>
      </c>
      <c r="C30" t="s">
        <v>13</v>
      </c>
      <c r="D30" t="s">
        <v>17</v>
      </c>
      <c r="E30">
        <v>2</v>
      </c>
      <c r="F30" t="s">
        <v>11</v>
      </c>
      <c r="G30">
        <v>96</v>
      </c>
      <c r="H30">
        <v>12.5</v>
      </c>
      <c r="I30" t="s">
        <v>28</v>
      </c>
      <c r="J30" t="s">
        <v>119</v>
      </c>
      <c r="K30">
        <v>507</v>
      </c>
      <c r="L30">
        <v>711</v>
      </c>
      <c r="M30" s="1">
        <v>43145</v>
      </c>
    </row>
    <row r="31" spans="1:13">
      <c r="A31" s="1">
        <v>43018</v>
      </c>
      <c r="B31">
        <f t="shared" si="3"/>
        <v>50</v>
      </c>
      <c r="C31" t="s">
        <v>13</v>
      </c>
      <c r="D31" t="s">
        <v>17</v>
      </c>
      <c r="E31">
        <v>1</v>
      </c>
      <c r="F31" t="s">
        <v>11</v>
      </c>
      <c r="G31">
        <v>95</v>
      </c>
      <c r="H31">
        <v>11.6</v>
      </c>
      <c r="I31" t="s">
        <v>28</v>
      </c>
      <c r="J31" s="7" t="s">
        <v>116</v>
      </c>
      <c r="K31">
        <v>507</v>
      </c>
      <c r="L31">
        <v>715</v>
      </c>
      <c r="M31" s="1">
        <v>43145</v>
      </c>
    </row>
    <row r="32" spans="1:13">
      <c r="A32" s="1"/>
    </row>
    <row r="33" spans="1:13">
      <c r="A33" s="7">
        <v>43015</v>
      </c>
      <c r="B33" s="8">
        <v>39</v>
      </c>
      <c r="C33" s="8" t="s">
        <v>24</v>
      </c>
      <c r="D33" s="8" t="s">
        <v>25</v>
      </c>
      <c r="E33" s="8" t="s">
        <v>136</v>
      </c>
      <c r="F33" s="8" t="s">
        <v>26</v>
      </c>
      <c r="G33" s="8">
        <v>125</v>
      </c>
      <c r="H33" s="8">
        <v>23.2</v>
      </c>
      <c r="I33" s="8" t="s">
        <v>28</v>
      </c>
      <c r="J33" s="8" t="s">
        <v>110</v>
      </c>
      <c r="K33" s="8">
        <v>506</v>
      </c>
      <c r="L33" s="8">
        <v>711</v>
      </c>
      <c r="M33" s="7">
        <v>43140</v>
      </c>
    </row>
    <row r="34" spans="1:13">
      <c r="A34" s="1">
        <v>43015</v>
      </c>
      <c r="B34">
        <v>41</v>
      </c>
      <c r="C34" t="s">
        <v>24</v>
      </c>
      <c r="D34" t="s">
        <v>25</v>
      </c>
      <c r="E34" t="s">
        <v>136</v>
      </c>
      <c r="F34" t="s">
        <v>26</v>
      </c>
      <c r="G34">
        <v>143</v>
      </c>
      <c r="H34">
        <v>35.799999999999997</v>
      </c>
      <c r="I34" t="s">
        <v>28</v>
      </c>
      <c r="J34" s="6" t="s">
        <v>111</v>
      </c>
      <c r="K34">
        <v>507</v>
      </c>
      <c r="L34">
        <v>701</v>
      </c>
      <c r="M34" s="1">
        <v>43143</v>
      </c>
    </row>
    <row r="35" spans="1:13">
      <c r="A35" s="1">
        <v>43018</v>
      </c>
      <c r="B35">
        <v>51</v>
      </c>
      <c r="C35" t="s">
        <v>24</v>
      </c>
      <c r="D35" t="s">
        <v>25</v>
      </c>
      <c r="E35" t="s">
        <v>136</v>
      </c>
      <c r="F35" t="s">
        <v>26</v>
      </c>
      <c r="G35">
        <v>173</v>
      </c>
      <c r="H35">
        <v>56.3</v>
      </c>
      <c r="I35" t="s">
        <v>28</v>
      </c>
      <c r="J35" s="6" t="s">
        <v>111</v>
      </c>
      <c r="K35">
        <v>515</v>
      </c>
      <c r="L35">
        <v>701</v>
      </c>
      <c r="M35" s="1">
        <v>43145</v>
      </c>
    </row>
    <row r="36" spans="1:13">
      <c r="A36" s="1">
        <v>43018</v>
      </c>
      <c r="B36">
        <v>52</v>
      </c>
      <c r="C36" t="s">
        <v>24</v>
      </c>
      <c r="D36" t="s">
        <v>25</v>
      </c>
      <c r="E36" t="s">
        <v>136</v>
      </c>
      <c r="F36" t="s">
        <v>26</v>
      </c>
      <c r="G36">
        <v>195</v>
      </c>
      <c r="H36">
        <v>86.4</v>
      </c>
      <c r="I36" t="s">
        <v>28</v>
      </c>
      <c r="J36" s="6" t="s">
        <v>111</v>
      </c>
      <c r="K36">
        <v>515</v>
      </c>
      <c r="L36">
        <v>702</v>
      </c>
      <c r="M36" s="1">
        <v>43145</v>
      </c>
    </row>
    <row r="37" spans="1:13">
      <c r="A37" s="1">
        <v>43018</v>
      </c>
      <c r="B37">
        <v>53</v>
      </c>
      <c r="C37" t="s">
        <v>24</v>
      </c>
      <c r="D37" t="s">
        <v>25</v>
      </c>
      <c r="E37" t="s">
        <v>136</v>
      </c>
      <c r="F37" t="s">
        <v>26</v>
      </c>
      <c r="G37">
        <v>180</v>
      </c>
      <c r="H37">
        <v>66.099999999999994</v>
      </c>
      <c r="I37" t="s">
        <v>28</v>
      </c>
      <c r="J37" s="1" t="s">
        <v>116</v>
      </c>
      <c r="K37">
        <v>515</v>
      </c>
      <c r="L37">
        <v>703</v>
      </c>
      <c r="M37" s="1">
        <v>43145</v>
      </c>
    </row>
    <row r="38" spans="1:13">
      <c r="A38" s="1">
        <v>43018</v>
      </c>
      <c r="B38">
        <v>55</v>
      </c>
      <c r="C38" t="s">
        <v>24</v>
      </c>
      <c r="D38" t="s">
        <v>25</v>
      </c>
      <c r="E38" t="s">
        <v>136</v>
      </c>
      <c r="F38" t="s">
        <v>26</v>
      </c>
      <c r="G38">
        <v>140</v>
      </c>
      <c r="H38">
        <v>36.200000000000003</v>
      </c>
      <c r="I38" t="s">
        <v>29</v>
      </c>
      <c r="J38" t="s">
        <v>122</v>
      </c>
      <c r="K38">
        <v>515</v>
      </c>
      <c r="L38">
        <v>705</v>
      </c>
      <c r="M38" s="1">
        <v>43145</v>
      </c>
    </row>
    <row r="39" spans="1:13">
      <c r="A39" s="1">
        <v>43018</v>
      </c>
      <c r="B39">
        <v>56</v>
      </c>
      <c r="C39" t="s">
        <v>24</v>
      </c>
      <c r="D39" t="s">
        <v>25</v>
      </c>
      <c r="E39" t="s">
        <v>136</v>
      </c>
      <c r="F39" t="s">
        <v>26</v>
      </c>
      <c r="G39">
        <v>170</v>
      </c>
      <c r="H39">
        <v>59.1</v>
      </c>
      <c r="I39" t="s">
        <v>29</v>
      </c>
      <c r="J39" t="s">
        <v>119</v>
      </c>
      <c r="K39">
        <v>510</v>
      </c>
      <c r="L39">
        <v>706</v>
      </c>
      <c r="M39" s="1">
        <v>43145</v>
      </c>
    </row>
    <row r="41" spans="1:13">
      <c r="A41" s="1">
        <v>43144</v>
      </c>
      <c r="B41" s="11" t="s">
        <v>157</v>
      </c>
      <c r="C41" t="s">
        <v>158</v>
      </c>
      <c r="D41" t="s">
        <v>159</v>
      </c>
      <c r="E41" t="s">
        <v>136</v>
      </c>
      <c r="F41" t="s">
        <v>19</v>
      </c>
      <c r="G41" t="s">
        <v>136</v>
      </c>
      <c r="H41" t="s">
        <v>136</v>
      </c>
      <c r="I41" t="s">
        <v>161</v>
      </c>
      <c r="J41" t="s">
        <v>160</v>
      </c>
      <c r="K41">
        <v>510</v>
      </c>
      <c r="L41">
        <v>707</v>
      </c>
      <c r="M41" s="1">
        <v>43145</v>
      </c>
    </row>
    <row r="42" spans="1:13">
      <c r="A42" s="1">
        <v>43144</v>
      </c>
      <c r="B42" s="11" t="s">
        <v>162</v>
      </c>
      <c r="C42" t="s">
        <v>158</v>
      </c>
      <c r="D42" t="s">
        <v>159</v>
      </c>
      <c r="E42" t="s">
        <v>136</v>
      </c>
      <c r="F42" t="s">
        <v>19</v>
      </c>
      <c r="G42" t="s">
        <v>136</v>
      </c>
      <c r="H42" t="s">
        <v>136</v>
      </c>
      <c r="I42" t="s">
        <v>161</v>
      </c>
      <c r="J42" t="s">
        <v>160</v>
      </c>
      <c r="K42">
        <v>510</v>
      </c>
      <c r="L42">
        <v>710</v>
      </c>
      <c r="M42" s="1">
        <v>43145</v>
      </c>
    </row>
    <row r="45" spans="1:13">
      <c r="A45" t="s">
        <v>165</v>
      </c>
      <c r="B45">
        <v>35</v>
      </c>
    </row>
  </sheetData>
  <phoneticPr fontId="7" type="noConversion"/>
  <pageMargins left="0.25" right="0.25" top="1" bottom="1" header="0.5" footer="0.5"/>
  <pageSetup scale="35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COLLECTION DATA</vt:lpstr>
      <vt:lpstr>BARCODE INFORMATION</vt:lpstr>
      <vt:lpstr>Nanodrop</vt:lpstr>
      <vt:lpstr>WORKING_SAMPLES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Gallo</dc:creator>
  <cp:lastModifiedBy>Benjamin Gallo</cp:lastModifiedBy>
  <cp:lastPrinted>2018-02-15T05:41:03Z</cp:lastPrinted>
  <dcterms:created xsi:type="dcterms:W3CDTF">2017-09-10T01:52:46Z</dcterms:created>
  <dcterms:modified xsi:type="dcterms:W3CDTF">2019-03-26T20:03:40Z</dcterms:modified>
</cp:coreProperties>
</file>