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Physics\"/>
    </mc:Choice>
  </mc:AlternateContent>
  <xr:revisionPtr revIDLastSave="0" documentId="13_ncr:1_{5F710569-1882-42B0-A787-7B8A2E7B57F6}" xr6:coauthVersionLast="46" xr6:coauthVersionMax="46" xr10:uidLastSave="{00000000-0000-0000-0000-000000000000}"/>
  <bookViews>
    <workbookView xWindow="-120" yWindow="-120" windowWidth="29040" windowHeight="15840" tabRatio="417" xr2:uid="{CA3DAE85-8064-492C-9F2C-268A3F191B67}"/>
  </bookViews>
  <sheets>
    <sheet name="One Convering Lens" sheetId="2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3" l="1"/>
  <c r="G26" i="3"/>
  <c r="H26" i="3"/>
  <c r="I26" i="3"/>
  <c r="J26" i="3"/>
  <c r="K26" i="3"/>
  <c r="E26" i="3"/>
  <c r="D2" i="3"/>
  <c r="E17" i="3"/>
  <c r="F17" i="3"/>
  <c r="G17" i="3"/>
  <c r="H17" i="3"/>
  <c r="I17" i="3"/>
  <c r="J17" i="3"/>
  <c r="K17" i="3"/>
  <c r="E18" i="3"/>
  <c r="F18" i="3"/>
  <c r="G18" i="3"/>
  <c r="C20" i="3"/>
  <c r="E23" i="3"/>
  <c r="G23" i="3"/>
  <c r="I23" i="3"/>
  <c r="E24" i="3"/>
  <c r="F24" i="3"/>
  <c r="G24" i="3"/>
  <c r="I24" i="3"/>
  <c r="C21" i="3" l="1"/>
  <c r="C22" i="3" s="1"/>
  <c r="C24" i="3" s="1"/>
  <c r="C2" i="2"/>
  <c r="O2" i="2"/>
  <c r="K2" i="2"/>
  <c r="G2" i="2"/>
  <c r="K18" i="3" l="1"/>
  <c r="K19" i="3" s="1"/>
  <c r="T3" i="2"/>
  <c r="H19" i="3"/>
  <c r="G19" i="3"/>
  <c r="E19" i="3"/>
  <c r="F19" i="3"/>
  <c r="J18" i="3"/>
  <c r="J19" i="3" s="1"/>
  <c r="I18" i="3"/>
  <c r="I19" i="3" s="1"/>
  <c r="W3" i="2"/>
  <c r="W2" i="2"/>
  <c r="Y3" i="2" l="1"/>
  <c r="R4" i="2" s="1"/>
  <c r="Y2" i="2"/>
  <c r="J23" i="3"/>
  <c r="J24" i="3"/>
</calcChain>
</file>

<file path=xl/sharedStrings.xml><?xml version="1.0" encoding="utf-8"?>
<sst xmlns="http://schemas.openxmlformats.org/spreadsheetml/2006/main" count="77" uniqueCount="57">
  <si>
    <t>Object</t>
  </si>
  <si>
    <t>Screen</t>
  </si>
  <si>
    <t>mm</t>
  </si>
  <si>
    <t>So</t>
  </si>
  <si>
    <t>Si</t>
  </si>
  <si>
    <t>cm</t>
  </si>
  <si>
    <t>dm</t>
  </si>
  <si>
    <t>Ho</t>
  </si>
  <si>
    <t>x</t>
  </si>
  <si>
    <t>Lens</t>
  </si>
  <si>
    <t>Mag</t>
  </si>
  <si>
    <t>Hi</t>
  </si>
  <si>
    <t>Value</t>
  </si>
  <si>
    <t>X Screen</t>
  </si>
  <si>
    <t>[ mm ]</t>
  </si>
  <si>
    <t>Y</t>
  </si>
  <si>
    <t>Y Screen</t>
  </si>
  <si>
    <t>Y Lens</t>
  </si>
  <si>
    <t>Y Lamp</t>
  </si>
  <si>
    <t>X Lens</t>
  </si>
  <si>
    <t>X Lamp</t>
  </si>
  <si>
    <t>Ray Ho</t>
  </si>
  <si>
    <t>Ray 0</t>
  </si>
  <si>
    <t>Ray Hi</t>
  </si>
  <si>
    <t>Ray Ho/2</t>
  </si>
  <si>
    <t>Ray Hi/2</t>
  </si>
  <si>
    <t>Ray 3Ho/2</t>
  </si>
  <si>
    <t>Ray 3Hi/2</t>
  </si>
  <si>
    <t>X</t>
  </si>
  <si>
    <t>[ cm ]</t>
  </si>
  <si>
    <r>
      <rPr>
        <i/>
        <sz val="11"/>
        <color theme="1"/>
        <rFont val="Cambria"/>
        <family val="1"/>
      </rPr>
      <t>x</t>
    </r>
    <r>
      <rPr>
        <vertAlign val="subscript"/>
        <sz val="11"/>
        <color theme="1"/>
        <rFont val="Cambria"/>
        <family val="1"/>
      </rPr>
      <t>Lens</t>
    </r>
    <r>
      <rPr>
        <sz val="11"/>
        <color theme="1"/>
        <rFont val="Cambria"/>
        <family val="1"/>
      </rPr>
      <t xml:space="preserve"> - </t>
    </r>
    <r>
      <rPr>
        <i/>
        <sz val="11"/>
        <color theme="1"/>
        <rFont val="Cambria"/>
        <family val="1"/>
      </rPr>
      <t>x</t>
    </r>
    <r>
      <rPr>
        <vertAlign val="subscript"/>
        <sz val="11"/>
        <color theme="1"/>
        <rFont val="Cambria"/>
        <family val="1"/>
      </rPr>
      <t>Object</t>
    </r>
    <r>
      <rPr>
        <sz val="11"/>
        <color theme="1"/>
        <rFont val="Cambria"/>
        <family val="1"/>
      </rPr>
      <t xml:space="preserve"> =</t>
    </r>
  </si>
  <si>
    <r>
      <rPr>
        <i/>
        <sz val="11"/>
        <color theme="1"/>
        <rFont val="Cambria"/>
        <family val="1"/>
      </rPr>
      <t>x</t>
    </r>
    <r>
      <rPr>
        <vertAlign val="subscript"/>
        <sz val="11"/>
        <color theme="1"/>
        <rFont val="Cambria"/>
        <family val="1"/>
      </rPr>
      <t>Screen</t>
    </r>
    <r>
      <rPr>
        <sz val="11"/>
        <color theme="1"/>
        <rFont val="Cambria"/>
        <family val="1"/>
      </rPr>
      <t xml:space="preserve"> - </t>
    </r>
    <r>
      <rPr>
        <i/>
        <sz val="11"/>
        <color theme="1"/>
        <rFont val="Cambria"/>
        <family val="1"/>
      </rPr>
      <t>x</t>
    </r>
    <r>
      <rPr>
        <vertAlign val="subscript"/>
        <sz val="11"/>
        <color theme="1"/>
        <rFont val="Cambria"/>
        <family val="1"/>
      </rPr>
      <t>Lens</t>
    </r>
    <r>
      <rPr>
        <sz val="11"/>
        <color theme="1"/>
        <rFont val="Cambria"/>
        <family val="1"/>
      </rPr>
      <t xml:space="preserve"> =</t>
    </r>
  </si>
  <si>
    <r>
      <rPr>
        <i/>
        <sz val="11"/>
        <color theme="1"/>
        <rFont val="Cambria"/>
        <family val="1"/>
      </rPr>
      <t>x</t>
    </r>
    <r>
      <rPr>
        <vertAlign val="subscript"/>
        <sz val="11"/>
        <color theme="1"/>
        <rFont val="Cambria"/>
        <family val="1"/>
      </rPr>
      <t>Object</t>
    </r>
  </si>
  <si>
    <r>
      <rPr>
        <i/>
        <sz val="11"/>
        <color theme="1"/>
        <rFont val="Cambria"/>
        <family val="1"/>
      </rPr>
      <t>x</t>
    </r>
    <r>
      <rPr>
        <vertAlign val="subscript"/>
        <sz val="11"/>
        <color theme="1"/>
        <rFont val="Cambria"/>
        <family val="1"/>
      </rPr>
      <t>Lens</t>
    </r>
    <r>
      <rPr>
        <sz val="11"/>
        <color theme="1"/>
        <rFont val="Cambria"/>
        <family val="1"/>
      </rPr>
      <t xml:space="preserve"> </t>
    </r>
  </si>
  <si>
    <r>
      <rPr>
        <i/>
        <sz val="11"/>
        <color theme="1"/>
        <rFont val="Cambria"/>
        <family val="1"/>
      </rPr>
      <t>x</t>
    </r>
    <r>
      <rPr>
        <vertAlign val="subscript"/>
        <sz val="11"/>
        <color theme="1"/>
        <rFont val="Cambria"/>
        <family val="1"/>
      </rPr>
      <t>Screen</t>
    </r>
  </si>
  <si>
    <r>
      <rPr>
        <i/>
        <sz val="11"/>
        <color theme="1"/>
        <rFont val="Cambria"/>
        <family val="1"/>
      </rPr>
      <t>h</t>
    </r>
    <r>
      <rPr>
        <vertAlign val="subscript"/>
        <sz val="11"/>
        <color theme="1"/>
        <rFont val="Cambria"/>
        <family val="1"/>
      </rPr>
      <t>Object</t>
    </r>
  </si>
  <si>
    <t>↱</t>
  </si>
  <si>
    <t>Height of Object</t>
  </si>
  <si>
    <t>Position of Object</t>
  </si>
  <si>
    <t>Position of Screen</t>
  </si>
  <si>
    <t>Position of Lens 01</t>
  </si>
  <si>
    <t>Position of Lens 02</t>
  </si>
  <si>
    <t>Position of Lens 03</t>
  </si>
  <si>
    <t>Position of Lens 04</t>
  </si>
  <si>
    <t>Position of Lens 05</t>
  </si>
  <si>
    <t>Position of Lens 06</t>
  </si>
  <si>
    <t>Position of Lens 07</t>
  </si>
  <si>
    <t>Position of Lens 08</t>
  </si>
  <si>
    <t>Position of Lens 09</t>
  </si>
  <si>
    <t>Position of Lens 10</t>
  </si>
  <si>
    <t>Position of Lens 11</t>
  </si>
  <si>
    <t>Position of Lens 12</t>
  </si>
  <si>
    <t>Height of Image</t>
  </si>
  <si>
    <r>
      <rPr>
        <i/>
        <sz val="11"/>
        <color theme="1"/>
        <rFont val="Cambria"/>
        <family val="1"/>
      </rPr>
      <t>h</t>
    </r>
    <r>
      <rPr>
        <vertAlign val="subscript"/>
        <sz val="11"/>
        <color theme="1"/>
        <rFont val="Cambria"/>
        <family val="1"/>
      </rPr>
      <t>Image</t>
    </r>
  </si>
  <si>
    <t>Dropdown List</t>
  </si>
  <si>
    <t>Choice Number</t>
  </si>
  <si>
    <t>X Image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</si>
</sst>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i/>
      <sz val="11"/>
      <color theme="1"/>
      <name val="Cambria"/>
      <family val="1"/>
    </font>
    <font>
      <vertAlign val="subscript"/>
      <sz val="11"/>
      <color theme="1"/>
      <name val="Cambria"/>
      <family val="1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1" borderId="0" xfId="0" applyFill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/>
    </xf>
    <xf numFmtId="164" fontId="0" fillId="4" borderId="0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3" xfId="0" applyNumberFormat="1" applyFill="1" applyBorder="1" applyAlignment="1">
      <alignment horizontal="right" vertical="center"/>
    </xf>
    <xf numFmtId="0" fontId="0" fillId="7" borderId="10" xfId="0" applyFill="1" applyBorder="1" applyAlignment="1">
      <alignment vertical="center"/>
    </xf>
    <xf numFmtId="0" fontId="2" fillId="7" borderId="6" xfId="0" applyFont="1" applyFill="1" applyBorder="1" applyAlignment="1">
      <alignment horizontal="right" vertical="center"/>
    </xf>
    <xf numFmtId="164" fontId="0" fillId="7" borderId="6" xfId="0" applyNumberFormat="1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2" fillId="7" borderId="1" xfId="0" applyFont="1" applyFill="1" applyBorder="1" applyAlignment="1">
      <alignment horizontal="right" vertical="center"/>
    </xf>
    <xf numFmtId="164" fontId="0" fillId="7" borderId="1" xfId="0" applyNumberForma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FFFF99"/>
      <color rgb="FFFF66FF"/>
      <color rgb="FFFFCCCC"/>
      <color rgb="FF00FFFF"/>
      <color rgb="FF66FFFF"/>
      <color rgb="FFFF99FF"/>
      <color rgb="FF99FF99"/>
      <color rgb="FFFF99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Ray Ho</c:v>
          </c:tx>
          <c:spPr>
            <a:ln w="63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Data!$C$17:$C$19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1110</c:v>
                </c:pt>
              </c:numCache>
            </c:numRef>
          </c:xVal>
          <c:yVal>
            <c:numRef>
              <c:f>Data!$F$17:$F$19</c:f>
              <c:numCache>
                <c:formatCode>General</c:formatCode>
                <c:ptCount val="3"/>
                <c:pt idx="0">
                  <c:v>400</c:v>
                </c:pt>
                <c:pt idx="1">
                  <c:v>400</c:v>
                </c:pt>
                <c:pt idx="2">
                  <c:v>-42.280772763877678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C-4753-836B-463AC99D7F91}"/>
            </c:ext>
          </c:extLst>
        </c:ser>
        <c:ser>
          <c:idx val="1"/>
          <c:order val="1"/>
          <c:tx>
            <c:v>Ray Zero</c:v>
          </c:tx>
          <c:spPr>
            <a:ln w="63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Data!$C$17:$C$19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1110</c:v>
                </c:pt>
              </c:numCache>
            </c:numRef>
          </c:xVal>
          <c:yVal>
            <c:numRef>
              <c:f>Data!$H$17:$H$19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C-4753-836B-463AC99D7F91}"/>
            </c:ext>
          </c:extLst>
        </c:ser>
        <c:ser>
          <c:idx val="2"/>
          <c:order val="2"/>
          <c:tx>
            <c:v>Ray Hi</c:v>
          </c:tx>
          <c:spPr>
            <a:ln w="63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Data!$C$17:$C$19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1110</c:v>
                </c:pt>
              </c:numCache>
            </c:numRef>
          </c:xVal>
          <c:yVal>
            <c:numRef>
              <c:f>Data!$J$17:$J$19</c:f>
              <c:numCache>
                <c:formatCode>General</c:formatCode>
                <c:ptCount val="3"/>
                <c:pt idx="0">
                  <c:v>400</c:v>
                </c:pt>
                <c:pt idx="1">
                  <c:v>-44.189931333778517</c:v>
                </c:pt>
                <c:pt idx="2">
                  <c:v>-44.189931333778517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4-437C-86A2-4463C6635136}"/>
            </c:ext>
          </c:extLst>
        </c:ser>
        <c:ser>
          <c:idx val="3"/>
          <c:order val="3"/>
          <c:tx>
            <c:v>Lens</c:v>
          </c:tx>
          <c:spPr>
            <a:ln w="63500" cap="rnd">
              <a:solidFill>
                <a:srgbClr val="00FFFF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Data!$G$23:$G$24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xVal>
          <c:yVal>
            <c:numRef>
              <c:f>Data!$H$23:$H$24</c:f>
              <c:numCache>
                <c:formatCode>General</c:formatCode>
                <c:ptCount val="2"/>
                <c:pt idx="0">
                  <c:v>400</c:v>
                </c:pt>
                <c:pt idx="1">
                  <c:v>-400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4-437C-86A2-4463C6635136}"/>
            </c:ext>
          </c:extLst>
        </c:ser>
        <c:ser>
          <c:idx val="4"/>
          <c:order val="4"/>
          <c:tx>
            <c:v>Screen</c:v>
          </c:tx>
          <c:spPr>
            <a:ln w="63500" cap="rnd">
              <a:solidFill>
                <a:srgbClr val="6699FF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tx1"/>
                        </a:solidFill>
                      </a:rPr>
                      <a:t>Screen</a:t>
                    </a:r>
                  </a:p>
                </c:rich>
              </c:tx>
              <c:spPr>
                <a:solidFill>
                  <a:srgbClr val="6699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downArrow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2-B3FB-46B7-A3F0-1248A0893C8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FB-46B7-A3F0-1248A0893C8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Data!$I$23:$I$24</c:f>
              <c:numCache>
                <c:formatCode>General</c:formatCode>
                <c:ptCount val="2"/>
                <c:pt idx="0">
                  <c:v>1110</c:v>
                </c:pt>
                <c:pt idx="1">
                  <c:v>1110</c:v>
                </c:pt>
              </c:numCache>
            </c:numRef>
          </c:xVal>
          <c:yVal>
            <c:numRef>
              <c:f>Data!$J$23:$J$24</c:f>
              <c:numCache>
                <c:formatCode>General</c:formatCode>
                <c:ptCount val="2"/>
                <c:pt idx="0">
                  <c:v>0</c:v>
                </c:pt>
                <c:pt idx="1">
                  <c:v>-44.284897000667769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4-437C-86A2-4463C6635136}"/>
            </c:ext>
          </c:extLst>
        </c:ser>
        <c:ser>
          <c:idx val="5"/>
          <c:order val="5"/>
          <c:tx>
            <c:v>Object</c:v>
          </c:tx>
          <c:spPr>
            <a:ln w="635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Object</a:t>
                    </a:r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3FB-46B7-A3F0-1248A0893C8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FB-46B7-A3F0-1248A0893C89}"/>
                </c:ext>
              </c:extLst>
            </c:dLbl>
            <c:spPr>
              <a:solidFill>
                <a:srgbClr val="FF66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upArrow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Data!$E$23:$E$24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Data!$F$23:$F$24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4-437C-86A2-4463C6635136}"/>
            </c:ext>
          </c:extLst>
        </c:ser>
        <c:ser>
          <c:idx val="6"/>
          <c:order val="6"/>
          <c:tx>
            <c:v>Ray Ho/2</c:v>
          </c:tx>
          <c:spPr>
            <a:ln w="63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Data!$C$17:$C$19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1110</c:v>
                </c:pt>
              </c:numCache>
            </c:numRef>
          </c:xVal>
          <c:yVal>
            <c:numRef>
              <c:f>Data!$G$17:$G$19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-43.140386381938868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F-4C6C-BDDB-8F2254365061}"/>
            </c:ext>
          </c:extLst>
        </c:ser>
        <c:ser>
          <c:idx val="7"/>
          <c:order val="7"/>
          <c:tx>
            <c:v>Ray Hi/2</c:v>
          </c:tx>
          <c:spPr>
            <a:ln w="63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Data!$C$17:$C$19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1110</c:v>
                </c:pt>
              </c:numCache>
            </c:numRef>
          </c:xVal>
          <c:yVal>
            <c:numRef>
              <c:f>Data!$I$17:$I$19</c:f>
              <c:numCache>
                <c:formatCode>General</c:formatCode>
                <c:ptCount val="3"/>
                <c:pt idx="0">
                  <c:v>400</c:v>
                </c:pt>
                <c:pt idx="1">
                  <c:v>-22.094965666889259</c:v>
                </c:pt>
                <c:pt idx="2">
                  <c:v>-44.094965666889259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F-4C6C-BDDB-8F2254365061}"/>
            </c:ext>
          </c:extLst>
        </c:ser>
        <c:ser>
          <c:idx val="8"/>
          <c:order val="8"/>
          <c:tx>
            <c:v>Ray 3Ho/2</c:v>
          </c:tx>
          <c:spPr>
            <a:ln w="63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Data!$C$17:$C$19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1110</c:v>
                </c:pt>
              </c:numCache>
            </c:numRef>
          </c:xVal>
          <c:yVal>
            <c:numRef>
              <c:f>Data!$E$17:$E$19</c:f>
              <c:numCache>
                <c:formatCode>General</c:formatCode>
                <c:ptCount val="3"/>
                <c:pt idx="0">
                  <c:v>400</c:v>
                </c:pt>
                <c:pt idx="1">
                  <c:v>600</c:v>
                </c:pt>
                <c:pt idx="2">
                  <c:v>-41.421159145816659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F-4C6C-BDDB-8F2254365061}"/>
            </c:ext>
          </c:extLst>
        </c:ser>
        <c:ser>
          <c:idx val="9"/>
          <c:order val="9"/>
          <c:tx>
            <c:v>Ray 3Hi/2</c:v>
          </c:tx>
          <c:spPr>
            <a:ln w="6350" cap="rnd">
              <a:solidFill>
                <a:schemeClr val="accent4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Data!$C$17:$C$19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1110</c:v>
                </c:pt>
              </c:numCache>
            </c:numRef>
          </c:xVal>
          <c:yVal>
            <c:numRef>
              <c:f>Data!$K$17:$K$19</c:f>
              <c:numCache>
                <c:formatCode>General</c:formatCode>
                <c:ptCount val="3"/>
                <c:pt idx="0">
                  <c:v>400</c:v>
                </c:pt>
                <c:pt idx="1">
                  <c:v>-66.284897000667769</c:v>
                </c:pt>
                <c:pt idx="2">
                  <c:v>-44.284897000667769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5F-4C6C-BDDB-8F2254365061}"/>
            </c:ext>
          </c:extLst>
        </c:ser>
        <c:ser>
          <c:idx val="10"/>
          <c:order val="10"/>
          <c:tx>
            <c:v>Points of Light on Screen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>
                <a:gsLst>
                  <a:gs pos="100000">
                    <a:srgbClr val="6699FF">
                      <a:alpha val="0"/>
                    </a:srgbClr>
                  </a:gs>
                  <a:gs pos="50000">
                    <a:schemeClr val="accent4">
                      <a:alpha val="0"/>
                    </a:schemeClr>
                  </a:gs>
                  <a:gs pos="0">
                    <a:schemeClr val="accent4">
                      <a:alpha val="7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noFill/>
              </a:ln>
              <a:effectLst/>
            </c:spPr>
          </c:marker>
          <c:xVal>
            <c:numRef>
              <c:f>Data!$E$26:$K$26</c:f>
              <c:numCache>
                <c:formatCode>General</c:formatCode>
                <c:ptCount val="7"/>
                <c:pt idx="0">
                  <c:v>1110</c:v>
                </c:pt>
                <c:pt idx="1">
                  <c:v>1110</c:v>
                </c:pt>
                <c:pt idx="2">
                  <c:v>1110</c:v>
                </c:pt>
                <c:pt idx="3">
                  <c:v>1110</c:v>
                </c:pt>
                <c:pt idx="4">
                  <c:v>1110</c:v>
                </c:pt>
                <c:pt idx="5">
                  <c:v>1110</c:v>
                </c:pt>
                <c:pt idx="6">
                  <c:v>1110</c:v>
                </c:pt>
              </c:numCache>
            </c:numRef>
          </c:xVal>
          <c:yVal>
            <c:numRef>
              <c:f>Data!$E$19:$K$19</c:f>
              <c:numCache>
                <c:formatCode>General</c:formatCode>
                <c:ptCount val="7"/>
                <c:pt idx="0">
                  <c:v>-41.421159145816659</c:v>
                </c:pt>
                <c:pt idx="1">
                  <c:v>-42.280772763877678</c:v>
                </c:pt>
                <c:pt idx="2">
                  <c:v>-43.140386381938868</c:v>
                </c:pt>
                <c:pt idx="3">
                  <c:v>-44</c:v>
                </c:pt>
                <c:pt idx="4">
                  <c:v>-44.094965666889259</c:v>
                </c:pt>
                <c:pt idx="5">
                  <c:v>-44.189931333778517</c:v>
                </c:pt>
                <c:pt idx="6">
                  <c:v>-44.284897000667769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E-4A2C-955D-8B01801D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519903"/>
        <c:axId val="2106363951"/>
      </c:scatterChart>
      <c:valAx>
        <c:axId val="2098519903"/>
        <c:scaling>
          <c:orientation val="minMax"/>
          <c:max val="2100"/>
          <c:min val="-10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63951"/>
        <c:crosses val="autoZero"/>
        <c:crossBetween val="midCat"/>
        <c:majorUnit val="100"/>
      </c:valAx>
      <c:valAx>
        <c:axId val="2106363951"/>
        <c:scaling>
          <c:orientation val="minMax"/>
          <c:max val="400"/>
          <c:min val="-400"/>
        </c:scaling>
        <c:delete val="1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9851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Scattered Light Points</c:v>
          </c:tx>
          <c:spPr>
            <a:ln w="1270000" cap="rnd" cmpd="sng">
              <a:noFill/>
              <a:round/>
            </a:ln>
            <a:effectLst/>
          </c:spPr>
          <c:marker>
            <c:symbol val="circle"/>
            <c:size val="60"/>
            <c:spPr>
              <a:gradFill>
                <a:gsLst>
                  <a:gs pos="100000">
                    <a:srgbClr val="6699FF">
                      <a:alpha val="0"/>
                    </a:srgbClr>
                  </a:gs>
                  <a:gs pos="50000">
                    <a:schemeClr val="accent4">
                      <a:alpha val="0"/>
                    </a:schemeClr>
                  </a:gs>
                  <a:gs pos="0">
                    <a:schemeClr val="accent4">
                      <a:alpha val="7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60"/>
              <c:spPr>
                <a:gradFill>
                  <a:gsLst>
                    <a:gs pos="100000">
                      <a:srgbClr val="6699FF">
                        <a:alpha val="0"/>
                      </a:srgbClr>
                    </a:gs>
                    <a:gs pos="50000">
                      <a:schemeClr val="accent4">
                        <a:alpha val="0"/>
                      </a:schemeClr>
                    </a:gs>
                    <a:gs pos="0">
                      <a:schemeClr val="accent4">
                        <a:alpha val="50000"/>
                      </a:schemeClr>
                    </a:gs>
                  </a:gsLst>
                  <a:path path="circle">
                    <a:fillToRect l="50000" t="50000" r="50000" b="50000"/>
                  </a:path>
                </a:gra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20A-489C-AAEC-F30274D9E6AA}"/>
              </c:ext>
            </c:extLst>
          </c:dPt>
          <c:xVal>
            <c:numRef>
              <c:f>Data!$E$27:$K$27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Data!$E$19:$K$19</c:f>
              <c:numCache>
                <c:formatCode>General</c:formatCode>
                <c:ptCount val="7"/>
                <c:pt idx="0">
                  <c:v>-41.421159145816659</c:v>
                </c:pt>
                <c:pt idx="1">
                  <c:v>-42.280772763877678</c:v>
                </c:pt>
                <c:pt idx="2">
                  <c:v>-43.140386381938868</c:v>
                </c:pt>
                <c:pt idx="3">
                  <c:v>-44</c:v>
                </c:pt>
                <c:pt idx="4">
                  <c:v>-44.094965666889259</c:v>
                </c:pt>
                <c:pt idx="5">
                  <c:v>-44.189931333778517</c:v>
                </c:pt>
                <c:pt idx="6">
                  <c:v>-44.284897000667769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F26-49AD-978D-B4016CF5D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519903"/>
        <c:axId val="21063639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10%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5"/>
                  <c:spPr>
                    <a:solidFill>
                      <a:schemeClr val="accent4">
                        <a:alpha val="9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Data!$E$27:$K$27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Data!$E$19:$K$19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-41.421159145816659</c:v>
                      </c:pt>
                      <c:pt idx="1">
                        <c:v>-42.280772763877678</c:v>
                      </c:pt>
                      <c:pt idx="2">
                        <c:v>-43.140386381938868</c:v>
                      </c:pt>
                      <c:pt idx="3">
                        <c:v>-44</c:v>
                      </c:pt>
                      <c:pt idx="4">
                        <c:v>-44.094965666889259</c:v>
                      </c:pt>
                      <c:pt idx="5">
                        <c:v>-44.189931333778517</c:v>
                      </c:pt>
                      <c:pt idx="6">
                        <c:v>-44.284897000667769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F26-49AD-978D-B4016CF5DCD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15%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4">
                        <a:alpha val="8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Data!$E$27:$K$27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Data!$E$19:$K$19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-41.421159145816659</c:v>
                      </c:pt>
                      <c:pt idx="1">
                        <c:v>-42.280772763877678</c:v>
                      </c:pt>
                      <c:pt idx="2">
                        <c:v>-43.140386381938868</c:v>
                      </c:pt>
                      <c:pt idx="3">
                        <c:v>-44</c:v>
                      </c:pt>
                      <c:pt idx="4">
                        <c:v>-44.094965666889259</c:v>
                      </c:pt>
                      <c:pt idx="5">
                        <c:v>-44.189931333778517</c:v>
                      </c:pt>
                      <c:pt idx="6">
                        <c:v>-44.284897000667769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26-49AD-978D-B4016CF5DCD5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Screen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Data!$J$23:$J$24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-44.284897000667769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26-49AD-978D-B4016CF5DCD5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20%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alpha val="8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Data!$E$27:$K$27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Data!$E$19:$K$19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-41.421159145816659</c:v>
                      </c:pt>
                      <c:pt idx="1">
                        <c:v>-42.280772763877678</c:v>
                      </c:pt>
                      <c:pt idx="2">
                        <c:v>-43.140386381938868</c:v>
                      </c:pt>
                      <c:pt idx="3">
                        <c:v>-44</c:v>
                      </c:pt>
                      <c:pt idx="4">
                        <c:v>-44.094965666889259</c:v>
                      </c:pt>
                      <c:pt idx="5">
                        <c:v>-44.189931333778517</c:v>
                      </c:pt>
                      <c:pt idx="6">
                        <c:v>-44.284897000667769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F26-49AD-978D-B4016CF5DCD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25%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0"/>
                  <c:spPr>
                    <a:solidFill>
                      <a:schemeClr val="accent4">
                        <a:alpha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Data!$E$27:$K$27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Data!$E$19:$K$19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-41.421159145816659</c:v>
                      </c:pt>
                      <c:pt idx="1">
                        <c:v>-42.280772763877678</c:v>
                      </c:pt>
                      <c:pt idx="2">
                        <c:v>-43.140386381938868</c:v>
                      </c:pt>
                      <c:pt idx="3">
                        <c:v>-44</c:v>
                      </c:pt>
                      <c:pt idx="4">
                        <c:v>-44.094965666889259</c:v>
                      </c:pt>
                      <c:pt idx="5">
                        <c:v>-44.189931333778517</c:v>
                      </c:pt>
                      <c:pt idx="6">
                        <c:v>-44.284897000667769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26-49AD-978D-B4016CF5DCD5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Ray 3Ho/2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0"/>
                  <c:spPr>
                    <a:solidFill>
                      <a:schemeClr val="accent4">
                        <a:alpha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-41.421159145816659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F26-49AD-978D-B4016CF5DCD5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Ray 3Hi/2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0"/>
                  <c:spPr>
                    <a:solidFill>
                      <a:schemeClr val="accent4">
                        <a:alpha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-44.284897000667769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F26-49AD-978D-B4016CF5DCD5}"/>
                  </c:ext>
                </c:extLst>
              </c15:ser>
            </c15:filteredScatterSeries>
          </c:ext>
        </c:extLst>
      </c:scatterChart>
      <c:valAx>
        <c:axId val="2098519903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63951"/>
        <c:crosses val="autoZero"/>
        <c:crossBetween val="midCat"/>
        <c:majorUnit val="100"/>
      </c:valAx>
      <c:valAx>
        <c:axId val="2106363951"/>
        <c:scaling>
          <c:orientation val="minMax"/>
          <c:max val="400"/>
          <c:min val="-400"/>
        </c:scaling>
        <c:delete val="1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98519903"/>
        <c:crosses val="autoZero"/>
        <c:crossBetween val="midCat"/>
      </c:valAx>
      <c:spPr>
        <a:solidFill>
          <a:srgbClr val="6699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2" dropStyle="combo" dx="22" fmlaLink="Data!$C$2" fmlaRange="Data!$B$3:$B$14" noThreeD="1" sel="1" val="0"/>
</file>

<file path=xl/ctrlProps/ctrlProp10.xml><?xml version="1.0" encoding="utf-8"?>
<formControlPr xmlns="http://schemas.microsoft.com/office/spreadsheetml/2009/9/main" objectType="Spin" dx="22" fmlaLink="Data!$C$17" inc="100" max="2000" noThreeD="1" page="10" val="0"/>
</file>

<file path=xl/ctrlProps/ctrlProp11.xml><?xml version="1.0" encoding="utf-8"?>
<formControlPr xmlns="http://schemas.microsoft.com/office/spreadsheetml/2009/9/main" objectType="Spin" dx="22" fmlaLink="Data!$C$23" max="400" min="1" noThreeD="1" page="10" val="400"/>
</file>

<file path=xl/ctrlProps/ctrlProp12.xml><?xml version="1.0" encoding="utf-8"?>
<formControlPr xmlns="http://schemas.microsoft.com/office/spreadsheetml/2009/9/main" objectType="Spin" dx="22" fmlaLink="Data!$C$23" inc="10" max="400" min="1" noThreeD="1" page="10" val="400"/>
</file>

<file path=xl/ctrlProps/ctrlProp13.xml><?xml version="1.0" encoding="utf-8"?>
<formControlPr xmlns="http://schemas.microsoft.com/office/spreadsheetml/2009/9/main" objectType="Spin" dx="22" fmlaLink="Data!$C$23" inc="100" max="400" min="1" noThreeD="1" page="10" val="400"/>
</file>

<file path=xl/ctrlProps/ctrlProp2.xml><?xml version="1.0" encoding="utf-8"?>
<formControlPr xmlns="http://schemas.microsoft.com/office/spreadsheetml/2009/9/main" objectType="Spin" dx="22" fmlaLink="Data!$C$19" max="2000" noThreeD="1" page="10" val="1110"/>
</file>

<file path=xl/ctrlProps/ctrlProp3.xml><?xml version="1.0" encoding="utf-8"?>
<formControlPr xmlns="http://schemas.microsoft.com/office/spreadsheetml/2009/9/main" objectType="Spin" dx="22" fmlaLink="Data!$C$19" inc="10" max="2000" noThreeD="1" page="10" val="1110"/>
</file>

<file path=xl/ctrlProps/ctrlProp4.xml><?xml version="1.0" encoding="utf-8"?>
<formControlPr xmlns="http://schemas.microsoft.com/office/spreadsheetml/2009/9/main" objectType="Spin" dx="22" fmlaLink="Data!$C$19" inc="100" max="2000" noThreeD="1" page="10" val="1110"/>
</file>

<file path=xl/ctrlProps/ctrlProp5.xml><?xml version="1.0" encoding="utf-8"?>
<formControlPr xmlns="http://schemas.microsoft.com/office/spreadsheetml/2009/9/main" objectType="Spin" dx="22" fmlaLink="Data!$C$18" max="2000" noThreeD="1" page="10" val="1000"/>
</file>

<file path=xl/ctrlProps/ctrlProp6.xml><?xml version="1.0" encoding="utf-8"?>
<formControlPr xmlns="http://schemas.microsoft.com/office/spreadsheetml/2009/9/main" objectType="Spin" dx="22" fmlaLink="Data!$C$18" inc="10" max="2000" noThreeD="1" page="10" val="1000"/>
</file>

<file path=xl/ctrlProps/ctrlProp7.xml><?xml version="1.0" encoding="utf-8"?>
<formControlPr xmlns="http://schemas.microsoft.com/office/spreadsheetml/2009/9/main" objectType="Spin" dx="22" fmlaLink="Data!$C$18" inc="100" max="2000" noThreeD="1" page="10" val="1000"/>
</file>

<file path=xl/ctrlProps/ctrlProp8.xml><?xml version="1.0" encoding="utf-8"?>
<formControlPr xmlns="http://schemas.microsoft.com/office/spreadsheetml/2009/9/main" objectType="Spin" dx="22" fmlaLink="Data!$C$17" max="2000" noThreeD="1" page="10" val="0"/>
</file>

<file path=xl/ctrlProps/ctrlProp9.xml><?xml version="1.0" encoding="utf-8"?>
<formControlPr xmlns="http://schemas.microsoft.com/office/spreadsheetml/2009/9/main" objectType="Spin" dx="22" fmlaLink="Data!$C$17" inc="10" max="2000" noThreeD="1" page="1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</xdr:rowOff>
    </xdr:from>
    <xdr:to>
      <xdr:col>23</xdr:col>
      <xdr:colOff>0</xdr:colOff>
      <xdr:row>29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12</xdr:col>
          <xdr:colOff>0</xdr:colOff>
          <xdr:row>1</xdr:row>
          <xdr:rowOff>0</xdr:rowOff>
        </xdr:to>
        <xdr:sp macro="" textlink="">
          <xdr:nvSpPr>
            <xdr:cNvPr id="2075" name="Drop Down 27" descr="Select the lens you want to position on the optical bench.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</xdr:row>
          <xdr:rowOff>0</xdr:rowOff>
        </xdr:from>
        <xdr:to>
          <xdr:col>16</xdr:col>
          <xdr:colOff>0</xdr:colOff>
          <xdr:row>5</xdr:row>
          <xdr:rowOff>0</xdr:rowOff>
        </xdr:to>
        <xdr:sp macro="" textlink="">
          <xdr:nvSpPr>
            <xdr:cNvPr id="2077" name="Spinner 29" descr="Adjust the position of the screen in 1 mm increments.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</xdr:row>
          <xdr:rowOff>0</xdr:rowOff>
        </xdr:from>
        <xdr:to>
          <xdr:col>15</xdr:col>
          <xdr:colOff>0</xdr:colOff>
          <xdr:row>5</xdr:row>
          <xdr:rowOff>0</xdr:rowOff>
        </xdr:to>
        <xdr:sp macro="" textlink="">
          <xdr:nvSpPr>
            <xdr:cNvPr id="2078" name="Spinner 30" descr="Adjust the position of the screen in 1 cm increments.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</xdr:row>
          <xdr:rowOff>0</xdr:rowOff>
        </xdr:from>
        <xdr:to>
          <xdr:col>14</xdr:col>
          <xdr:colOff>0</xdr:colOff>
          <xdr:row>5</xdr:row>
          <xdr:rowOff>0</xdr:rowOff>
        </xdr:to>
        <xdr:sp macro="" textlink="">
          <xdr:nvSpPr>
            <xdr:cNvPr id="2079" name="Spinner 31" descr="Adjust the position of the screen in 1 dm increments.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2080" name="Spinner 32" descr="Adjust the position of the lens in 1 mm increments.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2081" name="Spinner 33" descr="Adjust the position of the lens in 1 cm increments.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2082" name="Spinner 34" descr="Adjust the position of the lens in 1 dm increments.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2083" name="Spinner 35" descr="Adjust the position of the object in 1 mm increments.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2084" name="Spinner 36" descr="Adjust the position of the object in 1 cm increments.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2085" name="Spinner 37" descr="Adjust the position of the object in 1 dm increments.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5</xdr:row>
          <xdr:rowOff>0</xdr:rowOff>
        </xdr:to>
        <xdr:sp macro="" textlink="">
          <xdr:nvSpPr>
            <xdr:cNvPr id="2086" name="Spinner 38" descr="Adjust the height of the object in 1 mm increments.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</xdr:row>
          <xdr:rowOff>0</xdr:rowOff>
        </xdr:from>
        <xdr:to>
          <xdr:col>3</xdr:col>
          <xdr:colOff>0</xdr:colOff>
          <xdr:row>5</xdr:row>
          <xdr:rowOff>0</xdr:rowOff>
        </xdr:to>
        <xdr:sp macro="" textlink="">
          <xdr:nvSpPr>
            <xdr:cNvPr id="2087" name="Spinner 39" descr="Adjust the height of the object in 1 cm increments.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2088" name="Spinner 40" descr="Adjust the height of the object in 1 dm increments.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xdr:twoCellAnchor>
    <xdr:from>
      <xdr:col>23</xdr:col>
      <xdr:colOff>0</xdr:colOff>
      <xdr:row>6</xdr:row>
      <xdr:rowOff>0</xdr:rowOff>
    </xdr:from>
    <xdr:to>
      <xdr:col>25</xdr:col>
      <xdr:colOff>0</xdr:colOff>
      <xdr:row>29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2CC8-F615-4AF7-84C9-838D4D076FB3}">
  <sheetPr codeName="Sheet2"/>
  <dimension ref="B1:AJ25"/>
  <sheetViews>
    <sheetView showGridLines="0" tabSelected="1" workbookViewId="0">
      <selection activeCell="AB24" sqref="AB24"/>
    </sheetView>
  </sheetViews>
  <sheetFormatPr defaultColWidth="6.85546875" defaultRowHeight="18" customHeight="1" x14ac:dyDescent="0.25"/>
  <cols>
    <col min="1" max="16" width="6.85546875" style="1"/>
    <col min="17" max="17" width="6.85546875" style="1" customWidth="1"/>
    <col min="18" max="20" width="6.85546875" style="1"/>
    <col min="21" max="21" width="6.85546875" style="1" customWidth="1"/>
    <col min="22" max="24" width="6.85546875" style="1"/>
    <col min="25" max="38" width="6.85546875" style="1" customWidth="1"/>
    <col min="39" max="16384" width="6.85546875" style="1"/>
  </cols>
  <sheetData>
    <row r="1" spans="2:36" ht="18" customHeight="1" x14ac:dyDescent="0.25">
      <c r="B1" s="29" t="s">
        <v>37</v>
      </c>
      <c r="C1" s="2"/>
      <c r="D1" s="29"/>
      <c r="F1" s="2" t="s">
        <v>38</v>
      </c>
      <c r="G1" s="2"/>
      <c r="H1" s="2"/>
      <c r="J1" s="6"/>
      <c r="K1" s="6"/>
      <c r="L1" s="6"/>
      <c r="N1" s="7" t="s">
        <v>39</v>
      </c>
      <c r="O1" s="7"/>
      <c r="P1" s="7"/>
    </row>
    <row r="2" spans="2:36" ht="18" customHeight="1" x14ac:dyDescent="0.25">
      <c r="B2" s="27" t="s">
        <v>35</v>
      </c>
      <c r="C2" s="28">
        <f>Data!$C$23/10</f>
        <v>40</v>
      </c>
      <c r="D2" s="29" t="s">
        <v>29</v>
      </c>
      <c r="F2" s="32" t="s">
        <v>32</v>
      </c>
      <c r="G2" s="28">
        <f>Data!$C$17/10</f>
        <v>0</v>
      </c>
      <c r="H2" s="29" t="s">
        <v>29</v>
      </c>
      <c r="J2" s="31" t="s">
        <v>33</v>
      </c>
      <c r="K2" s="25">
        <f>Data!$C$18/10</f>
        <v>100</v>
      </c>
      <c r="L2" s="26" t="s">
        <v>29</v>
      </c>
      <c r="N2" s="33" t="s">
        <v>34</v>
      </c>
      <c r="O2" s="23">
        <f>Data!$C$19/10</f>
        <v>111</v>
      </c>
      <c r="P2" s="24" t="s">
        <v>29</v>
      </c>
      <c r="R2" s="39" t="s">
        <v>52</v>
      </c>
      <c r="S2" s="40"/>
      <c r="T2" s="41"/>
      <c r="U2" s="45"/>
      <c r="V2" s="46" t="s">
        <v>30</v>
      </c>
      <c r="W2" s="47">
        <f>$K$2-$G$2</f>
        <v>100</v>
      </c>
      <c r="X2" s="48" t="s">
        <v>29</v>
      </c>
      <c r="Y2" s="59">
        <f>IF($W$2&lt;=0,"",IFERROR(TRUNC(MIN(100,ABS(Data!$C$24)/_xlfn.STDEV.S(Data!$E$19:$K$19))),""))</f>
        <v>39</v>
      </c>
    </row>
    <row r="3" spans="2:36" ht="18" customHeight="1" x14ac:dyDescent="0.25">
      <c r="B3" s="3" t="s">
        <v>6</v>
      </c>
      <c r="C3" s="30" t="s">
        <v>5</v>
      </c>
      <c r="D3" s="30" t="s">
        <v>2</v>
      </c>
      <c r="E3" s="4"/>
      <c r="F3" s="3" t="s">
        <v>6</v>
      </c>
      <c r="G3" s="3" t="s">
        <v>5</v>
      </c>
      <c r="H3" s="3" t="s">
        <v>2</v>
      </c>
      <c r="J3" s="5" t="s">
        <v>6</v>
      </c>
      <c r="K3" s="5" t="s">
        <v>5</v>
      </c>
      <c r="L3" s="5" t="s">
        <v>2</v>
      </c>
      <c r="N3" s="8" t="s">
        <v>6</v>
      </c>
      <c r="O3" s="8" t="s">
        <v>5</v>
      </c>
      <c r="P3" s="8" t="s">
        <v>2</v>
      </c>
      <c r="R3" s="42" t="s">
        <v>53</v>
      </c>
      <c r="S3" s="43"/>
      <c r="T3" s="44" t="str">
        <f>_xlfn.CONCAT(TEXT(ROUND(Data!$C$24/10,1),"0.0")," [ cm ]")</f>
        <v>-4.4 [ cm ]</v>
      </c>
      <c r="U3" s="49"/>
      <c r="V3" s="50" t="s">
        <v>31</v>
      </c>
      <c r="W3" s="51">
        <f>$O$2-$K$2</f>
        <v>11</v>
      </c>
      <c r="X3" s="52" t="s">
        <v>29</v>
      </c>
      <c r="Y3" s="1">
        <f>TRUNC(ABS(ABS(Data!K19-Data!E19)/Data!C24)*100)</f>
        <v>6</v>
      </c>
    </row>
    <row r="4" spans="2:36" ht="18" customHeight="1" x14ac:dyDescent="0.25">
      <c r="B4" s="2"/>
      <c r="C4" s="2"/>
      <c r="D4" s="2"/>
      <c r="F4" s="2"/>
      <c r="G4" s="2"/>
      <c r="H4" s="2"/>
      <c r="J4" s="6"/>
      <c r="K4" s="6"/>
      <c r="L4" s="6"/>
      <c r="N4" s="7"/>
      <c r="O4" s="7"/>
      <c r="P4" s="7"/>
      <c r="R4" s="56" t="str">
        <f>IF($W$2&lt;=0,"Put the lens to the right side of the object.",IF($W$3&lt;=0,"Put the screen to the right side of the lens.",IF($Y$3&lt;=1,"Projection is very sharp. ⋆⋆⋆⋆",IF($Y$3&lt;=5,"Projection is a slightly blurry. ⋆⋆⋆",IF($Y$3&lt;=10,"Projection is very unclear. ⋆⋆",IF($Y$3&lt;=15,"Projection is bearly recognizable. ⋆","Projection is completely useless."))))))</f>
        <v>Projection is very unclear. ⋆⋆</v>
      </c>
      <c r="S4" s="57"/>
      <c r="T4" s="57"/>
      <c r="U4" s="57"/>
      <c r="V4" s="57"/>
      <c r="W4" s="57"/>
      <c r="X4" s="58"/>
    </row>
    <row r="5" spans="2:36" ht="18" customHeight="1" x14ac:dyDescent="0.25">
      <c r="B5" s="2"/>
      <c r="C5" s="2"/>
      <c r="D5" s="2"/>
      <c r="F5" s="2"/>
      <c r="G5" s="2"/>
      <c r="H5" s="2"/>
      <c r="J5" s="6"/>
      <c r="K5" s="6"/>
      <c r="L5" s="6"/>
      <c r="N5" s="7"/>
      <c r="O5" s="7"/>
      <c r="P5" s="7"/>
    </row>
    <row r="13" spans="2:36" ht="18" customHeight="1" x14ac:dyDescent="0.25">
      <c r="AI13" s="4"/>
      <c r="AJ13" s="4"/>
    </row>
    <row r="14" spans="2:36" ht="18" customHeight="1" x14ac:dyDescent="0.25">
      <c r="AI14" s="4"/>
      <c r="AJ14" s="4"/>
    </row>
    <row r="15" spans="2:36" ht="18" customHeight="1" x14ac:dyDescent="0.25">
      <c r="AI15" s="4"/>
      <c r="AJ15" s="4"/>
    </row>
    <row r="25" spans="35:36" ht="18" customHeight="1" x14ac:dyDescent="0.25">
      <c r="AI25" s="4"/>
      <c r="AJ25" s="4"/>
    </row>
  </sheetData>
  <sheetProtection selectLockedCells="1"/>
  <mergeCells count="1">
    <mergeCell ref="R4:X4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5" r:id="rId3" name="Drop Down 27">
              <controlPr locked="0" defaultSize="0" autoLine="0" autoPict="0" altText="Select the lens you want to position on the optical bench.">
                <anchor moveWithCells="1">
                  <from>
                    <xdr:col>9</xdr:col>
                    <xdr:colOff>0</xdr:colOff>
                    <xdr:row>0</xdr:row>
                    <xdr:rowOff>0</xdr:rowOff>
                  </from>
                  <to>
                    <xdr:col>12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4" name="Spinner 29">
              <controlPr locked="0" defaultSize="0" autoPict="0" altText="Adjust the position of the screen in 1 mm increments.">
                <anchor moveWithCells="1" sizeWithCells="1">
                  <from>
                    <xdr:col>15</xdr:col>
                    <xdr:colOff>0</xdr:colOff>
                    <xdr:row>3</xdr:row>
                    <xdr:rowOff>0</xdr:rowOff>
                  </from>
                  <to>
                    <xdr:col>16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5" name="Spinner 30">
              <controlPr locked="0" defaultSize="0" autoPict="0" altText="Adjust the position of the screen in 1 cm increments.">
                <anchor moveWithCells="1" siz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6" name="Spinner 31">
              <controlPr locked="0" defaultSize="0" autoPict="0" altText="Adjust the position of the screen in 1 dm increments.">
                <anchor moveWithCells="1" siz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" name="Spinner 32">
              <controlPr locked="0" defaultSize="0" autoPict="0" altText="Adjust the position of the lens in 1 mm increments.">
                <anchor moveWithCells="1" siz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8" name="Spinner 33">
              <controlPr locked="0" defaultSize="0" autoPict="0" altText="Adjust the position of the lens in 1 cm increments.">
                <anchor moveWithCells="1" siz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" name="Spinner 34">
              <controlPr locked="0" defaultSize="0" autoPict="0" altText="Adjust the position of the lens in 1 dm increments.">
                <anchor moveWithCells="1" siz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0" name="Spinner 35">
              <controlPr locked="0" defaultSize="0" autoPict="0" altText="Adjust the position of the object in 1 mm increments.">
                <anchor moveWithCells="1" siz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1" name="Spinner 36">
              <controlPr locked="0" defaultSize="0" autoPict="0" altText="Adjust the position of the object in 1 cm increments.">
                <anchor moveWithCells="1" siz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2" name="Spinner 37">
              <controlPr locked="0" defaultSize="0" autoPict="0" altText="Adjust the position of the object in 1 dm increments.">
                <anchor moveWithCells="1" siz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3" name="Spinner 38">
              <controlPr locked="0" defaultSize="0" autoPict="0" altText="Adjust the height of the object in 1 mm increments.">
                <anchor moveWithCells="1" siz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4" name="Spinner 39">
              <controlPr locked="0" defaultSize="0" autoPict="0" altText="Adjust the height of the object in 1 cm increments.">
                <anchor moveWithCells="1" siz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5" name="Spinner 40">
              <controlPr locked="0" defaultSize="0" autoPict="0" altText="Adjust the height of the object in 1 dm increments.">
                <anchor moveWithCells="1" siz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AD05-FDE6-40D9-BBBD-E0C3DECDA5E5}">
  <dimension ref="B1:K27"/>
  <sheetViews>
    <sheetView workbookViewId="0">
      <selection activeCell="E26" sqref="E26:K27"/>
    </sheetView>
  </sheetViews>
  <sheetFormatPr defaultRowHeight="15" x14ac:dyDescent="0.25"/>
  <cols>
    <col min="2" max="2" width="17.7109375" bestFit="1" customWidth="1"/>
    <col min="3" max="3" width="14.85546875" bestFit="1" customWidth="1"/>
    <col min="4" max="4" width="8.42578125" bestFit="1" customWidth="1"/>
    <col min="5" max="5" width="11.7109375" bestFit="1" customWidth="1"/>
    <col min="6" max="7" width="12.7109375" bestFit="1" customWidth="1"/>
    <col min="8" max="8" width="5.5703125" bestFit="1" customWidth="1"/>
    <col min="9" max="11" width="12.7109375" bestFit="1" customWidth="1"/>
  </cols>
  <sheetData>
    <row r="1" spans="2:11" x14ac:dyDescent="0.25">
      <c r="B1" t="s">
        <v>54</v>
      </c>
      <c r="C1" t="s">
        <v>55</v>
      </c>
      <c r="D1" t="s">
        <v>12</v>
      </c>
    </row>
    <row r="2" spans="2:11" x14ac:dyDescent="0.25">
      <c r="B2" s="37" t="s">
        <v>36</v>
      </c>
      <c r="C2" s="36">
        <v>1</v>
      </c>
      <c r="D2" s="36">
        <f>VLOOKUP(C2,C3:D14,2)</f>
        <v>4.5999999999999996</v>
      </c>
      <c r="G2" s="1"/>
      <c r="H2" s="1"/>
      <c r="I2" s="1"/>
      <c r="J2" s="1"/>
      <c r="K2" s="1"/>
    </row>
    <row r="3" spans="2:11" x14ac:dyDescent="0.25">
      <c r="B3" s="35" t="s">
        <v>40</v>
      </c>
      <c r="C3" s="34">
        <v>1</v>
      </c>
      <c r="D3" s="38">
        <v>4.5999999999999996</v>
      </c>
      <c r="G3" s="1"/>
      <c r="H3" s="1"/>
      <c r="I3" s="1"/>
      <c r="J3" s="1"/>
      <c r="K3" s="1"/>
    </row>
    <row r="4" spans="2:11" x14ac:dyDescent="0.25">
      <c r="B4" s="35" t="s">
        <v>41</v>
      </c>
      <c r="C4" s="34">
        <v>2</v>
      </c>
      <c r="D4" s="38">
        <v>4.6900000000000004</v>
      </c>
      <c r="G4" s="1"/>
      <c r="H4" s="1"/>
      <c r="I4" s="1"/>
      <c r="J4" s="1"/>
      <c r="K4" s="1"/>
    </row>
    <row r="5" spans="2:11" x14ac:dyDescent="0.25">
      <c r="B5" s="35" t="s">
        <v>42</v>
      </c>
      <c r="C5" s="34">
        <v>3</v>
      </c>
      <c r="D5" s="38">
        <v>4.78</v>
      </c>
      <c r="G5" s="1"/>
      <c r="H5" s="1"/>
      <c r="I5" s="1"/>
      <c r="J5" s="1"/>
      <c r="K5" s="1"/>
    </row>
    <row r="6" spans="2:11" x14ac:dyDescent="0.25">
      <c r="B6" s="35" t="s">
        <v>43</v>
      </c>
      <c r="C6" s="34">
        <v>4</v>
      </c>
      <c r="D6" s="38">
        <v>4.87</v>
      </c>
      <c r="G6" s="1"/>
      <c r="H6" s="1"/>
      <c r="I6" s="1"/>
      <c r="J6" s="1"/>
      <c r="K6" s="1"/>
    </row>
    <row r="7" spans="2:11" x14ac:dyDescent="0.25">
      <c r="B7" s="35" t="s">
        <v>44</v>
      </c>
      <c r="C7" s="34">
        <v>5</v>
      </c>
      <c r="D7" s="38">
        <v>4.96</v>
      </c>
      <c r="G7" s="1"/>
      <c r="H7" s="1"/>
      <c r="I7" s="1"/>
      <c r="J7" s="1"/>
      <c r="K7" s="1"/>
    </row>
    <row r="8" spans="2:11" x14ac:dyDescent="0.25">
      <c r="B8" s="35" t="s">
        <v>45</v>
      </c>
      <c r="C8" s="34">
        <v>6</v>
      </c>
      <c r="D8" s="38">
        <v>5.05</v>
      </c>
      <c r="G8" s="1"/>
      <c r="H8" s="1"/>
      <c r="I8" s="1"/>
      <c r="J8" s="1"/>
      <c r="K8" s="1"/>
    </row>
    <row r="9" spans="2:11" x14ac:dyDescent="0.25">
      <c r="B9" s="35" t="s">
        <v>46</v>
      </c>
      <c r="C9" s="34">
        <v>7</v>
      </c>
      <c r="D9" s="38">
        <v>5.14</v>
      </c>
      <c r="G9" s="1"/>
      <c r="H9" s="1"/>
      <c r="I9" s="1"/>
      <c r="J9" s="1"/>
      <c r="K9" s="1"/>
    </row>
    <row r="10" spans="2:11" x14ac:dyDescent="0.25">
      <c r="B10" s="35" t="s">
        <v>47</v>
      </c>
      <c r="C10" s="34">
        <v>8</v>
      </c>
      <c r="D10" s="38">
        <v>5.23</v>
      </c>
      <c r="G10" s="1"/>
      <c r="H10" s="1"/>
      <c r="I10" s="1"/>
      <c r="J10" s="1"/>
      <c r="K10" s="1"/>
    </row>
    <row r="11" spans="2:11" x14ac:dyDescent="0.25">
      <c r="B11" s="35" t="s">
        <v>48</v>
      </c>
      <c r="C11" s="34">
        <v>9</v>
      </c>
      <c r="D11" s="38">
        <v>5.3200000000000101</v>
      </c>
      <c r="G11" s="1"/>
      <c r="H11" s="1"/>
      <c r="I11" s="1"/>
      <c r="J11" s="1"/>
      <c r="K11" s="1"/>
    </row>
    <row r="12" spans="2:11" x14ac:dyDescent="0.25">
      <c r="B12" s="35" t="s">
        <v>49</v>
      </c>
      <c r="C12" s="34">
        <v>10</v>
      </c>
      <c r="D12" s="38">
        <v>5.4100000000000099</v>
      </c>
      <c r="G12" s="1"/>
      <c r="H12" s="1"/>
      <c r="I12" s="1"/>
      <c r="J12" s="1"/>
      <c r="K12" s="1"/>
    </row>
    <row r="13" spans="2:11" x14ac:dyDescent="0.25">
      <c r="B13" s="35" t="s">
        <v>50</v>
      </c>
      <c r="C13" s="34">
        <v>11</v>
      </c>
      <c r="D13" s="38">
        <v>5.5000000000000098</v>
      </c>
      <c r="G13" s="1"/>
      <c r="H13" s="1"/>
      <c r="I13" s="1"/>
      <c r="J13" s="1"/>
      <c r="K13" s="1"/>
    </row>
    <row r="14" spans="2:11" x14ac:dyDescent="0.25">
      <c r="B14" s="35" t="s">
        <v>51</v>
      </c>
      <c r="C14" s="34">
        <v>12</v>
      </c>
      <c r="D14" s="38">
        <v>5.5900000000000096</v>
      </c>
      <c r="G14" s="1"/>
      <c r="H14" s="1"/>
      <c r="I14" s="1"/>
      <c r="J14" s="1"/>
      <c r="K14" s="1"/>
    </row>
    <row r="15" spans="2:1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25">
      <c r="B16" s="9" t="s">
        <v>14</v>
      </c>
      <c r="C16" s="10" t="s">
        <v>8</v>
      </c>
      <c r="D16" s="14" t="s">
        <v>14</v>
      </c>
      <c r="E16" s="10" t="s">
        <v>26</v>
      </c>
      <c r="F16" s="10" t="s">
        <v>21</v>
      </c>
      <c r="G16" s="10" t="s">
        <v>24</v>
      </c>
      <c r="H16" s="10" t="s">
        <v>22</v>
      </c>
      <c r="I16" s="10" t="s">
        <v>25</v>
      </c>
      <c r="J16" s="10" t="s">
        <v>23</v>
      </c>
      <c r="K16" s="10" t="s">
        <v>27</v>
      </c>
    </row>
    <row r="17" spans="2:11" x14ac:dyDescent="0.25">
      <c r="B17" s="11" t="s">
        <v>20</v>
      </c>
      <c r="C17" s="12">
        <v>0</v>
      </c>
      <c r="D17" s="15" t="s">
        <v>18</v>
      </c>
      <c r="E17" s="13">
        <f t="shared" ref="E17:K17" si="0">$C$23</f>
        <v>400</v>
      </c>
      <c r="F17" s="13">
        <f t="shared" si="0"/>
        <v>400</v>
      </c>
      <c r="G17" s="13">
        <f t="shared" si="0"/>
        <v>400</v>
      </c>
      <c r="H17" s="13">
        <f t="shared" si="0"/>
        <v>400</v>
      </c>
      <c r="I17" s="13">
        <f t="shared" si="0"/>
        <v>400</v>
      </c>
      <c r="J17" s="13">
        <f t="shared" si="0"/>
        <v>400</v>
      </c>
      <c r="K17" s="13">
        <f t="shared" si="0"/>
        <v>400</v>
      </c>
    </row>
    <row r="18" spans="2:11" x14ac:dyDescent="0.25">
      <c r="B18" s="11" t="s">
        <v>19</v>
      </c>
      <c r="C18" s="12">
        <v>1000</v>
      </c>
      <c r="D18" s="15" t="s">
        <v>17</v>
      </c>
      <c r="E18" s="13">
        <f>$C$23*3/2</f>
        <v>600</v>
      </c>
      <c r="F18" s="13">
        <f>$C$23</f>
        <v>400</v>
      </c>
      <c r="G18" s="13">
        <f>$C$23/2</f>
        <v>200</v>
      </c>
      <c r="H18" s="16">
        <v>0</v>
      </c>
      <c r="I18" s="13">
        <f>$C$24/2</f>
        <v>-22.094965666889259</v>
      </c>
      <c r="J18" s="13">
        <f>$C$24</f>
        <v>-44.189931333778517</v>
      </c>
      <c r="K18" s="13">
        <f>$C$24*3/2</f>
        <v>-66.284897000667769</v>
      </c>
    </row>
    <row r="19" spans="2:11" x14ac:dyDescent="0.25">
      <c r="B19" s="11" t="s">
        <v>13</v>
      </c>
      <c r="C19" s="12">
        <v>1110</v>
      </c>
      <c r="D19" s="15" t="s">
        <v>16</v>
      </c>
      <c r="E19" s="13">
        <f t="shared" ref="E19:K19" si="1">IF(OR($C$18&gt;=$C$19,$C$18&lt;=$C$17),NA(),($C$24-E18)/($C$21)*($C$19-$C$18)+E18)</f>
        <v>-41.421159145816659</v>
      </c>
      <c r="F19" s="13">
        <f t="shared" si="1"/>
        <v>-42.280772763877678</v>
      </c>
      <c r="G19" s="13">
        <f t="shared" si="1"/>
        <v>-43.140386381938868</v>
      </c>
      <c r="H19" s="13">
        <f t="shared" si="1"/>
        <v>-44</v>
      </c>
      <c r="I19" s="13">
        <f t="shared" si="1"/>
        <v>-44.094965666889259</v>
      </c>
      <c r="J19" s="13">
        <f t="shared" si="1"/>
        <v>-44.189931333778517</v>
      </c>
      <c r="K19" s="13">
        <f t="shared" si="1"/>
        <v>-44.284897000667769</v>
      </c>
    </row>
    <row r="20" spans="2:11" x14ac:dyDescent="0.25">
      <c r="B20" s="17" t="s">
        <v>3</v>
      </c>
      <c r="C20" s="18">
        <f>$C$18-$C$17</f>
        <v>1000</v>
      </c>
      <c r="D20" s="4"/>
      <c r="E20" s="4"/>
      <c r="F20" s="4"/>
      <c r="G20" s="4"/>
      <c r="H20" s="4"/>
      <c r="I20" s="4"/>
      <c r="J20" s="1"/>
      <c r="K20" s="1"/>
    </row>
    <row r="21" spans="2:11" x14ac:dyDescent="0.25">
      <c r="B21" s="11" t="s">
        <v>4</v>
      </c>
      <c r="C21" s="19">
        <f>$C$20*EXP($D$2)/($C$20-EXP($D$2))</f>
        <v>110.47482833444629</v>
      </c>
      <c r="D21" s="4"/>
      <c r="E21" s="2" t="s">
        <v>0</v>
      </c>
      <c r="F21" s="4"/>
      <c r="G21" s="6" t="s">
        <v>9</v>
      </c>
      <c r="H21" s="4"/>
      <c r="I21" s="7" t="s">
        <v>1</v>
      </c>
      <c r="J21" s="1"/>
      <c r="K21" s="1"/>
    </row>
    <row r="22" spans="2:11" x14ac:dyDescent="0.25">
      <c r="B22" s="11" t="s">
        <v>10</v>
      </c>
      <c r="C22" s="20">
        <f>-$C$21/$C$20</f>
        <v>-0.11047482833444629</v>
      </c>
      <c r="D22" s="4"/>
      <c r="E22" s="4" t="s">
        <v>28</v>
      </c>
      <c r="F22" s="4" t="s">
        <v>15</v>
      </c>
      <c r="G22" s="4" t="s">
        <v>28</v>
      </c>
      <c r="H22" s="4" t="s">
        <v>15</v>
      </c>
      <c r="I22" s="4" t="s">
        <v>28</v>
      </c>
      <c r="J22" s="1" t="s">
        <v>15</v>
      </c>
      <c r="K22" s="1"/>
    </row>
    <row r="23" spans="2:11" x14ac:dyDescent="0.25">
      <c r="B23" s="11" t="s">
        <v>7</v>
      </c>
      <c r="C23" s="21">
        <v>400</v>
      </c>
      <c r="D23" s="4"/>
      <c r="E23" s="2">
        <f>$C$17</f>
        <v>0</v>
      </c>
      <c r="F23" s="22">
        <v>0</v>
      </c>
      <c r="G23" s="6">
        <f>$C$18</f>
        <v>1000</v>
      </c>
      <c r="H23" s="6">
        <v>400</v>
      </c>
      <c r="I23" s="7">
        <f>$C$19</f>
        <v>1110</v>
      </c>
      <c r="J23" s="7">
        <f>MAX(0,$E$19:$K$19)</f>
        <v>0</v>
      </c>
      <c r="K23" s="1"/>
    </row>
    <row r="24" spans="2:11" x14ac:dyDescent="0.25">
      <c r="B24" s="11" t="s">
        <v>11</v>
      </c>
      <c r="C24" s="19">
        <f>$C$22*$C$23</f>
        <v>-44.189931333778517</v>
      </c>
      <c r="D24" s="1"/>
      <c r="E24" s="2">
        <f>$C$17</f>
        <v>0</v>
      </c>
      <c r="F24" s="2">
        <f>$C$23</f>
        <v>400</v>
      </c>
      <c r="G24" s="6">
        <f>$C$18</f>
        <v>1000</v>
      </c>
      <c r="H24" s="6">
        <v>-400</v>
      </c>
      <c r="I24" s="7">
        <f>$C$19</f>
        <v>1110</v>
      </c>
      <c r="J24" s="7">
        <f>MIN($E$19:$K$19)</f>
        <v>-44.284897000667769</v>
      </c>
      <c r="K24" s="1"/>
    </row>
    <row r="26" spans="2:11" x14ac:dyDescent="0.25">
      <c r="C26" s="54"/>
      <c r="D26" s="54" t="s">
        <v>13</v>
      </c>
      <c r="E26" s="53">
        <f>$C$19</f>
        <v>1110</v>
      </c>
      <c r="F26" s="53">
        <f t="shared" ref="F26:K26" si="2">$C$19</f>
        <v>1110</v>
      </c>
      <c r="G26" s="53">
        <f t="shared" si="2"/>
        <v>1110</v>
      </c>
      <c r="H26" s="53">
        <f t="shared" si="2"/>
        <v>1110</v>
      </c>
      <c r="I26" s="53">
        <f t="shared" si="2"/>
        <v>1110</v>
      </c>
      <c r="J26" s="53">
        <f t="shared" si="2"/>
        <v>1110</v>
      </c>
      <c r="K26" s="53">
        <f t="shared" si="2"/>
        <v>1110</v>
      </c>
    </row>
    <row r="27" spans="2:11" x14ac:dyDescent="0.25">
      <c r="C27" s="54"/>
      <c r="D27" s="55" t="s">
        <v>56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</row>
  </sheetData>
  <sheetProtection selectLockedCells="1" selectUnlockedCell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Convering Lens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Grossmann</dc:creator>
  <cp:lastModifiedBy>Benjamin Grossmann</cp:lastModifiedBy>
  <cp:lastPrinted>2020-04-10T01:16:59Z</cp:lastPrinted>
  <dcterms:created xsi:type="dcterms:W3CDTF">2020-04-09T12:12:20Z</dcterms:created>
  <dcterms:modified xsi:type="dcterms:W3CDTF">2021-03-24T12:53:20Z</dcterms:modified>
</cp:coreProperties>
</file>