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prevo1\Documents\A 2019 move folder\4 - Projects\Storage analysis\"/>
    </mc:Choice>
  </mc:AlternateContent>
  <bookViews>
    <workbookView xWindow="0" yWindow="0" windowWidth="28800" windowHeight="12300"/>
  </bookViews>
  <sheets>
    <sheet name="HP DELL Summary" sheetId="4" r:id="rId1"/>
    <sheet name="HP DELL Detail" sheetId="2" r:id="rId2"/>
    <sheet name="Installation sampl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3" l="1"/>
  <c r="D9" i="3" s="1"/>
  <c r="E20" i="3"/>
  <c r="D21" i="3" s="1"/>
  <c r="P14" i="2"/>
  <c r="P29" i="2"/>
  <c r="C15" i="2"/>
  <c r="C31" i="2"/>
  <c r="C33" i="2" s="1"/>
  <c r="E30" i="2"/>
  <c r="E15" i="2"/>
  <c r="M29" i="2"/>
  <c r="M30" i="2" s="1"/>
  <c r="R28" i="2"/>
  <c r="J28" i="2"/>
  <c r="J29" i="2" s="1"/>
  <c r="I28" i="2"/>
  <c r="R25" i="2"/>
  <c r="J25" i="2"/>
  <c r="I25" i="2"/>
  <c r="R22" i="2"/>
  <c r="J22" i="2"/>
  <c r="I22" i="2"/>
  <c r="M14" i="2"/>
  <c r="M15" i="2" s="1"/>
  <c r="R13" i="2"/>
  <c r="J13" i="2"/>
  <c r="I13" i="2"/>
  <c r="R10" i="2"/>
  <c r="J10" i="2"/>
  <c r="I10" i="2"/>
  <c r="R7" i="2"/>
  <c r="J7" i="2"/>
  <c r="I7" i="2"/>
  <c r="F7" i="2"/>
  <c r="R6" i="2"/>
  <c r="J6" i="2"/>
  <c r="I6" i="2"/>
  <c r="J14" i="2" l="1"/>
  <c r="I29" i="2"/>
  <c r="I14" i="2"/>
</calcChain>
</file>

<file path=xl/sharedStrings.xml><?xml version="1.0" encoding="utf-8"?>
<sst xmlns="http://schemas.openxmlformats.org/spreadsheetml/2006/main" count="136" uniqueCount="55">
  <si>
    <t xml:space="preserve">TX102 </t>
  </si>
  <si>
    <t xml:space="preserve">TX750 </t>
  </si>
  <si>
    <t xml:space="preserve">DR  </t>
  </si>
  <si>
    <t>TB</t>
  </si>
  <si>
    <t>Cost/TB</t>
  </si>
  <si>
    <t xml:space="preserve"> </t>
  </si>
  <si>
    <t>HP</t>
  </si>
  <si>
    <t>DELL</t>
  </si>
  <si>
    <t>PwrMax w/753TB</t>
  </si>
  <si>
    <t>PwrMax w/376TB</t>
  </si>
  <si>
    <t>PwrMax w/450TB</t>
  </si>
  <si>
    <t>Total</t>
  </si>
  <si>
    <t>Hrdwr</t>
  </si>
  <si>
    <t>Base block plus</t>
  </si>
  <si>
    <t xml:space="preserve">Upgrd Block/1112.6TB </t>
  </si>
  <si>
    <t>Base Block/556.3TB</t>
  </si>
  <si>
    <t>4 yr support total</t>
  </si>
  <si>
    <t>annual support avg</t>
  </si>
  <si>
    <t xml:space="preserve"> avg</t>
  </si>
  <si>
    <t>avg</t>
  </si>
  <si>
    <t>Petabytes</t>
  </si>
  <si>
    <t>Prof Svcs</t>
  </si>
  <si>
    <t>160 hours</t>
  </si>
  <si>
    <t>w/ Prof Services</t>
  </si>
  <si>
    <t>Total Quote</t>
  </si>
  <si>
    <t xml:space="preserve">shipping </t>
  </si>
  <si>
    <t>na</t>
  </si>
  <si>
    <t>Total Svcs</t>
  </si>
  <si>
    <t>Quoted</t>
  </si>
  <si>
    <t>Hardware</t>
  </si>
  <si>
    <t>Support</t>
  </si>
  <si>
    <t>Install Chgs</t>
  </si>
  <si>
    <t>392 hours</t>
  </si>
  <si>
    <t>Shipping</t>
  </si>
  <si>
    <t>Hrs</t>
  </si>
  <si>
    <t>appsync upgrade, setup , test</t>
  </si>
  <si>
    <t>server resource</t>
  </si>
  <si>
    <t>dba resource</t>
  </si>
  <si>
    <t>programmer resource</t>
  </si>
  <si>
    <t>hrs</t>
  </si>
  <si>
    <t>weeks</t>
  </si>
  <si>
    <t>integration and testing</t>
  </si>
  <si>
    <t>quality / uat resources</t>
  </si>
  <si>
    <t>RMC upgrade, setup , test</t>
  </si>
  <si>
    <t xml:space="preserve">Sample of labor hours speculated, </t>
  </si>
  <si>
    <t>MSSQL upgrades *</t>
  </si>
  <si>
    <t>* Consumer layer servers only</t>
  </si>
  <si>
    <t>Srvcs Total</t>
  </si>
  <si>
    <t>Storage purchased</t>
  </si>
  <si>
    <t>Total Cost/TB</t>
  </si>
  <si>
    <t>Hrdwr Cost/TB</t>
  </si>
  <si>
    <t>Avg Annual Maintenance</t>
  </si>
  <si>
    <t>Storage purchasd</t>
  </si>
  <si>
    <t>2.2 PB</t>
  </si>
  <si>
    <t>1.5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</si>
</sst>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#,##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0" fontId="0" fillId="2" borderId="0" xfId="0" applyFill="1"/>
    <xf numFmtId="0" fontId="1" fillId="0" borderId="0" xfId="0" applyFont="1"/>
    <xf numFmtId="164" fontId="0" fillId="3" borderId="0" xfId="0" applyNumberFormat="1" applyFill="1"/>
    <xf numFmtId="164" fontId="0" fillId="0" borderId="0" xfId="0" applyNumberFormat="1" applyFill="1"/>
    <xf numFmtId="164" fontId="1" fillId="0" borderId="0" xfId="0" applyNumberFormat="1" applyFont="1"/>
    <xf numFmtId="0" fontId="2" fillId="0" borderId="0" xfId="0" applyFont="1"/>
    <xf numFmtId="165" fontId="0" fillId="0" borderId="0" xfId="0" applyNumberFormat="1" applyAlignment="1">
      <alignment horizontal="center"/>
    </xf>
    <xf numFmtId="16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7"/>
  <sheetViews>
    <sheetView tabSelected="1" workbookViewId="0">
      <selection activeCell="D11" sqref="D11"/>
    </sheetView>
  </sheetViews>
  <sheetFormatPr defaultRowHeight="15" x14ac:dyDescent="0.25"/>
  <cols>
    <col min="2" max="2" width="23.140625" customWidth="1"/>
    <col min="3" max="3" width="12.7109375" style="1" bestFit="1" customWidth="1"/>
    <col min="4" max="4" width="20.28515625" style="1" customWidth="1"/>
  </cols>
  <sheetData>
    <row r="2" spans="2:6" ht="26.25" x14ac:dyDescent="0.4">
      <c r="B2" s="7" t="s">
        <v>6</v>
      </c>
    </row>
    <row r="3" spans="2:6" x14ac:dyDescent="0.25">
      <c r="B3" s="3" t="s">
        <v>24</v>
      </c>
      <c r="C3" s="1">
        <v>1801577</v>
      </c>
    </row>
    <row r="4" spans="2:6" x14ac:dyDescent="0.25">
      <c r="B4" s="3" t="s">
        <v>52</v>
      </c>
      <c r="C4" s="8" t="s">
        <v>53</v>
      </c>
      <c r="D4" s="1" t="s">
        <v>5</v>
      </c>
    </row>
    <row r="5" spans="2:6" x14ac:dyDescent="0.25">
      <c r="B5" s="3" t="s">
        <v>49</v>
      </c>
      <c r="C5" s="9">
        <v>809.62</v>
      </c>
    </row>
    <row r="6" spans="2:6" x14ac:dyDescent="0.25">
      <c r="B6" s="3" t="s">
        <v>50</v>
      </c>
      <c r="C6" s="9">
        <v>499.94</v>
      </c>
    </row>
    <row r="7" spans="2:6" x14ac:dyDescent="0.25">
      <c r="B7" s="3" t="s">
        <v>51</v>
      </c>
      <c r="C7" s="1">
        <v>148308.26999999999</v>
      </c>
    </row>
    <row r="8" spans="2:6" x14ac:dyDescent="0.25">
      <c r="B8" s="3" t="s">
        <v>47</v>
      </c>
      <c r="C8" s="5">
        <v>94294.56</v>
      </c>
    </row>
    <row r="11" spans="2:6" ht="26.25" x14ac:dyDescent="0.4">
      <c r="B11" s="7" t="s">
        <v>7</v>
      </c>
    </row>
    <row r="12" spans="2:6" x14ac:dyDescent="0.25">
      <c r="B12" s="3" t="s">
        <v>24</v>
      </c>
      <c r="C12" s="1">
        <v>1651812.55</v>
      </c>
      <c r="E12" t="s">
        <v>5</v>
      </c>
      <c r="F12" t="s">
        <v>5</v>
      </c>
    </row>
    <row r="13" spans="2:6" x14ac:dyDescent="0.25">
      <c r="B13" s="3" t="s">
        <v>48</v>
      </c>
      <c r="C13" s="8" t="s">
        <v>54</v>
      </c>
      <c r="D13" s="1" t="s">
        <v>5</v>
      </c>
    </row>
    <row r="14" spans="2:6" x14ac:dyDescent="0.25">
      <c r="B14" s="3" t="s">
        <v>49</v>
      </c>
      <c r="C14" s="1">
        <v>942.56</v>
      </c>
    </row>
    <row r="15" spans="2:6" x14ac:dyDescent="0.25">
      <c r="B15" s="3" t="s">
        <v>50</v>
      </c>
      <c r="C15" s="1">
        <v>619.52</v>
      </c>
    </row>
    <row r="16" spans="2:6" x14ac:dyDescent="0.25">
      <c r="B16" s="3" t="s">
        <v>51</v>
      </c>
      <c r="C16" s="9">
        <v>107749.07</v>
      </c>
    </row>
    <row r="17" spans="2:3" x14ac:dyDescent="0.25">
      <c r="B17" s="3" t="s">
        <v>47</v>
      </c>
      <c r="C17" s="1">
        <v>267285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3"/>
  <sheetViews>
    <sheetView workbookViewId="0">
      <selection activeCell="A2" sqref="A1:XFD1048576"/>
    </sheetView>
  </sheetViews>
  <sheetFormatPr defaultRowHeight="15" x14ac:dyDescent="0.25"/>
  <cols>
    <col min="2" max="2" width="23.140625" customWidth="1"/>
    <col min="3" max="3" width="12.7109375" style="1" bestFit="1" customWidth="1"/>
    <col min="4" max="4" width="20.28515625" style="1" customWidth="1"/>
    <col min="7" max="7" width="4.28515625" customWidth="1"/>
    <col min="8" max="8" width="4.42578125" customWidth="1"/>
    <col min="9" max="9" width="12.140625" customWidth="1"/>
    <col min="11" max="11" width="2.7109375" customWidth="1"/>
    <col min="12" max="12" width="21" customWidth="1"/>
    <col min="13" max="13" width="11.140625" style="1" bestFit="1" customWidth="1"/>
    <col min="14" max="14" width="11.140625" style="1" customWidth="1"/>
    <col min="15" max="15" width="12.7109375" style="1" customWidth="1"/>
    <col min="16" max="16" width="13.7109375" style="1" customWidth="1"/>
    <col min="18" max="18" width="11.140625" bestFit="1" customWidth="1"/>
  </cols>
  <sheetData>
    <row r="2" spans="2:18" ht="26.25" x14ac:dyDescent="0.4">
      <c r="E2" s="7" t="s">
        <v>6</v>
      </c>
    </row>
    <row r="4" spans="2:18" x14ac:dyDescent="0.25">
      <c r="C4" s="1" t="s">
        <v>28</v>
      </c>
      <c r="D4" s="1" t="s">
        <v>29</v>
      </c>
      <c r="I4" s="3" t="s">
        <v>11</v>
      </c>
      <c r="J4" s="3" t="s">
        <v>12</v>
      </c>
      <c r="P4" s="1" t="s">
        <v>21</v>
      </c>
      <c r="R4" t="s">
        <v>28</v>
      </c>
    </row>
    <row r="5" spans="2:18" x14ac:dyDescent="0.25">
      <c r="B5" t="s">
        <v>0</v>
      </c>
      <c r="E5" t="s">
        <v>3</v>
      </c>
      <c r="I5" s="3" t="s">
        <v>4</v>
      </c>
      <c r="J5" s="3" t="s">
        <v>4</v>
      </c>
      <c r="M5" s="1" t="s">
        <v>30</v>
      </c>
      <c r="O5" s="1" t="s">
        <v>31</v>
      </c>
      <c r="P5" s="1" t="s">
        <v>22</v>
      </c>
      <c r="Q5" s="1" t="s">
        <v>33</v>
      </c>
    </row>
    <row r="6" spans="2:18" x14ac:dyDescent="0.25">
      <c r="B6" t="s">
        <v>13</v>
      </c>
      <c r="C6" s="1">
        <v>450511</v>
      </c>
      <c r="D6" s="1">
        <v>299551.84000000003</v>
      </c>
      <c r="E6">
        <v>556.29999999999995</v>
      </c>
      <c r="F6" t="s">
        <v>5</v>
      </c>
      <c r="I6" s="1">
        <f>C6/E6</f>
        <v>809.83462160704664</v>
      </c>
      <c r="J6" s="1">
        <f>D6/E6</f>
        <v>538.47175984181206</v>
      </c>
      <c r="K6" s="1"/>
      <c r="M6" s="1">
        <v>124561.72</v>
      </c>
      <c r="O6" s="1">
        <v>14046.25</v>
      </c>
      <c r="P6" s="1">
        <v>11840.01</v>
      </c>
      <c r="Q6" s="1">
        <v>511</v>
      </c>
      <c r="R6" s="1">
        <f>P6+O6+M6+D6+Q6</f>
        <v>450510.82000000007</v>
      </c>
    </row>
    <row r="7" spans="2:18" x14ac:dyDescent="0.25">
      <c r="B7" s="2" t="s">
        <v>14</v>
      </c>
      <c r="C7" s="1">
        <v>450044</v>
      </c>
      <c r="D7" s="1">
        <v>213816</v>
      </c>
      <c r="E7">
        <v>556.29999999999995</v>
      </c>
      <c r="F7">
        <f>E6+E7</f>
        <v>1112.5999999999999</v>
      </c>
      <c r="I7" s="1">
        <f t="shared" ref="I7:I13" si="0">C7/E7</f>
        <v>808.99514650368508</v>
      </c>
      <c r="J7" s="1">
        <f>D7/E7</f>
        <v>384.3537659536222</v>
      </c>
      <c r="K7" s="1"/>
      <c r="M7" s="1">
        <v>219547.92</v>
      </c>
      <c r="O7" s="1">
        <v>4796</v>
      </c>
      <c r="P7" s="1">
        <v>11839.78</v>
      </c>
      <c r="Q7" s="1">
        <v>44</v>
      </c>
      <c r="R7" s="1">
        <f>P7+O7+M7+D7+Q7</f>
        <v>450043.7</v>
      </c>
    </row>
    <row r="8" spans="2:18" x14ac:dyDescent="0.25">
      <c r="I8" s="1" t="s">
        <v>5</v>
      </c>
      <c r="J8" s="1" t="s">
        <v>5</v>
      </c>
      <c r="K8" s="1"/>
      <c r="R8" s="1" t="s">
        <v>5</v>
      </c>
    </row>
    <row r="9" spans="2:18" x14ac:dyDescent="0.25">
      <c r="B9" t="s">
        <v>1</v>
      </c>
      <c r="I9" s="1" t="s">
        <v>5</v>
      </c>
      <c r="J9" s="1" t="s">
        <v>5</v>
      </c>
      <c r="K9" s="1"/>
      <c r="R9" s="1" t="s">
        <v>5</v>
      </c>
    </row>
    <row r="10" spans="2:18" x14ac:dyDescent="0.25">
      <c r="B10" t="s">
        <v>15</v>
      </c>
      <c r="C10" s="1">
        <v>450511</v>
      </c>
      <c r="D10" s="1">
        <v>299551.84000000003</v>
      </c>
      <c r="E10">
        <v>556.29999999999995</v>
      </c>
      <c r="F10" t="s">
        <v>5</v>
      </c>
      <c r="I10" s="1">
        <f t="shared" si="0"/>
        <v>809.83462160704664</v>
      </c>
      <c r="J10" s="1">
        <f>D10/E10</f>
        <v>538.47175984181206</v>
      </c>
      <c r="K10" s="1"/>
      <c r="M10" s="1">
        <v>124561.72</v>
      </c>
      <c r="O10" s="1">
        <v>14046.25</v>
      </c>
      <c r="P10" s="1">
        <v>11840.01</v>
      </c>
      <c r="Q10" s="1">
        <v>511</v>
      </c>
      <c r="R10" s="1">
        <f>P10+O10+M10+D10+Q10</f>
        <v>450510.82000000007</v>
      </c>
    </row>
    <row r="11" spans="2:18" x14ac:dyDescent="0.25">
      <c r="I11" s="1" t="s">
        <v>5</v>
      </c>
      <c r="J11" s="1" t="s">
        <v>5</v>
      </c>
      <c r="K11" s="1"/>
      <c r="R11" s="1" t="s">
        <v>5</v>
      </c>
    </row>
    <row r="12" spans="2:18" x14ac:dyDescent="0.25">
      <c r="B12" t="s">
        <v>2</v>
      </c>
      <c r="I12" s="1" t="s">
        <v>5</v>
      </c>
      <c r="J12" s="1" t="s">
        <v>5</v>
      </c>
      <c r="K12" s="1"/>
      <c r="R12" s="1" t="s">
        <v>5</v>
      </c>
    </row>
    <row r="13" spans="2:18" x14ac:dyDescent="0.25">
      <c r="B13" t="s">
        <v>15</v>
      </c>
      <c r="C13" s="1">
        <v>450511</v>
      </c>
      <c r="D13" s="1">
        <v>299551.84000000003</v>
      </c>
      <c r="E13">
        <v>556.29999999999995</v>
      </c>
      <c r="F13" t="s">
        <v>5</v>
      </c>
      <c r="I13" s="1">
        <f t="shared" si="0"/>
        <v>809.83462160704664</v>
      </c>
      <c r="J13" s="1">
        <f>D13/E13</f>
        <v>538.47175984181206</v>
      </c>
      <c r="K13" s="1"/>
      <c r="M13" s="1">
        <v>124561.72</v>
      </c>
      <c r="O13" s="1">
        <v>14046.25</v>
      </c>
      <c r="P13" s="1">
        <v>11840.01</v>
      </c>
      <c r="Q13" s="1">
        <v>511</v>
      </c>
      <c r="R13" s="1">
        <f>P13+O13+M13+D13+Q13</f>
        <v>450510.82000000007</v>
      </c>
    </row>
    <row r="14" spans="2:18" x14ac:dyDescent="0.25">
      <c r="H14" t="s">
        <v>18</v>
      </c>
      <c r="I14" s="4">
        <f>(I6+I7+I10+I13)/4</f>
        <v>809.62475283120625</v>
      </c>
      <c r="J14" s="4">
        <f t="shared" ref="J14" si="1">(J6+J7+J10+J13)/4</f>
        <v>499.94226136976454</v>
      </c>
      <c r="L14" t="s">
        <v>16</v>
      </c>
      <c r="M14" s="1">
        <f>SUM(M6:M13)</f>
        <v>593233.07999999996</v>
      </c>
      <c r="O14" s="1" t="s">
        <v>27</v>
      </c>
      <c r="P14" s="4">
        <f>SUM(O6:P13)</f>
        <v>94294.56</v>
      </c>
    </row>
    <row r="15" spans="2:18" x14ac:dyDescent="0.25">
      <c r="B15" s="3" t="s">
        <v>24</v>
      </c>
      <c r="C15" s="6">
        <f>SUM(C6:C14)</f>
        <v>1801577</v>
      </c>
      <c r="E15">
        <f>SUM(E6:E14)</f>
        <v>2225.1999999999998</v>
      </c>
      <c r="L15" t="s">
        <v>17</v>
      </c>
      <c r="M15" s="1">
        <f>M14/4</f>
        <v>148308.26999999999</v>
      </c>
    </row>
    <row r="16" spans="2:18" x14ac:dyDescent="0.25">
      <c r="E16">
        <v>2.2000000000000002</v>
      </c>
      <c r="F16" t="s">
        <v>20</v>
      </c>
    </row>
    <row r="19" spans="2:18" ht="26.25" x14ac:dyDescent="0.4">
      <c r="E19" s="7" t="s">
        <v>7</v>
      </c>
    </row>
    <row r="20" spans="2:18" x14ac:dyDescent="0.25">
      <c r="C20" s="1" t="s">
        <v>28</v>
      </c>
      <c r="D20" s="1" t="s">
        <v>29</v>
      </c>
      <c r="I20" s="3" t="s">
        <v>11</v>
      </c>
      <c r="J20" s="3" t="s">
        <v>12</v>
      </c>
      <c r="P20" s="1" t="s">
        <v>21</v>
      </c>
      <c r="R20" t="s">
        <v>28</v>
      </c>
    </row>
    <row r="21" spans="2:18" x14ac:dyDescent="0.25">
      <c r="B21" t="s">
        <v>0</v>
      </c>
      <c r="E21" t="s">
        <v>3</v>
      </c>
      <c r="I21" s="3" t="s">
        <v>4</v>
      </c>
      <c r="J21" s="3" t="s">
        <v>4</v>
      </c>
      <c r="P21" s="1" t="s">
        <v>32</v>
      </c>
      <c r="Q21" t="s">
        <v>25</v>
      </c>
    </row>
    <row r="22" spans="2:18" x14ac:dyDescent="0.25">
      <c r="B22" t="s">
        <v>8</v>
      </c>
      <c r="C22" s="1">
        <v>574253</v>
      </c>
      <c r="D22" s="1">
        <v>376183.2</v>
      </c>
      <c r="E22">
        <v>753</v>
      </c>
      <c r="I22" s="1">
        <f>C22/E22</f>
        <v>762.62018592297477</v>
      </c>
      <c r="J22" s="1">
        <f>D22/E22</f>
        <v>499.57928286852592</v>
      </c>
      <c r="K22" s="1"/>
      <c r="M22" s="1">
        <v>170034.8</v>
      </c>
      <c r="O22" s="1">
        <v>28035</v>
      </c>
      <c r="P22" s="1" t="s">
        <v>5</v>
      </c>
      <c r="Q22" t="s">
        <v>26</v>
      </c>
      <c r="R22" s="1">
        <f>O22+M22+D22</f>
        <v>574253</v>
      </c>
    </row>
    <row r="23" spans="2:18" x14ac:dyDescent="0.25">
      <c r="I23" s="1" t="s">
        <v>5</v>
      </c>
      <c r="J23" s="1" t="s">
        <v>5</v>
      </c>
      <c r="K23" s="1"/>
      <c r="P23" s="1">
        <v>200900</v>
      </c>
      <c r="R23" s="1" t="s">
        <v>5</v>
      </c>
    </row>
    <row r="24" spans="2:18" x14ac:dyDescent="0.25">
      <c r="B24" t="s">
        <v>1</v>
      </c>
      <c r="I24" s="1" t="s">
        <v>5</v>
      </c>
      <c r="J24" s="1" t="s">
        <v>5</v>
      </c>
      <c r="K24" s="1"/>
      <c r="R24" s="1" t="s">
        <v>5</v>
      </c>
    </row>
    <row r="25" spans="2:18" x14ac:dyDescent="0.25">
      <c r="B25" t="s">
        <v>9</v>
      </c>
      <c r="C25" s="1">
        <v>375663.25</v>
      </c>
      <c r="D25" s="1">
        <v>245515.32</v>
      </c>
      <c r="E25">
        <v>376</v>
      </c>
      <c r="I25" s="1">
        <f t="shared" ref="I25:I28" si="2">C25/E25</f>
        <v>999.10438829787233</v>
      </c>
      <c r="J25" s="1">
        <f t="shared" ref="J25:J28" si="3">D25/E25</f>
        <v>652.96627659574472</v>
      </c>
      <c r="K25" s="1"/>
      <c r="M25" s="1">
        <v>110972.93</v>
      </c>
      <c r="O25" s="1">
        <v>19175</v>
      </c>
      <c r="Q25" t="s">
        <v>26</v>
      </c>
      <c r="R25" s="1">
        <f>O25+M25+D25</f>
        <v>375663.25</v>
      </c>
    </row>
    <row r="26" spans="2:18" x14ac:dyDescent="0.25">
      <c r="I26" s="1" t="s">
        <v>5</v>
      </c>
      <c r="J26" s="1" t="s">
        <v>5</v>
      </c>
      <c r="K26" s="1"/>
      <c r="R26" s="1" t="s">
        <v>5</v>
      </c>
    </row>
    <row r="27" spans="2:18" x14ac:dyDescent="0.25">
      <c r="B27" t="s">
        <v>2</v>
      </c>
      <c r="I27" s="1" t="s">
        <v>5</v>
      </c>
      <c r="J27" s="1" t="s">
        <v>5</v>
      </c>
      <c r="K27" s="1"/>
      <c r="R27" s="1" t="s">
        <v>5</v>
      </c>
    </row>
    <row r="28" spans="2:18" x14ac:dyDescent="0.25">
      <c r="B28" t="s">
        <v>10</v>
      </c>
      <c r="C28" s="1">
        <v>500996.3</v>
      </c>
      <c r="D28" s="1">
        <v>331832.76</v>
      </c>
      <c r="E28">
        <v>470</v>
      </c>
      <c r="I28" s="1">
        <f t="shared" si="2"/>
        <v>1065.9495744680851</v>
      </c>
      <c r="J28" s="1">
        <f t="shared" si="3"/>
        <v>706.02714893617019</v>
      </c>
      <c r="K28" s="1"/>
      <c r="M28" s="1">
        <v>149988.54</v>
      </c>
      <c r="O28" s="1">
        <v>19175</v>
      </c>
      <c r="P28" s="1" t="s">
        <v>5</v>
      </c>
      <c r="Q28" t="s">
        <v>26</v>
      </c>
      <c r="R28" s="1">
        <f>O28+M28+D28</f>
        <v>500996.30000000005</v>
      </c>
    </row>
    <row r="29" spans="2:18" x14ac:dyDescent="0.25">
      <c r="H29" t="s">
        <v>19</v>
      </c>
      <c r="I29" s="5">
        <f>(I22+I25+I28)/3</f>
        <v>942.55804956297743</v>
      </c>
      <c r="J29" s="5">
        <f>(J22+J25+J28)/3</f>
        <v>619.52423613348026</v>
      </c>
      <c r="L29" t="s">
        <v>16</v>
      </c>
      <c r="M29" s="4">
        <f>SUM(M22:M28)</f>
        <v>430996.27</v>
      </c>
      <c r="N29" s="5"/>
      <c r="O29" s="1" t="s">
        <v>27</v>
      </c>
      <c r="P29" s="1">
        <f>P23+O22+O25+O28</f>
        <v>267285</v>
      </c>
      <c r="R29" s="1" t="s">
        <v>5</v>
      </c>
    </row>
    <row r="30" spans="2:18" x14ac:dyDescent="0.25">
      <c r="E30">
        <f>SUM(E22:E29)</f>
        <v>1599</v>
      </c>
      <c r="L30" t="s">
        <v>17</v>
      </c>
      <c r="M30" s="4">
        <f>M29/4</f>
        <v>107749.0675</v>
      </c>
      <c r="N30" s="5"/>
    </row>
    <row r="31" spans="2:18" x14ac:dyDescent="0.25">
      <c r="C31" s="1">
        <f>SUM(C22:C30)</f>
        <v>1450912.55</v>
      </c>
      <c r="D31" s="1" t="s">
        <v>5</v>
      </c>
      <c r="E31">
        <v>1.5</v>
      </c>
      <c r="F31" t="s">
        <v>20</v>
      </c>
    </row>
    <row r="32" spans="2:18" x14ac:dyDescent="0.25">
      <c r="B32" t="s">
        <v>23</v>
      </c>
      <c r="C32" s="1">
        <v>200900</v>
      </c>
    </row>
    <row r="33" spans="2:3" x14ac:dyDescent="0.25">
      <c r="B33" s="3" t="s">
        <v>24</v>
      </c>
      <c r="C33" s="6">
        <f>C31+P23</f>
        <v>1651812.55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3"/>
  <sheetViews>
    <sheetView workbookViewId="0">
      <selection activeCell="G15" sqref="G15"/>
    </sheetView>
  </sheetViews>
  <sheetFormatPr defaultRowHeight="15" x14ac:dyDescent="0.25"/>
  <cols>
    <col min="2" max="2" width="27.7109375" customWidth="1"/>
    <col min="3" max="3" width="12.7109375" style="1" bestFit="1" customWidth="1"/>
    <col min="4" max="4" width="34.85546875" style="1" customWidth="1"/>
    <col min="7" max="7" width="12.140625" customWidth="1"/>
    <col min="9" max="9" width="2.7109375" customWidth="1"/>
    <col min="10" max="10" width="21" customWidth="1"/>
    <col min="11" max="11" width="11.140625" style="1" bestFit="1" customWidth="1"/>
    <col min="12" max="12" width="11.140625" style="1" customWidth="1"/>
    <col min="13" max="13" width="12.7109375" style="1" customWidth="1"/>
    <col min="14" max="14" width="13.7109375" style="1" customWidth="1"/>
    <col min="16" max="16" width="11.140625" bestFit="1" customWidth="1"/>
  </cols>
  <sheetData>
    <row r="1" spans="2:6" x14ac:dyDescent="0.25">
      <c r="D1" s="1" t="s">
        <v>44</v>
      </c>
    </row>
    <row r="2" spans="2:6" x14ac:dyDescent="0.25">
      <c r="E2" t="s">
        <v>6</v>
      </c>
    </row>
    <row r="3" spans="2:6" x14ac:dyDescent="0.25">
      <c r="B3" t="s">
        <v>5</v>
      </c>
      <c r="E3" t="s">
        <v>34</v>
      </c>
    </row>
    <row r="4" spans="2:6" x14ac:dyDescent="0.25">
      <c r="B4" t="s">
        <v>43</v>
      </c>
      <c r="D4" s="1" t="s">
        <v>36</v>
      </c>
      <c r="E4">
        <v>240</v>
      </c>
      <c r="F4">
        <v>6</v>
      </c>
    </row>
    <row r="5" spans="2:6" x14ac:dyDescent="0.25">
      <c r="B5" t="s">
        <v>43</v>
      </c>
      <c r="D5" s="1" t="s">
        <v>37</v>
      </c>
      <c r="E5">
        <v>360</v>
      </c>
      <c r="F5">
        <v>9</v>
      </c>
    </row>
    <row r="6" spans="2:6" x14ac:dyDescent="0.25">
      <c r="B6" t="s">
        <v>43</v>
      </c>
      <c r="D6" s="1" t="s">
        <v>38</v>
      </c>
      <c r="E6">
        <v>240</v>
      </c>
      <c r="F6">
        <v>6</v>
      </c>
    </row>
    <row r="7" spans="2:6" x14ac:dyDescent="0.25">
      <c r="B7" t="s">
        <v>41</v>
      </c>
      <c r="D7" s="1" t="s">
        <v>42</v>
      </c>
      <c r="E7">
        <v>320</v>
      </c>
      <c r="F7">
        <v>8</v>
      </c>
    </row>
    <row r="8" spans="2:6" x14ac:dyDescent="0.25">
      <c r="B8" t="s">
        <v>41</v>
      </c>
      <c r="D8" s="1" t="s">
        <v>42</v>
      </c>
      <c r="E8">
        <v>320</v>
      </c>
      <c r="F8">
        <v>8</v>
      </c>
    </row>
    <row r="9" spans="2:6" x14ac:dyDescent="0.25">
      <c r="C9" s="1">
        <v>55</v>
      </c>
      <c r="D9" s="1">
        <f>C9*E9</f>
        <v>81400</v>
      </c>
      <c r="E9">
        <f>SUM(E4:E8)</f>
        <v>1480</v>
      </c>
    </row>
    <row r="12" spans="2:6" x14ac:dyDescent="0.25">
      <c r="E12" t="s">
        <v>7</v>
      </c>
    </row>
    <row r="13" spans="2:6" x14ac:dyDescent="0.25">
      <c r="E13" t="s">
        <v>39</v>
      </c>
      <c r="F13" t="s">
        <v>40</v>
      </c>
    </row>
    <row r="14" spans="2:6" x14ac:dyDescent="0.25">
      <c r="B14" t="s">
        <v>35</v>
      </c>
      <c r="D14" s="1" t="s">
        <v>36</v>
      </c>
      <c r="E14">
        <v>320</v>
      </c>
      <c r="F14">
        <v>8</v>
      </c>
    </row>
    <row r="15" spans="2:6" x14ac:dyDescent="0.25">
      <c r="B15" t="s">
        <v>45</v>
      </c>
      <c r="D15" s="1" t="s">
        <v>37</v>
      </c>
      <c r="E15">
        <v>560</v>
      </c>
      <c r="F15">
        <v>14</v>
      </c>
    </row>
    <row r="16" spans="2:6" x14ac:dyDescent="0.25">
      <c r="B16" t="s">
        <v>35</v>
      </c>
      <c r="D16" s="1" t="s">
        <v>37</v>
      </c>
      <c r="E16">
        <v>480</v>
      </c>
      <c r="F16">
        <v>12</v>
      </c>
    </row>
    <row r="17" spans="2:6" x14ac:dyDescent="0.25">
      <c r="B17" t="s">
        <v>35</v>
      </c>
      <c r="D17" s="1" t="s">
        <v>38</v>
      </c>
      <c r="E17">
        <v>240</v>
      </c>
      <c r="F17">
        <v>6</v>
      </c>
    </row>
    <row r="18" spans="2:6" x14ac:dyDescent="0.25">
      <c r="B18" t="s">
        <v>41</v>
      </c>
      <c r="D18" s="1" t="s">
        <v>42</v>
      </c>
      <c r="E18">
        <v>320</v>
      </c>
      <c r="F18">
        <v>8</v>
      </c>
    </row>
    <row r="19" spans="2:6" x14ac:dyDescent="0.25">
      <c r="B19" t="s">
        <v>41</v>
      </c>
      <c r="D19" s="1" t="s">
        <v>42</v>
      </c>
      <c r="E19">
        <v>320</v>
      </c>
      <c r="F19">
        <v>8</v>
      </c>
    </row>
    <row r="20" spans="2:6" x14ac:dyDescent="0.25">
      <c r="E20">
        <f>SUM(E14:E19)</f>
        <v>2240</v>
      </c>
    </row>
    <row r="21" spans="2:6" x14ac:dyDescent="0.25">
      <c r="C21" s="1">
        <v>55</v>
      </c>
      <c r="D21" s="1">
        <f>C21*E20</f>
        <v>123200</v>
      </c>
    </row>
    <row r="23" spans="2:6" x14ac:dyDescent="0.25">
      <c r="B23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HP DELL Summary</vt:lpstr>
      <vt:lpstr>HP DELL Detail</vt:lpstr>
      <vt:lpstr>Installation sample</vt:lpstr>
    </vt:vector>
  </TitlesOfParts>
  <Company>WellMed Medical Management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2021-05-04T19:14:45Z</dcterms:created>
  <dcterms:modified xsi:type="dcterms:W3CDTF">2021-05-05T04:22:14Z</dcterms:modified>
</cp:coreProperties>
</file>