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https://northeastern-my.sharepoint.com/personal/northrop_b_northeastern_edu/Documents/CS5001/Projects/Final Project/"/>
    </mc:Choice>
  </mc:AlternateContent>
  <xr:revisionPtr revIDLastSave="2" documentId="13_ncr:1_{997526F5-EAE4-4956-833A-D0EF48F259A7}" xr6:coauthVersionLast="47" xr6:coauthVersionMax="47" xr10:uidLastSave="{753715EE-A719-426D-9319-25C1F83DFDBA}"/>
  <bookViews>
    <workbookView xWindow="-78" yWindow="0" windowWidth="11676" windowHeight="13758" firstSheet="3" activeTab="5" xr2:uid="{00000000-000D-0000-FFFF-FFFF00000000}"/>
  </bookViews>
  <sheets>
    <sheet name="Part I" sheetId="5" r:id="rId1"/>
    <sheet name="Part II" sheetId="4" r:id="rId2"/>
    <sheet name="Part III" sheetId="14" r:id="rId3"/>
    <sheet name="Part IV" sheetId="11" r:id="rId4"/>
    <sheet name="Part V" sheetId="3" r:id="rId5"/>
    <sheet name="Daily Planner" sheetId="15" r:id="rId6"/>
    <sheet name="FRP CAT IV TTT" sheetId="16" r:id="rId7"/>
  </sheets>
  <externalReferences>
    <externalReference r:id="rId8"/>
  </externalReferences>
  <definedNames>
    <definedName name="Pilot_CAT1Day1">'[1]2week'!$E$8:$E$16,'[1]2week'!$E$53:$E$61,'[1]2week'!$E$98:$E$106,'[1]2week'!$E$143:$E$151,'[1]2week'!$E$188:$E$196,'[1]2week'!$E$233:$E$241,'[1]2week'!$E$278:$E$286,'[1]2week'!$E$323:$E$331,'[1]2week'!$E$368:$E$376,'[1]2week'!$E$413:$E$421</definedName>
    <definedName name="Pilot_CAT1Day10">'[1]2week'!$N$8:$N$16,'[1]2week'!$N$53:$N$61,'[1]2week'!$N$98:$N$106,'[1]2week'!$N$143:$N$151,'[1]2week'!$N$188:$N$196,'[1]2week'!$N$233:$N$241,'[1]2week'!$N$278:$N$286,'[1]2week'!$N$323:$N$331,'[1]2week'!$N$368:$N$376,'[1]2week'!$N$413:$N$421</definedName>
    <definedName name="Pilot_CAT1Day2">'[1]2week'!$F$8:$F$16,'[1]2week'!$F$53:$F$61,'[1]2week'!$F$98:$F$106,'[1]2week'!$F$143:$F$151,'[1]2week'!$F$188:$F$196,'[1]2week'!$F$233:$F$241,'[1]2week'!$F$278:$F$286,'[1]2week'!$F$323:$F$331,'[1]2week'!$F$368:$F$376,'[1]2week'!$F$413:$F$421</definedName>
    <definedName name="Pilot_CAT1Day3">'[1]2week'!$G$8:$G$16,'[1]2week'!$G$53:$G$61,'[1]2week'!$G$98:$G$106,'[1]2week'!$G$143:$G$151,'[1]2week'!$G$188:$G$196,'[1]2week'!$G$233:$G$241,'[1]2week'!$G$278:$G$286,'[1]2week'!$G$323:$G$331,'[1]2week'!$G$368:$G$376,'[1]2week'!$G$413:$G$421</definedName>
    <definedName name="Pilot_CAT1Day4">'[1]2week'!$H$8,'[1]2week'!$H$8:$H$16,'[1]2week'!$H$53:$H$61,'[1]2week'!$H$98:$H$106,'[1]2week'!$H$143:$H$151,'[1]2week'!$H$188:$H$196,'[1]2week'!$H$233:$H$241,'[1]2week'!$H$278:$H$286,'[1]2week'!$H$323:$H$331,'[1]2week'!$H$368:$H$376,'[1]2week'!$H$413:$H$421</definedName>
    <definedName name="Pilot_CAT1Day5">'[1]2week'!$I$8:$I$16,'[1]2week'!$I$53:$I$61,'[1]2week'!$I$98:$I$106,'[1]2week'!$I$143:$I$151,'[1]2week'!$I$188:$I$196,'[1]2week'!$I$233:$I$241,'[1]2week'!$I$278:$I$286,'[1]2week'!$I$323:$I$331,'[1]2week'!$I$368:$I$376,'[1]2week'!$I$413:$I$421</definedName>
    <definedName name="Pilot_CAT1Day6">'[1]2week'!$J$8:$J$16,'[1]2week'!$J$53:$J$61,'[1]2week'!$J$98:$J$106,'[1]2week'!$J$143:$J$151,'[1]2week'!$J$188:$J$196,'[1]2week'!$J$233:$J$241,'[1]2week'!$J$278:$J$286,'[1]2week'!$J$323:$J$331,'[1]2week'!$J$368:$J$376,'[1]2week'!$J$413:$J$421</definedName>
    <definedName name="Pilot_CAT1Day7">'[1]2week'!$K$8:$K$16,'[1]2week'!$K$53:$K$61,'[1]2week'!$K$98:$K$106,'[1]2week'!$K$143:$K$151,'[1]2week'!$K$188:$K$196,'[1]2week'!$K$233:$K$241,'[1]2week'!$K$278:$K$286,'[1]2week'!$K$323:$K$331,'[1]2week'!$K$368:$K$376,'[1]2week'!$K$413:$K$421</definedName>
    <definedName name="Pilot_CAT1Day8">'[1]2week'!$L$8:$L$16,'[1]2week'!$L$53:$L$61,'[1]2week'!$L$98:$L$106,'[1]2week'!$L$143:$L$151,'[1]2week'!$L$188:$L$196,'[1]2week'!$L$233:$L$241,'[1]2week'!$L$278:$L$286,'[1]2week'!$L$323:$L$331,'[1]2week'!$L$368:$L$376,'[1]2week'!$L$413:$L$421</definedName>
    <definedName name="Pilot_CAT1Day9">'[1]2week'!$M$8:$M$16,'[1]2week'!$M$53:$M$61,'[1]2week'!$M$98:$M$106,'[1]2week'!$M$143:$M$151,'[1]2week'!$M$188:$M$196,'[1]2week'!$M$233:$M$241,'[1]2week'!$M$278:$M$286,'[1]2week'!$M$323:$M$331,'[1]2week'!$M$368:$M$376,'[1]2week'!$M$413:$M$421</definedName>
    <definedName name="_xlnm.Print_Area" localSheetId="5">'Daily Planner'!$A$1:$BH$182</definedName>
    <definedName name="_xlnm.Print_Area" localSheetId="6">'FRP CAT IV TTT'!$A$1:$P$40</definedName>
    <definedName name="_xlnm.Print_Area" localSheetId="0">'Part I'!$A$1:$B$26</definedName>
    <definedName name="_xlnm.Print_Area" localSheetId="1">'Part II'!$A$1:$D$51</definedName>
    <definedName name="_xlnm.Print_Area" localSheetId="2">'Part III'!$A$1:$X$435</definedName>
    <definedName name="_xlnm.Print_Area" localSheetId="3">'Part IV'!$A$1:$I$41</definedName>
    <definedName name="_xlnm.Print_Area" localSheetId="4">'Part V'!$A$1:$E$35</definedName>
    <definedName name="sum" localSheetId="5">'Daily Planner'!$BT$33</definedName>
    <definedName name="SUM" localSheetId="2">#REF!</definedName>
    <definedName name="SUM">#REF!</definedName>
    <definedName name="test">'[1]2week'!$E$413:$E$421,'[1]2week'!$E$368:$E$376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7" i="15" l="1"/>
  <c r="L157" i="15"/>
  <c r="I157" i="15"/>
  <c r="F157" i="15"/>
  <c r="C157" i="15"/>
  <c r="I134" i="15"/>
  <c r="O134" i="15"/>
  <c r="L134" i="15"/>
  <c r="F134" i="15"/>
  <c r="C134" i="15"/>
  <c r="D18" i="16" l="1"/>
  <c r="D19" i="16"/>
  <c r="N27" i="16"/>
  <c r="F27" i="16"/>
  <c r="L23" i="16"/>
  <c r="K23" i="16"/>
  <c r="N23" i="16" s="1"/>
  <c r="D23" i="16"/>
  <c r="C23" i="16"/>
  <c r="F23" i="16" s="1"/>
  <c r="L19" i="16"/>
  <c r="K19" i="16"/>
  <c r="N19" i="16" s="1"/>
  <c r="C19" i="16"/>
  <c r="F19" i="16" s="1"/>
  <c r="N18" i="16"/>
  <c r="L18" i="16"/>
  <c r="K18" i="16"/>
  <c r="F18" i="16"/>
  <c r="C18" i="16"/>
  <c r="F20" i="16" l="1"/>
  <c r="F24" i="16" s="1"/>
  <c r="F26" i="16" s="1"/>
  <c r="F28" i="16" s="1"/>
  <c r="C32" i="16" s="1"/>
  <c r="D32" i="16" s="1"/>
  <c r="E32" i="16" s="1"/>
  <c r="C37" i="16" s="1"/>
  <c r="C38" i="16" s="1"/>
  <c r="N20" i="16"/>
  <c r="N24" i="16" s="1"/>
  <c r="N26" i="16" s="1"/>
  <c r="N28" i="16" s="1"/>
  <c r="K32" i="16" s="1"/>
  <c r="L32" i="16" s="1"/>
  <c r="M32" i="16" s="1"/>
  <c r="K37" i="16" s="1"/>
  <c r="K38" i="16" s="1"/>
  <c r="D13" i="3"/>
  <c r="C13" i="3"/>
  <c r="C9" i="3"/>
  <c r="D9" i="3"/>
  <c r="D5" i="3"/>
  <c r="D18" i="3" s="1"/>
  <c r="I178" i="15" l="1"/>
  <c r="F178" i="15"/>
  <c r="C178" i="15"/>
  <c r="O168" i="15"/>
  <c r="L168" i="15"/>
  <c r="I168" i="15"/>
  <c r="F168" i="15"/>
  <c r="C168" i="15"/>
  <c r="O146" i="15"/>
  <c r="L146" i="15"/>
  <c r="I146" i="15"/>
  <c r="C146" i="15"/>
  <c r="F146" i="15"/>
  <c r="O123" i="15"/>
  <c r="L123" i="15"/>
  <c r="I123" i="15"/>
  <c r="F123" i="15"/>
  <c r="C123" i="15"/>
  <c r="O112" i="15"/>
  <c r="L112" i="15"/>
  <c r="I112" i="15"/>
  <c r="F112" i="15"/>
  <c r="C112" i="15"/>
  <c r="O101" i="15"/>
  <c r="L101" i="15"/>
  <c r="I101" i="15"/>
  <c r="F101" i="15"/>
  <c r="C101" i="15"/>
  <c r="O89" i="15"/>
  <c r="L89" i="15"/>
  <c r="I89" i="15"/>
  <c r="F89" i="15"/>
  <c r="C89" i="15"/>
  <c r="O78" i="15"/>
  <c r="L78" i="15"/>
  <c r="I78" i="15"/>
  <c r="F78" i="15"/>
  <c r="C78" i="15"/>
  <c r="O67" i="15"/>
  <c r="L67" i="15"/>
  <c r="I67" i="15"/>
  <c r="F67" i="15"/>
  <c r="C67" i="15"/>
  <c r="O56" i="15"/>
  <c r="L56" i="15"/>
  <c r="I56" i="15"/>
  <c r="F56" i="15"/>
  <c r="C56" i="15"/>
  <c r="O44" i="15"/>
  <c r="L44" i="15"/>
  <c r="I44" i="15"/>
  <c r="F44" i="15"/>
  <c r="C44" i="15"/>
  <c r="O33" i="15"/>
  <c r="L33" i="15"/>
  <c r="I33" i="15"/>
  <c r="F33" i="15"/>
  <c r="C33" i="15"/>
  <c r="O22" i="15"/>
  <c r="L22" i="15"/>
  <c r="I22" i="15"/>
  <c r="F22" i="15"/>
  <c r="C22" i="15"/>
  <c r="O11" i="15"/>
  <c r="L11" i="15"/>
  <c r="I11" i="15"/>
  <c r="F11" i="15"/>
  <c r="C11" i="15"/>
  <c r="F14" i="11" l="1"/>
  <c r="F13" i="11"/>
  <c r="F6" i="11"/>
  <c r="F5" i="11"/>
  <c r="H32" i="11" l="1"/>
  <c r="H24" i="11"/>
  <c r="G324" i="14" l="1"/>
  <c r="G239" i="14"/>
  <c r="G147" i="14"/>
  <c r="G116" i="14"/>
  <c r="G94" i="14"/>
  <c r="G60" i="14"/>
  <c r="G43" i="14"/>
  <c r="G22" i="14"/>
  <c r="T7" i="14" l="1"/>
  <c r="T22" i="14"/>
  <c r="T43" i="14"/>
  <c r="T60" i="14"/>
  <c r="T79" i="14"/>
  <c r="T94" i="14"/>
  <c r="H116" i="14"/>
  <c r="I116" i="14"/>
  <c r="J116" i="14"/>
  <c r="K116" i="14"/>
  <c r="L116" i="14"/>
  <c r="M116" i="14"/>
  <c r="N116" i="14"/>
  <c r="O116" i="14"/>
  <c r="P116" i="14"/>
  <c r="Q116" i="14"/>
  <c r="R116" i="14"/>
  <c r="S116" i="14"/>
  <c r="T116" i="14"/>
  <c r="W116" i="14"/>
  <c r="V116" i="14"/>
  <c r="U116" i="14"/>
  <c r="U132" i="14"/>
  <c r="U147" i="14"/>
  <c r="U164" i="14"/>
  <c r="U181" i="14"/>
  <c r="U191" i="14"/>
  <c r="U199" i="14"/>
  <c r="U217" i="14"/>
  <c r="U239" i="14"/>
  <c r="U262" i="14"/>
  <c r="U286" i="14"/>
  <c r="U324" i="14"/>
  <c r="U342" i="14"/>
  <c r="U394" i="14"/>
  <c r="U415" i="14"/>
  <c r="X217" i="14"/>
  <c r="W217" i="14"/>
  <c r="V217" i="14"/>
  <c r="T217" i="14"/>
  <c r="Q217" i="14"/>
  <c r="P217" i="14"/>
  <c r="O217" i="14"/>
  <c r="N217" i="14"/>
  <c r="M217" i="14"/>
  <c r="L217" i="14"/>
  <c r="K217" i="14"/>
  <c r="J217" i="14"/>
  <c r="I217" i="14"/>
  <c r="H217" i="14"/>
  <c r="G217" i="14"/>
  <c r="S217" i="14"/>
  <c r="R217" i="14"/>
  <c r="U219" i="14" l="1"/>
  <c r="U118" i="14"/>
  <c r="X286" i="14"/>
  <c r="W286" i="14"/>
  <c r="V286" i="14"/>
  <c r="T286" i="14"/>
  <c r="S286" i="14"/>
  <c r="R286" i="14"/>
  <c r="Q286" i="14"/>
  <c r="P286" i="14"/>
  <c r="O286" i="14"/>
  <c r="N286" i="14"/>
  <c r="M286" i="14"/>
  <c r="L286" i="14"/>
  <c r="K286" i="14"/>
  <c r="J286" i="14"/>
  <c r="I286" i="14"/>
  <c r="H286" i="14"/>
  <c r="G286" i="14"/>
  <c r="X262" i="14"/>
  <c r="W262" i="14"/>
  <c r="V262" i="14"/>
  <c r="T262" i="14"/>
  <c r="S262" i="14"/>
  <c r="R262" i="14"/>
  <c r="Q262" i="14"/>
  <c r="P262" i="14"/>
  <c r="O262" i="14"/>
  <c r="N262" i="14"/>
  <c r="M262" i="14"/>
  <c r="L262" i="14"/>
  <c r="K262" i="14"/>
  <c r="J262" i="14"/>
  <c r="I239" i="14"/>
  <c r="H239" i="14"/>
  <c r="I262" i="14"/>
  <c r="G262" i="14"/>
  <c r="H262" i="14"/>
  <c r="U288" i="14" l="1"/>
  <c r="U264" i="14"/>
  <c r="O178" i="15"/>
  <c r="L178" i="15"/>
  <c r="J430" i="14"/>
  <c r="X415" i="14"/>
  <c r="W415" i="14"/>
  <c r="V415" i="14"/>
  <c r="T415" i="14"/>
  <c r="S415" i="14"/>
  <c r="R415" i="14"/>
  <c r="Q415" i="14"/>
  <c r="P415" i="14"/>
  <c r="O415" i="14"/>
  <c r="N415" i="14"/>
  <c r="M415" i="14"/>
  <c r="L415" i="14"/>
  <c r="K415" i="14"/>
  <c r="J415" i="14"/>
  <c r="I415" i="14"/>
  <c r="H415" i="14"/>
  <c r="G415" i="14"/>
  <c r="X394" i="14"/>
  <c r="W394" i="14"/>
  <c r="V394" i="14"/>
  <c r="T394" i="14"/>
  <c r="S394" i="14"/>
  <c r="R394" i="14"/>
  <c r="Q394" i="14"/>
  <c r="P394" i="14"/>
  <c r="O394" i="14"/>
  <c r="N394" i="14"/>
  <c r="M394" i="14"/>
  <c r="L394" i="14"/>
  <c r="K394" i="14"/>
  <c r="J394" i="14"/>
  <c r="I394" i="14"/>
  <c r="H394" i="14"/>
  <c r="G394" i="14"/>
  <c r="X342" i="14"/>
  <c r="W342" i="14"/>
  <c r="V342" i="14"/>
  <c r="T342" i="14"/>
  <c r="S342" i="14"/>
  <c r="R342" i="14"/>
  <c r="Q342" i="14"/>
  <c r="P342" i="14"/>
  <c r="O342" i="14"/>
  <c r="N342" i="14"/>
  <c r="M342" i="14"/>
  <c r="L342" i="14"/>
  <c r="K342" i="14"/>
  <c r="J342" i="14"/>
  <c r="I342" i="14"/>
  <c r="H342" i="14"/>
  <c r="G342" i="14"/>
  <c r="X324" i="14"/>
  <c r="W324" i="14"/>
  <c r="V324" i="14"/>
  <c r="T324" i="14"/>
  <c r="S324" i="14"/>
  <c r="R324" i="14"/>
  <c r="Q324" i="14"/>
  <c r="P324" i="14"/>
  <c r="O324" i="14"/>
  <c r="N324" i="14"/>
  <c r="M324" i="14"/>
  <c r="L324" i="14"/>
  <c r="K324" i="14"/>
  <c r="J324" i="14"/>
  <c r="I324" i="14"/>
  <c r="H324" i="14"/>
  <c r="X239" i="14"/>
  <c r="W239" i="14"/>
  <c r="V239" i="14"/>
  <c r="T239" i="14"/>
  <c r="S239" i="14"/>
  <c r="R239" i="14"/>
  <c r="Q239" i="14"/>
  <c r="P239" i="14"/>
  <c r="O239" i="14"/>
  <c r="N239" i="14"/>
  <c r="M239" i="14"/>
  <c r="L239" i="14"/>
  <c r="K239" i="14"/>
  <c r="J239" i="14"/>
  <c r="X199" i="14"/>
  <c r="W199" i="14"/>
  <c r="V199" i="14"/>
  <c r="T199" i="14"/>
  <c r="S199" i="14"/>
  <c r="R199" i="14"/>
  <c r="Q199" i="14"/>
  <c r="P199" i="14"/>
  <c r="O199" i="14"/>
  <c r="N199" i="14"/>
  <c r="M199" i="14"/>
  <c r="L199" i="14"/>
  <c r="K199" i="14"/>
  <c r="J199" i="14"/>
  <c r="I199" i="14"/>
  <c r="H199" i="14"/>
  <c r="G199" i="14"/>
  <c r="W191" i="14"/>
  <c r="V191" i="14"/>
  <c r="T191" i="14"/>
  <c r="S191" i="14"/>
  <c r="R191" i="14"/>
  <c r="Q191" i="14"/>
  <c r="P191" i="14"/>
  <c r="O191" i="14"/>
  <c r="N191" i="14"/>
  <c r="M191" i="14"/>
  <c r="L191" i="14"/>
  <c r="K191" i="14"/>
  <c r="J191" i="14"/>
  <c r="I191" i="14"/>
  <c r="H191" i="14"/>
  <c r="G191" i="14"/>
  <c r="W181" i="14"/>
  <c r="V181" i="14"/>
  <c r="T181" i="14"/>
  <c r="S181" i="14"/>
  <c r="R181" i="14"/>
  <c r="Q181" i="14"/>
  <c r="P181" i="14"/>
  <c r="O181" i="14"/>
  <c r="N181" i="14"/>
  <c r="M181" i="14"/>
  <c r="L181" i="14"/>
  <c r="K181" i="14"/>
  <c r="J181" i="14"/>
  <c r="I181" i="14"/>
  <c r="H181" i="14"/>
  <c r="G181" i="14"/>
  <c r="W164" i="14"/>
  <c r="V164" i="14"/>
  <c r="T164" i="14"/>
  <c r="S164" i="14"/>
  <c r="R164" i="14"/>
  <c r="Q164" i="14"/>
  <c r="P164" i="14"/>
  <c r="O164" i="14"/>
  <c r="N164" i="14"/>
  <c r="M164" i="14"/>
  <c r="L164" i="14"/>
  <c r="K164" i="14"/>
  <c r="J164" i="14"/>
  <c r="I164" i="14"/>
  <c r="H164" i="14"/>
  <c r="G164" i="14"/>
  <c r="W147" i="14"/>
  <c r="V147" i="14"/>
  <c r="T147" i="14"/>
  <c r="S147" i="14"/>
  <c r="R147" i="14"/>
  <c r="Q147" i="14"/>
  <c r="P147" i="14"/>
  <c r="O147" i="14"/>
  <c r="N147" i="14"/>
  <c r="M147" i="14"/>
  <c r="L147" i="14"/>
  <c r="K147" i="14"/>
  <c r="J147" i="14"/>
  <c r="I147" i="14"/>
  <c r="H147" i="14"/>
  <c r="W132" i="14"/>
  <c r="V132" i="14"/>
  <c r="T132" i="14"/>
  <c r="S132" i="14"/>
  <c r="R132" i="14"/>
  <c r="Q132" i="14"/>
  <c r="P132" i="14"/>
  <c r="O132" i="14"/>
  <c r="N132" i="14"/>
  <c r="M132" i="14"/>
  <c r="L132" i="14"/>
  <c r="K132" i="14"/>
  <c r="J132" i="14"/>
  <c r="I132" i="14"/>
  <c r="H132" i="14"/>
  <c r="G132" i="14"/>
  <c r="W94" i="14"/>
  <c r="V94" i="14"/>
  <c r="U94" i="14"/>
  <c r="S94" i="14"/>
  <c r="R94" i="14"/>
  <c r="Q94" i="14"/>
  <c r="P94" i="14"/>
  <c r="O94" i="14"/>
  <c r="N94" i="14"/>
  <c r="M94" i="14"/>
  <c r="L94" i="14"/>
  <c r="K94" i="14"/>
  <c r="J94" i="14"/>
  <c r="I94" i="14"/>
  <c r="H94" i="14"/>
  <c r="W79" i="14"/>
  <c r="V79" i="14"/>
  <c r="U79" i="14"/>
  <c r="S79" i="14"/>
  <c r="R79" i="14"/>
  <c r="Q79" i="14"/>
  <c r="P79" i="14"/>
  <c r="O79" i="14"/>
  <c r="N79" i="14"/>
  <c r="M79" i="14"/>
  <c r="L79" i="14"/>
  <c r="K79" i="14"/>
  <c r="J79" i="14"/>
  <c r="I79" i="14"/>
  <c r="H79" i="14"/>
  <c r="G79" i="14"/>
  <c r="W60" i="14"/>
  <c r="V60" i="14"/>
  <c r="U60" i="14"/>
  <c r="S60" i="14"/>
  <c r="R60" i="14"/>
  <c r="Q60" i="14"/>
  <c r="P60" i="14"/>
  <c r="O60" i="14"/>
  <c r="N60" i="14"/>
  <c r="M60" i="14"/>
  <c r="L60" i="14"/>
  <c r="K60" i="14"/>
  <c r="J60" i="14"/>
  <c r="I60" i="14"/>
  <c r="H60" i="14"/>
  <c r="W43" i="14"/>
  <c r="V43" i="14"/>
  <c r="U43" i="14"/>
  <c r="S43" i="14"/>
  <c r="R43" i="14"/>
  <c r="Q43" i="14"/>
  <c r="P43" i="14"/>
  <c r="O43" i="14"/>
  <c r="N43" i="14"/>
  <c r="M43" i="14"/>
  <c r="L43" i="14"/>
  <c r="K43" i="14"/>
  <c r="J43" i="14"/>
  <c r="I43" i="14"/>
  <c r="H43" i="14"/>
  <c r="W22" i="14"/>
  <c r="V22" i="14"/>
  <c r="U22" i="14"/>
  <c r="S22" i="14"/>
  <c r="R22" i="14"/>
  <c r="Q22" i="14"/>
  <c r="P22" i="14"/>
  <c r="O22" i="14"/>
  <c r="N22" i="14"/>
  <c r="M22" i="14"/>
  <c r="L22" i="14"/>
  <c r="K22" i="14"/>
  <c r="J22" i="14"/>
  <c r="I22" i="14"/>
  <c r="H22" i="14"/>
  <c r="W7" i="14"/>
  <c r="V7" i="14"/>
  <c r="U7" i="14"/>
  <c r="S7" i="14"/>
  <c r="R7" i="14"/>
  <c r="Q7" i="14"/>
  <c r="P7" i="14"/>
  <c r="O7" i="14"/>
  <c r="N7" i="14"/>
  <c r="M7" i="14"/>
  <c r="L7" i="14"/>
  <c r="K7" i="14"/>
  <c r="J7" i="14"/>
  <c r="I7" i="14"/>
  <c r="H7" i="14"/>
  <c r="G7" i="14"/>
  <c r="U9" i="14" l="1"/>
  <c r="U24" i="14"/>
  <c r="U134" i="14"/>
  <c r="U149" i="14"/>
  <c r="U241" i="14"/>
  <c r="U326" i="14"/>
  <c r="U327" i="14"/>
  <c r="U345" i="14"/>
  <c r="U344" i="14"/>
  <c r="U81" i="14"/>
  <c r="U96" i="14"/>
  <c r="U62" i="14"/>
  <c r="U45" i="14"/>
  <c r="U183" i="14"/>
  <c r="U184" i="14"/>
  <c r="U193" i="14"/>
  <c r="U201" i="14"/>
  <c r="U397" i="14"/>
  <c r="U396" i="14"/>
  <c r="U417" i="14"/>
  <c r="U418" i="14"/>
  <c r="G424" i="14"/>
  <c r="X424" i="14"/>
  <c r="H424" i="14"/>
  <c r="L424" i="14"/>
  <c r="U430" i="14" s="1"/>
  <c r="P424" i="14"/>
  <c r="T424" i="14"/>
  <c r="O424" i="14"/>
  <c r="I424" i="14"/>
  <c r="M424" i="14"/>
  <c r="Q424" i="14"/>
  <c r="V424" i="14"/>
  <c r="K424" i="14"/>
  <c r="S424" i="14"/>
  <c r="U424" i="14"/>
  <c r="J424" i="14"/>
  <c r="T430" i="14" s="1"/>
  <c r="N424" i="14"/>
  <c r="R424" i="14"/>
  <c r="W424" i="14"/>
  <c r="T429" i="14"/>
  <c r="U429" i="14"/>
  <c r="U150" i="14"/>
  <c r="U166" i="14"/>
  <c r="E421" i="14" l="1"/>
  <c r="T431" i="14"/>
  <c r="U431" i="14"/>
  <c r="W433" i="14"/>
  <c r="Q434" i="14"/>
  <c r="Q435" i="14"/>
  <c r="E427" i="14"/>
  <c r="E426" i="14"/>
  <c r="E425" i="14"/>
  <c r="E419" i="14"/>
  <c r="E16" i="11" l="1"/>
  <c r="E8" i="11"/>
  <c r="G32" i="11" l="1"/>
  <c r="C32" i="11" l="1"/>
  <c r="B32" i="11"/>
  <c r="G24" i="11"/>
  <c r="C24" i="11"/>
  <c r="B24" i="11"/>
  <c r="C8" i="11" l="1"/>
  <c r="D8" i="11" l="1"/>
  <c r="F8" i="11"/>
  <c r="B16" i="11"/>
  <c r="B8" i="11"/>
  <c r="C16" i="11"/>
  <c r="D16" i="11"/>
  <c r="F16" i="11"/>
  <c r="C5" i="3" l="1"/>
  <c r="C15" i="3" s="1"/>
  <c r="E422" i="14" l="1"/>
  <c r="D46" i="4" s="1"/>
  <c r="E420" i="14" l="1"/>
  <c r="C4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SantaMaria IV, Anthony E HSM 41, N7</author>
  </authors>
  <commentList>
    <comment ref="B4" authorId="0" shapeId="0" xr:uid="{00000000-0006-0000-0000-000001000000}">
      <text>
        <r>
          <rPr>
            <b/>
            <sz val="9"/>
            <color indexed="81"/>
            <rFont val="Tahoma"/>
            <family val="2"/>
          </rPr>
          <t>SantaMaria IV, Anthony E HSM 41, N7:</t>
        </r>
        <r>
          <rPr>
            <sz val="9"/>
            <color indexed="81"/>
            <rFont val="Tahoma"/>
            <family val="2"/>
          </rPr>
          <t xml:space="preserve">
Updated</t>
        </r>
      </text>
    </comment>
    <comment ref="B14" authorId="0" shapeId="0" xr:uid="{00000000-0006-0000-0000-000002000000}">
      <text>
        <r>
          <rPr>
            <b/>
            <sz val="9"/>
            <color indexed="81"/>
            <rFont val="Tahoma"/>
            <family val="2"/>
          </rPr>
          <t>SantaMaria IV, Anthony E HSM 41, N7:</t>
        </r>
        <r>
          <rPr>
            <sz val="9"/>
            <color indexed="81"/>
            <rFont val="Tahoma"/>
            <family val="2"/>
          </rPr>
          <t xml:space="preserve">
Anthony E HSM 41, N7:
Updated, per existing notes and QA</t>
        </r>
      </text>
    </comment>
    <comment ref="B25" authorId="0" shapeId="0" xr:uid="{00000000-0006-0000-0000-000003000000}">
      <text>
        <r>
          <rPr>
            <b/>
            <sz val="9"/>
            <color indexed="81"/>
            <rFont val="Tahoma"/>
            <family val="2"/>
          </rPr>
          <t>SantaMaria IV, Anthony E HSM 41, N7:</t>
        </r>
        <r>
          <rPr>
            <sz val="9"/>
            <color indexed="81"/>
            <rFont val="Tahoma"/>
            <family val="2"/>
          </rPr>
          <t xml:space="preserve">
QA update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SantaMaria IV, Anthony E HSM 41, N7</author>
  </authors>
  <commentList>
    <comment ref="A22" authorId="0" shapeId="0" xr:uid="{00000000-0006-0000-0100-000001000000}">
      <text>
        <r>
          <rPr>
            <b/>
            <sz val="9"/>
            <color indexed="81"/>
            <rFont val="Tahoma"/>
            <family val="2"/>
          </rPr>
          <t>SantaMaria IV, Anthony E HSM 41, N7:</t>
        </r>
        <r>
          <rPr>
            <sz val="9"/>
            <color indexed="81"/>
            <rFont val="Tahoma"/>
            <family val="2"/>
          </rPr>
          <t xml:space="preserve">
Added; arrived on 12/4/17</t>
        </r>
      </text>
    </comment>
    <comment ref="C46" authorId="0" shapeId="0" xr:uid="{00000000-0006-0000-0100-000002000000}">
      <text>
        <r>
          <rPr>
            <b/>
            <sz val="9"/>
            <color indexed="81"/>
            <rFont val="Tahoma"/>
            <family val="2"/>
          </rPr>
          <t>SantaMaria IV, Anthony E HSM 41, N7:</t>
        </r>
        <r>
          <rPr>
            <sz val="9"/>
            <color indexed="81"/>
            <rFont val="Tahoma"/>
            <family val="2"/>
          </rPr>
          <t xml:space="preserve">
Updated, per Part III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SantaMaria IV, Anthony E HSM 41, N7</author>
    <author>Jones, Alison R LT HSM 41, N7</author>
    <author>caroline.murtagh</author>
  </authors>
  <commentList>
    <comment ref="A3" authorId="0" shapeId="0" xr:uid="{00000000-0006-0000-0200-000001000000}">
      <text>
        <r>
          <rPr>
            <b/>
            <sz val="9"/>
            <color indexed="81"/>
            <rFont val="Tahoma"/>
            <family val="2"/>
          </rPr>
          <t>SantaMaria IV, Anthony E HSM 41, N7:</t>
        </r>
        <r>
          <rPr>
            <sz val="9"/>
            <color indexed="81"/>
            <rFont val="Tahoma"/>
            <family val="2"/>
          </rPr>
          <t xml:space="preserve">
Updated FRAC</t>
        </r>
      </text>
    </comment>
    <comment ref="A4" authorId="0" shapeId="0" xr:uid="{00000000-0006-0000-0200-000002000000}">
      <text>
        <r>
          <rPr>
            <b/>
            <sz val="9"/>
            <color indexed="81"/>
            <rFont val="Tahoma"/>
            <family val="2"/>
          </rPr>
          <t>SantaMaria IV, Anthony E HSM 41, N7:</t>
        </r>
        <r>
          <rPr>
            <sz val="9"/>
            <color indexed="81"/>
            <rFont val="Tahoma"/>
            <family val="2"/>
          </rPr>
          <t xml:space="preserve">
Updated FRAC</t>
        </r>
      </text>
    </comment>
    <comment ref="E4" authorId="0" shapeId="0" xr:uid="{00000000-0006-0000-0200-000003000000}">
      <text>
        <r>
          <rPr>
            <b/>
            <sz val="9"/>
            <color indexed="81"/>
            <rFont val="Tahoma"/>
            <family val="2"/>
          </rPr>
          <t>SantaMaria IV, Anthony E HSM 41, N7:</t>
        </r>
        <r>
          <rPr>
            <sz val="9"/>
            <color indexed="81"/>
            <rFont val="Tahoma"/>
            <family val="2"/>
          </rPr>
          <t xml:space="preserve">
Required to split CRM in two lessons due to size, preventing another LMS server crash. Split into Initial and Refresher Course</t>
        </r>
      </text>
    </comment>
    <comment ref="A17" authorId="0" shapeId="0" xr:uid="{00000000-0006-0000-0200-000004000000}">
      <text>
        <r>
          <rPr>
            <b/>
            <sz val="9"/>
            <color indexed="81"/>
            <rFont val="Tahoma"/>
            <family val="2"/>
          </rPr>
          <t>SantaMaria IV, Anthony E HSM 41, N7:</t>
        </r>
        <r>
          <rPr>
            <sz val="9"/>
            <color indexed="81"/>
            <rFont val="Tahoma"/>
            <family val="2"/>
          </rPr>
          <t xml:space="preserve">
Updated FRAC</t>
        </r>
      </text>
    </comment>
    <comment ref="A18" authorId="0" shapeId="0" xr:uid="{00000000-0006-0000-0200-000005000000}">
      <text>
        <r>
          <rPr>
            <b/>
            <sz val="9"/>
            <color indexed="81"/>
            <rFont val="Tahoma"/>
            <family val="2"/>
          </rPr>
          <t>SantaMaria IV, Anthony E HSM 41, N7:</t>
        </r>
        <r>
          <rPr>
            <sz val="9"/>
            <color indexed="81"/>
            <rFont val="Tahoma"/>
            <family val="2"/>
          </rPr>
          <t xml:space="preserve">
Updated FRAC</t>
        </r>
      </text>
    </comment>
    <comment ref="A19" authorId="0" shapeId="0" xr:uid="{00000000-0006-0000-0200-000006000000}">
      <text>
        <r>
          <rPr>
            <b/>
            <sz val="9"/>
            <color indexed="81"/>
            <rFont val="Tahoma"/>
            <family val="2"/>
          </rPr>
          <t>SantaMaria IV, Anthony E HSM 41, N7:</t>
        </r>
        <r>
          <rPr>
            <sz val="9"/>
            <color indexed="81"/>
            <rFont val="Tahoma"/>
            <family val="2"/>
          </rPr>
          <t xml:space="preserve">
Updated FRAC</t>
        </r>
      </text>
    </comment>
    <comment ref="E20" authorId="0" shapeId="0" xr:uid="{00000000-0006-0000-0200-000007000000}">
      <text>
        <r>
          <rPr>
            <b/>
            <sz val="9"/>
            <color indexed="81"/>
            <rFont val="Tahoma"/>
            <family val="2"/>
          </rPr>
          <t>SantaMaria IV, Anthony E HSM 41, N7:</t>
        </r>
        <r>
          <rPr>
            <sz val="9"/>
            <color indexed="81"/>
            <rFont val="Tahoma"/>
            <family val="2"/>
          </rPr>
          <t xml:space="preserve">
Added VOR-ILS as last lesson topic from Sierra Courseware (21 frames); no TTT adjustment.</t>
        </r>
      </text>
    </comment>
    <comment ref="A21" authorId="0" shapeId="0" xr:uid="{00000000-0006-0000-0200-000008000000}">
      <text>
        <r>
          <rPr>
            <b/>
            <sz val="9"/>
            <color indexed="81"/>
            <rFont val="Tahoma"/>
            <family val="2"/>
          </rPr>
          <t>SantaMaria IV, Anthony E HSM 41, N7:</t>
        </r>
        <r>
          <rPr>
            <sz val="9"/>
            <color indexed="81"/>
            <rFont val="Tahoma"/>
            <family val="2"/>
          </rPr>
          <t xml:space="preserve">
Updated FRAC</t>
        </r>
      </text>
    </comment>
    <comment ref="A37" authorId="0" shapeId="0" xr:uid="{00000000-0006-0000-0200-000009000000}">
      <text>
        <r>
          <rPr>
            <b/>
            <sz val="9"/>
            <color indexed="81"/>
            <rFont val="Tahoma"/>
            <family val="2"/>
          </rPr>
          <t>SantaMaria IV, Anthony E HSM 41, N7:</t>
        </r>
        <r>
          <rPr>
            <sz val="9"/>
            <color indexed="81"/>
            <rFont val="Tahoma"/>
            <family val="2"/>
          </rPr>
          <t xml:space="preserve">
Removed FRAC</t>
        </r>
      </text>
    </comment>
    <comment ref="H39" authorId="0" shapeId="0" xr:uid="{00000000-0006-0000-0200-00000A000000}">
      <text>
        <r>
          <rPr>
            <b/>
            <sz val="9"/>
            <color indexed="81"/>
            <rFont val="Tahoma"/>
            <family val="2"/>
          </rPr>
          <t>SantaMaria IV, Anthony E HSM 41, N7:</t>
        </r>
        <r>
          <rPr>
            <sz val="9"/>
            <color indexed="81"/>
            <rFont val="Tahoma"/>
            <family val="2"/>
          </rPr>
          <t xml:space="preserve">
Only one TTT for event for both locations.</t>
        </r>
      </text>
    </comment>
    <comment ref="E51" authorId="0" shapeId="0" xr:uid="{00000000-0006-0000-0200-00000B000000}">
      <text>
        <r>
          <rPr>
            <b/>
            <sz val="9"/>
            <color indexed="81"/>
            <rFont val="Tahoma"/>
            <family val="2"/>
          </rPr>
          <t>SantaMaria IV, Anthony E HSM 41, N7:</t>
        </r>
        <r>
          <rPr>
            <sz val="9"/>
            <color indexed="81"/>
            <rFont val="Tahoma"/>
            <family val="2"/>
          </rPr>
          <t xml:space="preserve">
Core Course standardization changed "and" to "&amp;"; not CC</t>
        </r>
      </text>
    </comment>
    <comment ref="A59" authorId="0" shapeId="0" xr:uid="{00000000-0006-0000-0200-00000C000000}">
      <text>
        <r>
          <rPr>
            <b/>
            <sz val="9"/>
            <color indexed="81"/>
            <rFont val="Tahoma"/>
            <family val="2"/>
          </rPr>
          <t>SantaMaria IV, Anthony E HSM 41, N7:</t>
        </r>
        <r>
          <rPr>
            <sz val="9"/>
            <color indexed="81"/>
            <rFont val="Tahoma"/>
            <family val="2"/>
          </rPr>
          <t xml:space="preserve">
Updated FRAC</t>
        </r>
      </text>
    </comment>
    <comment ref="A72" authorId="0" shapeId="0" xr:uid="{00000000-0006-0000-0200-00000D000000}">
      <text>
        <r>
          <rPr>
            <b/>
            <sz val="9"/>
            <color indexed="81"/>
            <rFont val="Tahoma"/>
            <family val="2"/>
          </rPr>
          <t>SantaMaria IV, Anthony E HSM 41, N7:</t>
        </r>
        <r>
          <rPr>
            <sz val="9"/>
            <color indexed="81"/>
            <rFont val="Tahoma"/>
            <family val="2"/>
          </rPr>
          <t xml:space="preserve">
Removed FRAC; keeping combined lesson</t>
        </r>
      </text>
    </comment>
    <comment ref="E73" authorId="1" shapeId="0" xr:uid="{00000000-0006-0000-0200-00000E000000}">
      <text>
        <r>
          <rPr>
            <b/>
            <sz val="9"/>
            <color indexed="81"/>
            <rFont val="Tahoma"/>
            <family val="2"/>
          </rPr>
          <t>Jones, Alison R LT HSM 41, N7:</t>
        </r>
        <r>
          <rPr>
            <sz val="9"/>
            <color indexed="81"/>
            <rFont val="Tahoma"/>
            <family val="2"/>
          </rPr>
          <t xml:space="preserve">
Split lesson in two. Move AVCS to Unit 6; Removed (CC)</t>
        </r>
      </text>
    </comment>
    <comment ref="E78" authorId="1" shapeId="0" xr:uid="{00000000-0006-0000-0200-00000F000000}">
      <text>
        <r>
          <rPr>
            <b/>
            <sz val="9"/>
            <color indexed="81"/>
            <rFont val="Tahoma"/>
            <family val="2"/>
          </rPr>
          <t>Jones, Alison R LT HSM 41, N7:</t>
        </r>
        <r>
          <rPr>
            <sz val="9"/>
            <color indexed="81"/>
            <rFont val="Tahoma"/>
            <family val="2"/>
          </rPr>
          <t xml:space="preserve">
Remove AVCS from GS</t>
        </r>
      </text>
    </comment>
    <comment ref="A90" authorId="0" shapeId="0" xr:uid="{00000000-0006-0000-0200-000010000000}">
      <text>
        <r>
          <rPr>
            <b/>
            <sz val="9"/>
            <color indexed="81"/>
            <rFont val="Tahoma"/>
            <family val="2"/>
          </rPr>
          <t>SantaMaria IV, Anthony E HSM 41, N7:</t>
        </r>
        <r>
          <rPr>
            <sz val="9"/>
            <color indexed="81"/>
            <rFont val="Tahoma"/>
            <family val="2"/>
          </rPr>
          <t xml:space="preserve">
Removed FRAC; keeping combined lesson</t>
        </r>
      </text>
    </comment>
    <comment ref="E91" authorId="1" shapeId="0" xr:uid="{00000000-0006-0000-0200-000011000000}">
      <text>
        <r>
          <rPr>
            <b/>
            <sz val="9"/>
            <color indexed="81"/>
            <rFont val="Tahoma"/>
            <family val="2"/>
          </rPr>
          <t>Jones, Alison R LT HSM 41, N7:</t>
        </r>
        <r>
          <rPr>
            <sz val="9"/>
            <color indexed="81"/>
            <rFont val="Tahoma"/>
            <family val="2"/>
          </rPr>
          <t xml:space="preserve">
Split lesson P5.080 in two; removed (CC)</t>
        </r>
      </text>
    </comment>
    <comment ref="E93" authorId="1" shapeId="0" xr:uid="{00000000-0006-0000-0200-000012000000}">
      <text>
        <r>
          <rPr>
            <b/>
            <sz val="9"/>
            <color indexed="81"/>
            <rFont val="Tahoma"/>
            <family val="2"/>
          </rPr>
          <t>Jones, Alison R LT HSM 41, N7:</t>
        </r>
        <r>
          <rPr>
            <sz val="9"/>
            <color indexed="81"/>
            <rFont val="Tahoma"/>
            <family val="2"/>
          </rPr>
          <t xml:space="preserve">
Use old OFT 8 gradesheet, just change name</t>
        </r>
      </text>
    </comment>
    <comment ref="A101" authorId="0" shapeId="0" xr:uid="{00000000-0006-0000-0200-000013000000}">
      <text>
        <r>
          <rPr>
            <b/>
            <sz val="9"/>
            <color indexed="81"/>
            <rFont val="Tahoma"/>
            <family val="2"/>
          </rPr>
          <t>SantaMaria IV, Anthony E HSM 41, N7:</t>
        </r>
        <r>
          <rPr>
            <sz val="9"/>
            <color indexed="81"/>
            <rFont val="Tahoma"/>
            <family val="2"/>
          </rPr>
          <t xml:space="preserve">
Updated FRAC</t>
        </r>
      </text>
    </comment>
    <comment ref="A102" authorId="0" shapeId="0" xr:uid="{00000000-0006-0000-0200-000014000000}">
      <text>
        <r>
          <rPr>
            <b/>
            <sz val="9"/>
            <color indexed="81"/>
            <rFont val="Tahoma"/>
            <family val="2"/>
          </rPr>
          <t>SantaMaria IV, Anthony E HSM 41, N7:</t>
        </r>
        <r>
          <rPr>
            <sz val="9"/>
            <color indexed="81"/>
            <rFont val="Tahoma"/>
            <family val="2"/>
          </rPr>
          <t xml:space="preserve">
Updated FRAC</t>
        </r>
      </text>
    </comment>
    <comment ref="A103" authorId="0" shapeId="0" xr:uid="{00000000-0006-0000-0200-000015000000}">
      <text>
        <r>
          <rPr>
            <b/>
            <sz val="9"/>
            <color indexed="81"/>
            <rFont val="Tahoma"/>
            <family val="2"/>
          </rPr>
          <t>SantaMaria IV, Anthony E HSM 41, N7:</t>
        </r>
        <r>
          <rPr>
            <sz val="9"/>
            <color indexed="81"/>
            <rFont val="Tahoma"/>
            <family val="2"/>
          </rPr>
          <t xml:space="preserve">
Updated FRAC</t>
        </r>
      </text>
    </comment>
    <comment ref="A106" authorId="0" shapeId="0" xr:uid="{00000000-0006-0000-0200-000016000000}">
      <text>
        <r>
          <rPr>
            <b/>
            <sz val="9"/>
            <color indexed="81"/>
            <rFont val="Tahoma"/>
            <family val="2"/>
          </rPr>
          <t>SantaMaria IV, Anthony E HSM 41, N7:</t>
        </r>
        <r>
          <rPr>
            <sz val="9"/>
            <color indexed="81"/>
            <rFont val="Tahoma"/>
            <family val="2"/>
          </rPr>
          <t xml:space="preserve">
Removed FRAC</t>
        </r>
      </text>
    </comment>
    <comment ref="A138" authorId="0" shapeId="0" xr:uid="{00000000-0006-0000-0200-000017000000}">
      <text>
        <r>
          <rPr>
            <b/>
            <sz val="9"/>
            <color indexed="81"/>
            <rFont val="Tahoma"/>
            <family val="2"/>
          </rPr>
          <t>SantaMaria IV, Anthony E HSM 41, N7:</t>
        </r>
        <r>
          <rPr>
            <sz val="9"/>
            <color indexed="81"/>
            <rFont val="Tahoma"/>
            <family val="2"/>
          </rPr>
          <t xml:space="preserve">
Updated FRAC</t>
        </r>
      </text>
    </comment>
    <comment ref="E138" authorId="0" shapeId="0" xr:uid="{00000000-0006-0000-0200-000018000000}">
      <text>
        <r>
          <rPr>
            <b/>
            <sz val="9"/>
            <color indexed="81"/>
            <rFont val="Tahoma"/>
            <family val="2"/>
          </rPr>
          <t>SantaMaria IV, Anthony E HSM 41, N7:</t>
        </r>
        <r>
          <rPr>
            <sz val="9"/>
            <color indexed="81"/>
            <rFont val="Tahoma"/>
            <family val="2"/>
          </rPr>
          <t xml:space="preserve">
Removed (CC), per ICW to CAI</t>
        </r>
      </text>
    </comment>
    <comment ref="A139" authorId="0" shapeId="0" xr:uid="{00000000-0006-0000-0200-000019000000}">
      <text>
        <r>
          <rPr>
            <b/>
            <sz val="9"/>
            <color indexed="81"/>
            <rFont val="Tahoma"/>
            <family val="2"/>
          </rPr>
          <t>SantaMaria IV, Anthony E HSM 41, N7:</t>
        </r>
        <r>
          <rPr>
            <sz val="9"/>
            <color indexed="81"/>
            <rFont val="Tahoma"/>
            <family val="2"/>
          </rPr>
          <t xml:space="preserve">
Updated FRAC</t>
        </r>
      </text>
    </comment>
    <comment ref="A140" authorId="0" shapeId="0" xr:uid="{00000000-0006-0000-0200-00001A000000}">
      <text>
        <r>
          <rPr>
            <b/>
            <sz val="9"/>
            <color indexed="81"/>
            <rFont val="Tahoma"/>
            <family val="2"/>
          </rPr>
          <t>SantaMaria IV, Anthony E HSM 41, N7:</t>
        </r>
        <r>
          <rPr>
            <sz val="9"/>
            <color indexed="81"/>
            <rFont val="Tahoma"/>
            <family val="2"/>
          </rPr>
          <t xml:space="preserve">
Updated FRAC</t>
        </r>
      </text>
    </comment>
    <comment ref="A141" authorId="0" shapeId="0" xr:uid="{00000000-0006-0000-0200-00001B000000}">
      <text>
        <r>
          <rPr>
            <b/>
            <sz val="9"/>
            <color indexed="81"/>
            <rFont val="Tahoma"/>
            <family val="2"/>
          </rPr>
          <t>SantaMaria IV, Anthony E HSM 41, N7:</t>
        </r>
        <r>
          <rPr>
            <sz val="9"/>
            <color indexed="81"/>
            <rFont val="Tahoma"/>
            <family val="2"/>
          </rPr>
          <t xml:space="preserve">
Removed FRAC; not splitting lessons</t>
        </r>
      </text>
    </comment>
    <comment ref="E141" authorId="1" shapeId="0" xr:uid="{00000000-0006-0000-0200-00001C000000}">
      <text>
        <r>
          <rPr>
            <b/>
            <sz val="9"/>
            <color indexed="81"/>
            <rFont val="Tahoma"/>
            <family val="2"/>
          </rPr>
          <t>Jones, Alison R LT HSM 41, N7:</t>
        </r>
        <r>
          <rPr>
            <sz val="9"/>
            <color indexed="81"/>
            <rFont val="Tahoma"/>
            <family val="2"/>
          </rPr>
          <t xml:space="preserve">
Keep only sections 4/5, remove everything else. </t>
        </r>
      </text>
    </comment>
    <comment ref="A142" authorId="0" shapeId="0" xr:uid="{00000000-0006-0000-0200-00001D000000}">
      <text>
        <r>
          <rPr>
            <b/>
            <sz val="9"/>
            <color indexed="81"/>
            <rFont val="Tahoma"/>
            <family val="2"/>
          </rPr>
          <t>SantaMaria IV, Anthony E HSM 41, N7:</t>
        </r>
        <r>
          <rPr>
            <sz val="9"/>
            <color indexed="81"/>
            <rFont val="Tahoma"/>
            <family val="2"/>
          </rPr>
          <t xml:space="preserve">
Removed FRAC, changed to CAI</t>
        </r>
      </text>
    </comment>
    <comment ref="A143" authorId="0" shapeId="0" xr:uid="{00000000-0006-0000-0200-00001E000000}">
      <text>
        <r>
          <rPr>
            <b/>
            <sz val="9"/>
            <color indexed="81"/>
            <rFont val="Tahoma"/>
            <family val="2"/>
          </rPr>
          <t>SantaMaria IV, Anthony E HSM 41, N7:</t>
        </r>
        <r>
          <rPr>
            <sz val="9"/>
            <color indexed="81"/>
            <rFont val="Tahoma"/>
            <family val="2"/>
          </rPr>
          <t xml:space="preserve">
Updated FRAC</t>
        </r>
      </text>
    </comment>
    <comment ref="E143" authorId="1" shapeId="0" xr:uid="{00000000-0006-0000-0200-00001F000000}">
      <text>
        <r>
          <rPr>
            <b/>
            <sz val="9"/>
            <color indexed="81"/>
            <rFont val="Tahoma"/>
            <family val="2"/>
          </rPr>
          <t>Jones, Alison R LT HSM 41, N7:</t>
        </r>
        <r>
          <rPr>
            <sz val="9"/>
            <color indexed="81"/>
            <rFont val="Tahoma"/>
            <family val="2"/>
          </rPr>
          <t xml:space="preserve">
Add information about power checks during the auto approach section</t>
        </r>
      </text>
    </comment>
    <comment ref="A144" authorId="0" shapeId="0" xr:uid="{00000000-0006-0000-0200-000020000000}">
      <text>
        <r>
          <rPr>
            <b/>
            <sz val="9"/>
            <color indexed="81"/>
            <rFont val="Tahoma"/>
            <family val="2"/>
          </rPr>
          <t>SantaMaria IV, Anthony E HSM 41, N7:</t>
        </r>
        <r>
          <rPr>
            <sz val="9"/>
            <color indexed="81"/>
            <rFont val="Tahoma"/>
            <family val="2"/>
          </rPr>
          <t xml:space="preserve">
Updated FRAC</t>
        </r>
      </text>
    </comment>
    <comment ref="A145" authorId="0" shapeId="0" xr:uid="{00000000-0006-0000-0200-000021000000}">
      <text>
        <r>
          <rPr>
            <b/>
            <sz val="9"/>
            <color indexed="81"/>
            <rFont val="Tahoma"/>
            <family val="2"/>
          </rPr>
          <t>SantaMaria IV, Anthony E HSM 41, N7:</t>
        </r>
        <r>
          <rPr>
            <sz val="9"/>
            <color indexed="81"/>
            <rFont val="Tahoma"/>
            <family val="2"/>
          </rPr>
          <t xml:space="preserve">
Removed FRAC</t>
        </r>
      </text>
    </comment>
    <comment ref="E145" authorId="1" shapeId="0" xr:uid="{00000000-0006-0000-0200-000022000000}">
      <text>
        <r>
          <rPr>
            <b/>
            <sz val="9"/>
            <color indexed="81"/>
            <rFont val="Tahoma"/>
            <family val="2"/>
          </rPr>
          <t>Jones, Alison R LT HSM 41, N7:</t>
        </r>
        <r>
          <rPr>
            <sz val="9"/>
            <color indexed="81"/>
            <rFont val="Tahoma"/>
            <family val="2"/>
          </rPr>
          <t xml:space="preserve">
Combine this with Rescue Swimmer &amp; Aircraft SAR Equipment CAI. </t>
        </r>
      </text>
    </comment>
    <comment ref="E154" authorId="1" shapeId="0" xr:uid="{00000000-0006-0000-0200-000023000000}">
      <text>
        <r>
          <rPr>
            <b/>
            <sz val="9"/>
            <color indexed="81"/>
            <rFont val="Tahoma"/>
            <family val="2"/>
          </rPr>
          <t>Jones, Alison R LT HSM 41, N7:</t>
        </r>
        <r>
          <rPr>
            <sz val="9"/>
            <color indexed="81"/>
            <rFont val="Tahoma"/>
            <family val="2"/>
          </rPr>
          <t xml:space="preserve">
Remove post processing information, combine with Sonar Configuations and Displays (use this one's operations states)</t>
        </r>
      </text>
    </comment>
    <comment ref="A155" authorId="0" shapeId="0" xr:uid="{00000000-0006-0000-0200-000024000000}">
      <text>
        <r>
          <rPr>
            <b/>
            <sz val="9"/>
            <color indexed="81"/>
            <rFont val="Tahoma"/>
            <family val="2"/>
          </rPr>
          <t>SantaMaria IV, Anthony E HSM 41, N7:</t>
        </r>
        <r>
          <rPr>
            <sz val="9"/>
            <color indexed="81"/>
            <rFont val="Tahoma"/>
            <family val="2"/>
          </rPr>
          <t xml:space="preserve">
Removed FRAC, staying with ICW</t>
        </r>
      </text>
    </comment>
    <comment ref="A156" authorId="0" shapeId="0" xr:uid="{00000000-0006-0000-0200-000025000000}">
      <text>
        <r>
          <rPr>
            <b/>
            <sz val="9"/>
            <color indexed="81"/>
            <rFont val="Tahoma"/>
            <family val="2"/>
          </rPr>
          <t>SantaMaria IV, Anthony E HSM 41, N7:</t>
        </r>
        <r>
          <rPr>
            <sz val="9"/>
            <color indexed="81"/>
            <rFont val="Tahoma"/>
            <family val="2"/>
          </rPr>
          <t xml:space="preserve">
Removed FRAC, staying with ICW</t>
        </r>
      </text>
    </comment>
    <comment ref="D156" authorId="0" shapeId="0" xr:uid="{00000000-0006-0000-0200-000026000000}">
      <text>
        <r>
          <rPr>
            <b/>
            <sz val="9"/>
            <color indexed="81"/>
            <rFont val="Tahoma"/>
            <family val="2"/>
          </rPr>
          <t>SantaMaria IV, Anthony E HSM 41, N7:</t>
        </r>
        <r>
          <rPr>
            <sz val="9"/>
            <color indexed="81"/>
            <rFont val="Tahoma"/>
            <family val="2"/>
          </rPr>
          <t xml:space="preserve">
Updated, per current courseware</t>
        </r>
      </text>
    </comment>
    <comment ref="A188" authorId="0" shapeId="0" xr:uid="{00000000-0006-0000-0200-000027000000}">
      <text>
        <r>
          <rPr>
            <b/>
            <sz val="9"/>
            <color indexed="81"/>
            <rFont val="Tahoma"/>
            <family val="2"/>
          </rPr>
          <t>SantaMaria IV, Anthony E HSM 41, N7:</t>
        </r>
        <r>
          <rPr>
            <sz val="9"/>
            <color indexed="81"/>
            <rFont val="Tahoma"/>
            <family val="2"/>
          </rPr>
          <t xml:space="preserve">
Updated FRAC</t>
        </r>
      </text>
    </comment>
    <comment ref="A198" authorId="0" shapeId="0" xr:uid="{00000000-0006-0000-0200-000028000000}">
      <text>
        <r>
          <rPr>
            <b/>
            <sz val="9"/>
            <color indexed="81"/>
            <rFont val="Tahoma"/>
            <family val="2"/>
          </rPr>
          <t>SantaMaria IV, Anthony E HSM 41, N7:</t>
        </r>
        <r>
          <rPr>
            <sz val="9"/>
            <color indexed="81"/>
            <rFont val="Tahoma"/>
            <family val="2"/>
          </rPr>
          <t xml:space="preserve">
Updated FRAC</t>
        </r>
      </text>
    </comment>
    <comment ref="A205" authorId="0" shapeId="0" xr:uid="{00000000-0006-0000-0200-000029000000}">
      <text>
        <r>
          <rPr>
            <b/>
            <sz val="9"/>
            <color indexed="81"/>
            <rFont val="Tahoma"/>
            <family val="2"/>
          </rPr>
          <t>SantaMaria IV, Anthony E HSM 41, N7:</t>
        </r>
        <r>
          <rPr>
            <sz val="9"/>
            <color indexed="81"/>
            <rFont val="Tahoma"/>
            <family val="2"/>
          </rPr>
          <t xml:space="preserve">
Removed FRAC</t>
        </r>
      </text>
    </comment>
    <comment ref="A206" authorId="0" shapeId="0" xr:uid="{00000000-0006-0000-0200-00002A000000}">
      <text>
        <r>
          <rPr>
            <b/>
            <sz val="9"/>
            <color indexed="81"/>
            <rFont val="Tahoma"/>
            <family val="2"/>
          </rPr>
          <t>SantaMaria IV, Anthony E HSM 41, N7:</t>
        </r>
        <r>
          <rPr>
            <sz val="9"/>
            <color indexed="81"/>
            <rFont val="Tahoma"/>
            <family val="2"/>
          </rPr>
          <t xml:space="preserve">
Updated FRAC</t>
        </r>
      </text>
    </comment>
    <comment ref="D206" authorId="0" shapeId="0" xr:uid="{00000000-0006-0000-0200-00002B000000}">
      <text>
        <r>
          <rPr>
            <b/>
            <sz val="9"/>
            <color indexed="81"/>
            <rFont val="Tahoma"/>
            <family val="2"/>
          </rPr>
          <t>SantaMaria IV, Anthony E HSM 41, N7:</t>
        </r>
        <r>
          <rPr>
            <sz val="9"/>
            <color indexed="81"/>
            <rFont val="Tahoma"/>
            <family val="2"/>
          </rPr>
          <t xml:space="preserve">
FRAC contest to "C"</t>
        </r>
      </text>
    </comment>
    <comment ref="E206" authorId="0" shapeId="0" xr:uid="{00000000-0006-0000-0200-00002C000000}">
      <text>
        <r>
          <rPr>
            <b/>
            <sz val="9"/>
            <color indexed="81"/>
            <rFont val="Tahoma"/>
            <family val="2"/>
          </rPr>
          <t>SantaMaria IV, Anthony E HSM 41, N7:</t>
        </r>
        <r>
          <rPr>
            <sz val="9"/>
            <color indexed="81"/>
            <rFont val="Tahoma"/>
            <family val="2"/>
          </rPr>
          <t xml:space="preserve">
Spelled out acronym; first use</t>
        </r>
      </text>
    </comment>
    <comment ref="A207" authorId="0" shapeId="0" xr:uid="{00000000-0006-0000-0200-00002D000000}">
      <text>
        <r>
          <rPr>
            <b/>
            <sz val="9"/>
            <color indexed="81"/>
            <rFont val="Tahoma"/>
            <family val="2"/>
          </rPr>
          <t>SantaMaria IV, Anthony E HSM 41, N7:</t>
        </r>
        <r>
          <rPr>
            <sz val="9"/>
            <color indexed="81"/>
            <rFont val="Tahoma"/>
            <family val="2"/>
          </rPr>
          <t xml:space="preserve">
Removed FRAC</t>
        </r>
      </text>
    </comment>
    <comment ref="D207" authorId="0" shapeId="0" xr:uid="{00000000-0006-0000-0200-00002E000000}">
      <text>
        <r>
          <rPr>
            <b/>
            <sz val="9"/>
            <color indexed="81"/>
            <rFont val="Tahoma"/>
            <family val="2"/>
          </rPr>
          <t>SantaMaria IV, Anthony E HSM 41, N7:</t>
        </r>
        <r>
          <rPr>
            <sz val="9"/>
            <color indexed="81"/>
            <rFont val="Tahoma"/>
            <family val="2"/>
          </rPr>
          <t xml:space="preserve">
Updated, per current courseware</t>
        </r>
      </text>
    </comment>
    <comment ref="A208" authorId="0" shapeId="0" xr:uid="{00000000-0006-0000-0200-00002F000000}">
      <text>
        <r>
          <rPr>
            <b/>
            <sz val="9"/>
            <color indexed="81"/>
            <rFont val="Tahoma"/>
            <family val="2"/>
          </rPr>
          <t>SantaMaria IV, Anthony E HSM 41, N7:</t>
        </r>
        <r>
          <rPr>
            <sz val="9"/>
            <color indexed="81"/>
            <rFont val="Tahoma"/>
            <family val="2"/>
          </rPr>
          <t xml:space="preserve">
Updated FRAC</t>
        </r>
      </text>
    </comment>
    <comment ref="A209" authorId="0" shapeId="0" xr:uid="{00000000-0006-0000-0200-000030000000}">
      <text>
        <r>
          <rPr>
            <b/>
            <sz val="9"/>
            <color indexed="81"/>
            <rFont val="Tahoma"/>
            <family val="2"/>
          </rPr>
          <t>SantaMaria IV, Anthony E HSM 41, N7:</t>
        </r>
        <r>
          <rPr>
            <sz val="9"/>
            <color indexed="81"/>
            <rFont val="Tahoma"/>
            <family val="2"/>
          </rPr>
          <t xml:space="preserve">
Removed FRAC</t>
        </r>
      </text>
    </comment>
    <comment ref="D209" authorId="0" shapeId="0" xr:uid="{00000000-0006-0000-0200-000031000000}">
      <text>
        <r>
          <rPr>
            <b/>
            <sz val="9"/>
            <color indexed="81"/>
            <rFont val="Tahoma"/>
            <family val="2"/>
          </rPr>
          <t>SantaMaria IV, Anthony E HSM 41, N7:</t>
        </r>
        <r>
          <rPr>
            <sz val="9"/>
            <color indexed="81"/>
            <rFont val="Tahoma"/>
            <family val="2"/>
          </rPr>
          <t xml:space="preserve">
Updated, per current courseware</t>
        </r>
      </text>
    </comment>
    <comment ref="A210" authorId="0" shapeId="0" xr:uid="{00000000-0006-0000-0200-000032000000}">
      <text>
        <r>
          <rPr>
            <b/>
            <sz val="9"/>
            <color indexed="81"/>
            <rFont val="Tahoma"/>
            <family val="2"/>
          </rPr>
          <t>SantaMaria IV, Anthony E HSM 41, N7:</t>
        </r>
        <r>
          <rPr>
            <sz val="9"/>
            <color indexed="81"/>
            <rFont val="Tahoma"/>
            <family val="2"/>
          </rPr>
          <t xml:space="preserve">
Updated FRAC</t>
        </r>
      </text>
    </comment>
    <comment ref="A211" authorId="0" shapeId="0" xr:uid="{00000000-0006-0000-0200-000033000000}">
      <text>
        <r>
          <rPr>
            <b/>
            <sz val="9"/>
            <color indexed="81"/>
            <rFont val="Tahoma"/>
            <family val="2"/>
          </rPr>
          <t>SantaMaria IV, Anthony E HSM 41, N7:</t>
        </r>
        <r>
          <rPr>
            <sz val="9"/>
            <color indexed="81"/>
            <rFont val="Tahoma"/>
            <family val="2"/>
          </rPr>
          <t xml:space="preserve">
Updated FRAC</t>
        </r>
      </text>
    </comment>
    <comment ref="A212" authorId="0" shapeId="0" xr:uid="{00000000-0006-0000-0200-000034000000}">
      <text>
        <r>
          <rPr>
            <b/>
            <sz val="9"/>
            <color indexed="81"/>
            <rFont val="Tahoma"/>
            <family val="2"/>
          </rPr>
          <t>SantaMaria IV, Anthony E HSM 41, N7:</t>
        </r>
        <r>
          <rPr>
            <sz val="9"/>
            <color indexed="81"/>
            <rFont val="Tahoma"/>
            <family val="2"/>
          </rPr>
          <t xml:space="preserve">
Updated FRAC</t>
        </r>
      </text>
    </comment>
    <comment ref="A213" authorId="0" shapeId="0" xr:uid="{00000000-0006-0000-0200-000035000000}">
      <text>
        <r>
          <rPr>
            <b/>
            <sz val="9"/>
            <color indexed="81"/>
            <rFont val="Tahoma"/>
            <family val="2"/>
          </rPr>
          <t>SantaMaria IV, Anthony E HSM 41, N7:</t>
        </r>
        <r>
          <rPr>
            <sz val="9"/>
            <color indexed="81"/>
            <rFont val="Tahoma"/>
            <family val="2"/>
          </rPr>
          <t xml:space="preserve">
Updated FRAC</t>
        </r>
      </text>
    </comment>
    <comment ref="A214" authorId="0" shapeId="0" xr:uid="{00000000-0006-0000-0200-000036000000}">
      <text>
        <r>
          <rPr>
            <b/>
            <sz val="9"/>
            <color indexed="81"/>
            <rFont val="Tahoma"/>
            <family val="2"/>
          </rPr>
          <t>SantaMaria IV, Anthony E HSM 41, N7:</t>
        </r>
        <r>
          <rPr>
            <sz val="9"/>
            <color indexed="81"/>
            <rFont val="Tahoma"/>
            <family val="2"/>
          </rPr>
          <t xml:space="preserve">
Updated FRAC</t>
        </r>
      </text>
    </comment>
    <comment ref="E214" authorId="0" shapeId="0" xr:uid="{00000000-0006-0000-0200-000037000000}">
      <text>
        <r>
          <rPr>
            <b/>
            <sz val="9"/>
            <color indexed="81"/>
            <rFont val="Tahoma"/>
            <family val="2"/>
          </rPr>
          <t>SantaMaria IV, Anthony E HSM 41, N7:</t>
        </r>
        <r>
          <rPr>
            <sz val="9"/>
            <color indexed="81"/>
            <rFont val="Tahoma"/>
            <family val="2"/>
          </rPr>
          <t xml:space="preserve">
Updated</t>
        </r>
      </text>
    </comment>
    <comment ref="E221" authorId="0" shapeId="0" xr:uid="{00000000-0006-0000-0200-000038000000}">
      <text>
        <r>
          <rPr>
            <b/>
            <sz val="9"/>
            <color indexed="81"/>
            <rFont val="Tahoma"/>
            <family val="2"/>
          </rPr>
          <t>SantaMaria IV, Anthony E HSM 41, N7:</t>
        </r>
        <r>
          <rPr>
            <sz val="9"/>
            <color indexed="81"/>
            <rFont val="Tahoma"/>
            <family val="2"/>
          </rPr>
          <t xml:space="preserve">
Revised name for technical accuracy.</t>
        </r>
      </text>
    </comment>
    <comment ref="A223" authorId="0" shapeId="0" xr:uid="{00000000-0006-0000-0200-000039000000}">
      <text>
        <r>
          <rPr>
            <b/>
            <sz val="9"/>
            <color indexed="81"/>
            <rFont val="Tahoma"/>
            <family val="2"/>
          </rPr>
          <t>SantaMaria IV, Anthony E HSM 41, N7:</t>
        </r>
        <r>
          <rPr>
            <sz val="9"/>
            <color indexed="81"/>
            <rFont val="Tahoma"/>
            <family val="2"/>
          </rPr>
          <t xml:space="preserve">
Removed FRAC</t>
        </r>
      </text>
    </comment>
    <comment ref="D223" authorId="0" shapeId="0" xr:uid="{00000000-0006-0000-0200-00003A000000}">
      <text>
        <r>
          <rPr>
            <b/>
            <sz val="9"/>
            <color indexed="81"/>
            <rFont val="Tahoma"/>
            <family val="2"/>
          </rPr>
          <t>SantaMaria IV, Anthony E HSM 41, N7:</t>
        </r>
        <r>
          <rPr>
            <sz val="9"/>
            <color indexed="81"/>
            <rFont val="Tahoma"/>
            <family val="2"/>
          </rPr>
          <t xml:space="preserve">
Updated, per current courseware</t>
        </r>
      </text>
    </comment>
    <comment ref="A224" authorId="0" shapeId="0" xr:uid="{00000000-0006-0000-0200-00003B000000}">
      <text>
        <r>
          <rPr>
            <b/>
            <sz val="9"/>
            <color indexed="81"/>
            <rFont val="Tahoma"/>
            <family val="2"/>
          </rPr>
          <t>SantaMaria IV, Anthony E HSM 41, N7:</t>
        </r>
        <r>
          <rPr>
            <sz val="9"/>
            <color indexed="81"/>
            <rFont val="Tahoma"/>
            <family val="2"/>
          </rPr>
          <t xml:space="preserve">
Updated FRAC</t>
        </r>
      </text>
    </comment>
    <comment ref="A225" authorId="0" shapeId="0" xr:uid="{00000000-0006-0000-0200-00003C000000}">
      <text>
        <r>
          <rPr>
            <b/>
            <sz val="9"/>
            <color indexed="81"/>
            <rFont val="Tahoma"/>
            <family val="2"/>
          </rPr>
          <t>SantaMaria IV, Anthony E HSM 41, N7:</t>
        </r>
        <r>
          <rPr>
            <sz val="9"/>
            <color indexed="81"/>
            <rFont val="Tahoma"/>
            <family val="2"/>
          </rPr>
          <t xml:space="preserve">
Updated FRAC</t>
        </r>
      </text>
    </comment>
    <comment ref="A226" authorId="0" shapeId="0" xr:uid="{00000000-0006-0000-0200-00003D000000}">
      <text>
        <r>
          <rPr>
            <b/>
            <sz val="9"/>
            <color indexed="81"/>
            <rFont val="Tahoma"/>
            <family val="2"/>
          </rPr>
          <t>SantaMaria IV, Anthony E HSM 41, N7:</t>
        </r>
        <r>
          <rPr>
            <sz val="9"/>
            <color indexed="81"/>
            <rFont val="Tahoma"/>
            <family val="2"/>
          </rPr>
          <t xml:space="preserve">
Removed FRAC</t>
        </r>
      </text>
    </comment>
    <comment ref="A228" authorId="0" shapeId="0" xr:uid="{00000000-0006-0000-0200-00003E000000}">
      <text>
        <r>
          <rPr>
            <b/>
            <sz val="9"/>
            <color indexed="81"/>
            <rFont val="Tahoma"/>
            <family val="2"/>
          </rPr>
          <t>SantaMaria IV, Anthony E HSM 41, N7:</t>
        </r>
        <r>
          <rPr>
            <sz val="9"/>
            <color indexed="81"/>
            <rFont val="Tahoma"/>
            <family val="2"/>
          </rPr>
          <t xml:space="preserve">
Updated FRAC</t>
        </r>
      </text>
    </comment>
    <comment ref="A229" authorId="0" shapeId="0" xr:uid="{00000000-0006-0000-0200-00003F000000}">
      <text>
        <r>
          <rPr>
            <b/>
            <sz val="9"/>
            <color indexed="81"/>
            <rFont val="Tahoma"/>
            <family val="2"/>
          </rPr>
          <t>SantaMaria IV, Anthony E HSM 41, N7:</t>
        </r>
        <r>
          <rPr>
            <sz val="9"/>
            <color indexed="81"/>
            <rFont val="Tahoma"/>
            <family val="2"/>
          </rPr>
          <t xml:space="preserve">
Updated FRAC</t>
        </r>
      </text>
    </comment>
    <comment ref="A230" authorId="0" shapeId="0" xr:uid="{00000000-0006-0000-0200-000040000000}">
      <text>
        <r>
          <rPr>
            <b/>
            <sz val="9"/>
            <color indexed="81"/>
            <rFont val="Tahoma"/>
            <family val="2"/>
          </rPr>
          <t>SantaMaria IV, Anthony E HSM 41, N7:</t>
        </r>
        <r>
          <rPr>
            <sz val="9"/>
            <color indexed="81"/>
            <rFont val="Tahoma"/>
            <family val="2"/>
          </rPr>
          <t xml:space="preserve">
Updated FRAC</t>
        </r>
      </text>
    </comment>
    <comment ref="A231" authorId="0" shapeId="0" xr:uid="{00000000-0006-0000-0200-000041000000}">
      <text>
        <r>
          <rPr>
            <b/>
            <sz val="9"/>
            <color indexed="81"/>
            <rFont val="Tahoma"/>
            <family val="2"/>
          </rPr>
          <t>SantaMaria IV, Anthony E HSM 41, N7:</t>
        </r>
        <r>
          <rPr>
            <sz val="9"/>
            <color indexed="81"/>
            <rFont val="Tahoma"/>
            <family val="2"/>
          </rPr>
          <t xml:space="preserve">
Updated FRAC</t>
        </r>
      </text>
    </comment>
    <comment ref="E231" authorId="0" shapeId="0" xr:uid="{00000000-0006-0000-0200-000042000000}">
      <text>
        <r>
          <rPr>
            <b/>
            <sz val="9"/>
            <color indexed="81"/>
            <rFont val="Tahoma"/>
            <family val="2"/>
          </rPr>
          <t>SantaMaria IV, Anthony E HSM 41, N7:</t>
        </r>
        <r>
          <rPr>
            <sz val="9"/>
            <color indexed="81"/>
            <rFont val="Tahoma"/>
            <family val="2"/>
          </rPr>
          <t xml:space="preserve">
Updated PAX lesson title for technical accuracy</t>
        </r>
      </text>
    </comment>
    <comment ref="A232" authorId="0" shapeId="0" xr:uid="{00000000-0006-0000-0200-000043000000}">
      <text>
        <r>
          <rPr>
            <b/>
            <sz val="9"/>
            <color indexed="81"/>
            <rFont val="Tahoma"/>
            <family val="2"/>
          </rPr>
          <t>SantaMaria IV, Anthony E HSM 41, N7:</t>
        </r>
        <r>
          <rPr>
            <sz val="9"/>
            <color indexed="81"/>
            <rFont val="Tahoma"/>
            <family val="2"/>
          </rPr>
          <t xml:space="preserve">
Updated FRAC</t>
        </r>
      </text>
    </comment>
    <comment ref="A233" authorId="0" shapeId="0" xr:uid="{00000000-0006-0000-0200-000044000000}">
      <text>
        <r>
          <rPr>
            <b/>
            <sz val="9"/>
            <color indexed="81"/>
            <rFont val="Tahoma"/>
            <family val="2"/>
          </rPr>
          <t>SantaMaria IV, Anthony E HSM 41, N7:</t>
        </r>
        <r>
          <rPr>
            <sz val="9"/>
            <color indexed="81"/>
            <rFont val="Tahoma"/>
            <family val="2"/>
          </rPr>
          <t xml:space="preserve">
Removed FRAC, changed to ICW</t>
        </r>
      </text>
    </comment>
    <comment ref="A234" authorId="0" shapeId="0" xr:uid="{00000000-0006-0000-0200-000045000000}">
      <text>
        <r>
          <rPr>
            <b/>
            <sz val="9"/>
            <color indexed="81"/>
            <rFont val="Tahoma"/>
            <family val="2"/>
          </rPr>
          <t>SantaMaria IV, Anthony E HSM 41, N7:</t>
        </r>
        <r>
          <rPr>
            <sz val="9"/>
            <color indexed="81"/>
            <rFont val="Tahoma"/>
            <family val="2"/>
          </rPr>
          <t xml:space="preserve">
Removed FRAC</t>
        </r>
      </text>
    </comment>
    <comment ref="D235" authorId="0" shapeId="0" xr:uid="{00000000-0006-0000-0200-000046000000}">
      <text>
        <r>
          <rPr>
            <b/>
            <sz val="9"/>
            <color indexed="81"/>
            <rFont val="Tahoma"/>
            <family val="2"/>
          </rPr>
          <t>SantaMaria IV, Anthony E HSM 41, N7:</t>
        </r>
        <r>
          <rPr>
            <sz val="9"/>
            <color indexed="81"/>
            <rFont val="Tahoma"/>
            <family val="2"/>
          </rPr>
          <t xml:space="preserve">
Updated, per current courseware</t>
        </r>
      </text>
    </comment>
    <comment ref="E238" authorId="0" shapeId="0" xr:uid="{00000000-0006-0000-0200-000047000000}">
      <text>
        <r>
          <rPr>
            <b/>
            <sz val="9"/>
            <color indexed="81"/>
            <rFont val="Tahoma"/>
            <family val="2"/>
          </rPr>
          <t>SantaMaria IV, Anthony E HSM 41, N7:</t>
        </r>
        <r>
          <rPr>
            <sz val="9"/>
            <color indexed="81"/>
            <rFont val="Tahoma"/>
            <family val="2"/>
          </rPr>
          <t xml:space="preserve">
Revised name for technical accuracy. Add MTS to gradesheet.</t>
        </r>
      </text>
    </comment>
    <comment ref="E243" authorId="0" shapeId="0" xr:uid="{00000000-0006-0000-0200-000048000000}">
      <text>
        <r>
          <rPr>
            <b/>
            <sz val="9"/>
            <color indexed="81"/>
            <rFont val="Tahoma"/>
            <family val="2"/>
          </rPr>
          <t>SantaMaria IV, Anthony E HSM 41, N7:</t>
        </r>
        <r>
          <rPr>
            <sz val="9"/>
            <color indexed="81"/>
            <rFont val="Tahoma"/>
            <family val="2"/>
          </rPr>
          <t xml:space="preserve">
Revised name for technical accuracy.</t>
        </r>
      </text>
    </comment>
    <comment ref="D245" authorId="0" shapeId="0" xr:uid="{00000000-0006-0000-0200-000049000000}">
      <text>
        <r>
          <rPr>
            <b/>
            <sz val="9"/>
            <color indexed="81"/>
            <rFont val="Tahoma"/>
            <family val="2"/>
          </rPr>
          <t>SantaMaria IV, Anthony E HSM 41, N7:</t>
        </r>
        <r>
          <rPr>
            <sz val="9"/>
            <color indexed="81"/>
            <rFont val="Tahoma"/>
            <family val="2"/>
          </rPr>
          <t xml:space="preserve">
FRAC contest to "S"</t>
        </r>
      </text>
    </comment>
    <comment ref="E245" authorId="1" shapeId="0" xr:uid="{00000000-0006-0000-0200-00004A000000}">
      <text>
        <r>
          <rPr>
            <b/>
            <sz val="9"/>
            <color indexed="81"/>
            <rFont val="Tahoma"/>
            <family val="2"/>
          </rPr>
          <t>Jones, Alison R LT HSM 41, N7:</t>
        </r>
        <r>
          <rPr>
            <sz val="9"/>
            <color indexed="81"/>
            <rFont val="Tahoma"/>
            <family val="2"/>
          </rPr>
          <t xml:space="preserve">
Modified FY18 lesson P18.025</t>
        </r>
      </text>
    </comment>
    <comment ref="A246" authorId="0" shapeId="0" xr:uid="{00000000-0006-0000-0200-00004B000000}">
      <text>
        <r>
          <rPr>
            <b/>
            <sz val="9"/>
            <color indexed="81"/>
            <rFont val="Tahoma"/>
            <family val="2"/>
          </rPr>
          <t>SantaMaria IV, Anthony E HSM 41, N7:</t>
        </r>
        <r>
          <rPr>
            <sz val="9"/>
            <color indexed="81"/>
            <rFont val="Tahoma"/>
            <family val="2"/>
          </rPr>
          <t xml:space="preserve">
Removed FRAC</t>
        </r>
      </text>
    </comment>
    <comment ref="A247" authorId="0" shapeId="0" xr:uid="{00000000-0006-0000-0200-00004C000000}">
      <text>
        <r>
          <rPr>
            <b/>
            <sz val="9"/>
            <color indexed="81"/>
            <rFont val="Tahoma"/>
            <family val="2"/>
          </rPr>
          <t>SantaMaria IV, Anthony E HSM 41, N7:</t>
        </r>
        <r>
          <rPr>
            <sz val="9"/>
            <color indexed="81"/>
            <rFont val="Tahoma"/>
            <family val="2"/>
          </rPr>
          <t xml:space="preserve">
Updated FRAC</t>
        </r>
      </text>
    </comment>
    <comment ref="D247" authorId="0" shapeId="0" xr:uid="{00000000-0006-0000-0200-00004D000000}">
      <text>
        <r>
          <rPr>
            <b/>
            <sz val="9"/>
            <color indexed="81"/>
            <rFont val="Tahoma"/>
            <family val="2"/>
          </rPr>
          <t>SantaMaria IV, Anthony E HSM 41, N7:</t>
        </r>
        <r>
          <rPr>
            <sz val="9"/>
            <color indexed="81"/>
            <rFont val="Tahoma"/>
            <family val="2"/>
          </rPr>
          <t xml:space="preserve">
Updated, per current courseware; FRAC contests to "S"</t>
        </r>
      </text>
    </comment>
    <comment ref="E247" authorId="1" shapeId="0" xr:uid="{00000000-0006-0000-0200-00004E000000}">
      <text>
        <r>
          <rPr>
            <b/>
            <sz val="9"/>
            <color indexed="81"/>
            <rFont val="Tahoma"/>
            <family val="2"/>
          </rPr>
          <t>Jones, Alison R LT HSM 41, N7:</t>
        </r>
        <r>
          <rPr>
            <sz val="9"/>
            <color indexed="81"/>
            <rFont val="Tahoma"/>
            <family val="2"/>
          </rPr>
          <t xml:space="preserve">
Modified FY18 lesson P18.010</t>
        </r>
      </text>
    </comment>
    <comment ref="A248" authorId="0" shapeId="0" xr:uid="{00000000-0006-0000-0200-00004F000000}">
      <text>
        <r>
          <rPr>
            <b/>
            <sz val="9"/>
            <color indexed="81"/>
            <rFont val="Tahoma"/>
            <family val="2"/>
          </rPr>
          <t>SantaMaria IV, Anthony E HSM 41, N7:</t>
        </r>
        <r>
          <rPr>
            <sz val="9"/>
            <color indexed="81"/>
            <rFont val="Tahoma"/>
            <family val="2"/>
          </rPr>
          <t xml:space="preserve">
Removed FRAC</t>
        </r>
      </text>
    </comment>
    <comment ref="E248" authorId="1" shapeId="0" xr:uid="{00000000-0006-0000-0200-000050000000}">
      <text>
        <r>
          <rPr>
            <b/>
            <sz val="9"/>
            <color indexed="81"/>
            <rFont val="Tahoma"/>
            <family val="2"/>
          </rPr>
          <t>Jones, Alison R LT HSM 41, N7:</t>
        </r>
        <r>
          <rPr>
            <sz val="9"/>
            <color indexed="81"/>
            <rFont val="Tahoma"/>
            <family val="2"/>
          </rPr>
          <t xml:space="preserve">
Modified FY18 lesson P18.040</t>
        </r>
      </text>
    </comment>
    <comment ref="D249" authorId="0" shapeId="0" xr:uid="{00000000-0006-0000-0200-000051000000}">
      <text>
        <r>
          <rPr>
            <b/>
            <sz val="9"/>
            <color indexed="81"/>
            <rFont val="Tahoma"/>
            <family val="2"/>
          </rPr>
          <t>SantaMaria IV, Anthony E HSM 41, N7:</t>
        </r>
        <r>
          <rPr>
            <sz val="9"/>
            <color indexed="81"/>
            <rFont val="Tahoma"/>
            <family val="2"/>
          </rPr>
          <t xml:space="preserve">
FRAC contest to "S"</t>
        </r>
      </text>
    </comment>
    <comment ref="E249" authorId="1" shapeId="0" xr:uid="{00000000-0006-0000-0200-000052000000}">
      <text>
        <r>
          <rPr>
            <b/>
            <sz val="9"/>
            <color indexed="81"/>
            <rFont val="Tahoma"/>
            <family val="2"/>
          </rPr>
          <t>Jones, Alison R LT HSM 41, N7:</t>
        </r>
        <r>
          <rPr>
            <sz val="9"/>
            <color indexed="81"/>
            <rFont val="Tahoma"/>
            <family val="2"/>
          </rPr>
          <t xml:space="preserve">
Add Strike Group Capabilites (Add to CAT 2-4)</t>
        </r>
      </text>
    </comment>
    <comment ref="A250" authorId="0" shapeId="0" xr:uid="{00000000-0006-0000-0200-000053000000}">
      <text>
        <r>
          <rPr>
            <b/>
            <sz val="9"/>
            <color indexed="81"/>
            <rFont val="Tahoma"/>
            <family val="2"/>
          </rPr>
          <t>SantaMaria IV, Anthony E HSM 41, N7:</t>
        </r>
        <r>
          <rPr>
            <sz val="9"/>
            <color indexed="81"/>
            <rFont val="Tahoma"/>
            <family val="2"/>
          </rPr>
          <t xml:space="preserve">
Updated FRAC</t>
        </r>
      </text>
    </comment>
    <comment ref="E250" authorId="0" shapeId="0" xr:uid="{00000000-0006-0000-0200-000054000000}">
      <text>
        <r>
          <rPr>
            <b/>
            <sz val="9"/>
            <color indexed="81"/>
            <rFont val="Tahoma"/>
            <family val="2"/>
          </rPr>
          <t>SantaMaria IV, Anthony E HSM 41, N7:</t>
        </r>
        <r>
          <rPr>
            <sz val="9"/>
            <color indexed="81"/>
            <rFont val="Tahoma"/>
            <family val="2"/>
          </rPr>
          <t xml:space="preserve">
Updated PAX title</t>
        </r>
      </text>
    </comment>
    <comment ref="E251" authorId="0" shapeId="0" xr:uid="{00000000-0006-0000-0200-000055000000}">
      <text>
        <r>
          <rPr>
            <b/>
            <sz val="9"/>
            <color indexed="81"/>
            <rFont val="Tahoma"/>
            <family val="2"/>
          </rPr>
          <t>SantaMaria IV, Anthony E HSM 41, N7:</t>
        </r>
        <r>
          <rPr>
            <sz val="9"/>
            <color indexed="81"/>
            <rFont val="Tahoma"/>
            <family val="2"/>
          </rPr>
          <t xml:space="preserve">
Updated for technical accuracy.</t>
        </r>
      </text>
    </comment>
    <comment ref="A252" authorId="0" shapeId="0" xr:uid="{00000000-0006-0000-0200-000056000000}">
      <text>
        <r>
          <rPr>
            <b/>
            <sz val="9"/>
            <color indexed="81"/>
            <rFont val="Tahoma"/>
            <family val="2"/>
          </rPr>
          <t>SantaMaria IV, Anthony E HSM 41, N7:</t>
        </r>
        <r>
          <rPr>
            <sz val="9"/>
            <color indexed="81"/>
            <rFont val="Tahoma"/>
            <family val="2"/>
          </rPr>
          <t xml:space="preserve">
Updated FRAC</t>
        </r>
      </text>
    </comment>
    <comment ref="A259" authorId="0" shapeId="0" xr:uid="{00000000-0006-0000-0200-000057000000}">
      <text>
        <r>
          <rPr>
            <b/>
            <sz val="9"/>
            <color indexed="81"/>
            <rFont val="Tahoma"/>
            <family val="2"/>
          </rPr>
          <t>SantaMaria IV, Anthony E HSM 41, N7:</t>
        </r>
        <r>
          <rPr>
            <sz val="9"/>
            <color indexed="81"/>
            <rFont val="Tahoma"/>
            <family val="2"/>
          </rPr>
          <t xml:space="preserve">
Updated FRAC.</t>
        </r>
      </text>
    </comment>
    <comment ref="E259" authorId="0" shapeId="0" xr:uid="{00000000-0006-0000-0200-000058000000}">
      <text>
        <r>
          <rPr>
            <b/>
            <sz val="9"/>
            <color indexed="81"/>
            <rFont val="Tahoma"/>
            <family val="2"/>
          </rPr>
          <t>SantaMaria IV, Anthony E HSM 41, N7:</t>
        </r>
        <r>
          <rPr>
            <sz val="9"/>
            <color indexed="81"/>
            <rFont val="Tahoma"/>
            <family val="2"/>
          </rPr>
          <t xml:space="preserve">
Updated for technical accuracy.</t>
        </r>
      </text>
    </comment>
    <comment ref="A269" authorId="0" shapeId="0" xr:uid="{00000000-0006-0000-0200-000059000000}">
      <text>
        <r>
          <rPr>
            <b/>
            <sz val="9"/>
            <color indexed="81"/>
            <rFont val="Tahoma"/>
            <family val="2"/>
          </rPr>
          <t>SantaMaria IV, Anthony E HSM 41, N7:</t>
        </r>
        <r>
          <rPr>
            <sz val="9"/>
            <color indexed="81"/>
            <rFont val="Tahoma"/>
            <family val="2"/>
          </rPr>
          <t xml:space="preserve">
Updated FRAC</t>
        </r>
      </text>
    </comment>
    <comment ref="A270" authorId="0" shapeId="0" xr:uid="{00000000-0006-0000-0200-00005A000000}">
      <text>
        <r>
          <rPr>
            <b/>
            <sz val="9"/>
            <color indexed="81"/>
            <rFont val="Tahoma"/>
            <family val="2"/>
          </rPr>
          <t>SantaMaria IV, Anthony E HSM 41, N7:</t>
        </r>
        <r>
          <rPr>
            <sz val="9"/>
            <color indexed="81"/>
            <rFont val="Tahoma"/>
            <family val="2"/>
          </rPr>
          <t xml:space="preserve">
Updated FRAC</t>
        </r>
      </text>
    </comment>
    <comment ref="A271" authorId="0" shapeId="0" xr:uid="{00000000-0006-0000-0200-00005B000000}">
      <text>
        <r>
          <rPr>
            <b/>
            <sz val="9"/>
            <color indexed="81"/>
            <rFont val="Tahoma"/>
            <family val="2"/>
          </rPr>
          <t>SantaMaria IV, Anthony E HSM 41, N7:</t>
        </r>
        <r>
          <rPr>
            <sz val="9"/>
            <color indexed="81"/>
            <rFont val="Tahoma"/>
            <family val="2"/>
          </rPr>
          <t xml:space="preserve">
Updated FRAC</t>
        </r>
      </text>
    </comment>
    <comment ref="E271" authorId="1" shapeId="0" xr:uid="{00000000-0006-0000-0200-00005C000000}">
      <text>
        <r>
          <rPr>
            <b/>
            <sz val="9"/>
            <color indexed="81"/>
            <rFont val="Tahoma"/>
            <family val="2"/>
          </rPr>
          <t>Jones, Alison R LT HSM 41, N7:</t>
        </r>
        <r>
          <rPr>
            <sz val="9"/>
            <color indexed="81"/>
            <rFont val="Tahoma"/>
            <family val="2"/>
          </rPr>
          <t xml:space="preserve">
Combine with P19.050 (Ku band operations), delete any redundancies
Updated PAX lesson title, Tony</t>
        </r>
      </text>
    </comment>
    <comment ref="D272" authorId="0" shapeId="0" xr:uid="{00000000-0006-0000-0200-00005D000000}">
      <text>
        <r>
          <rPr>
            <b/>
            <sz val="9"/>
            <color indexed="81"/>
            <rFont val="Tahoma"/>
            <family val="2"/>
          </rPr>
          <t>SantaMaria IV, Anthony E HSM 41, N7:</t>
        </r>
        <r>
          <rPr>
            <sz val="9"/>
            <color indexed="81"/>
            <rFont val="Tahoma"/>
            <family val="2"/>
          </rPr>
          <t xml:space="preserve">
FRAC contest to "S"</t>
        </r>
      </text>
    </comment>
    <comment ref="E273" authorId="0" shapeId="0" xr:uid="{00000000-0006-0000-0200-00005E000000}">
      <text>
        <r>
          <rPr>
            <b/>
            <sz val="9"/>
            <color indexed="81"/>
            <rFont val="Tahoma"/>
            <family val="2"/>
          </rPr>
          <t>SantaMaria IV, Anthony E HSM 41, N7:</t>
        </r>
        <r>
          <rPr>
            <sz val="9"/>
            <color indexed="81"/>
            <rFont val="Tahoma"/>
            <family val="2"/>
          </rPr>
          <t xml:space="preserve">
Updated for technical accuracy, per NTRP</t>
        </r>
      </text>
    </comment>
    <comment ref="A276" authorId="0" shapeId="0" xr:uid="{00000000-0006-0000-0200-00005F000000}">
      <text>
        <r>
          <rPr>
            <b/>
            <sz val="9"/>
            <color indexed="81"/>
            <rFont val="Tahoma"/>
            <family val="2"/>
          </rPr>
          <t>SantaMaria IV, Anthony E HSM 41, N7:</t>
        </r>
        <r>
          <rPr>
            <sz val="9"/>
            <color indexed="81"/>
            <rFont val="Tahoma"/>
            <family val="2"/>
          </rPr>
          <t xml:space="preserve">
Removed FRAC, not combined</t>
        </r>
      </text>
    </comment>
    <comment ref="A277" authorId="0" shapeId="0" xr:uid="{00000000-0006-0000-0200-000060000000}">
      <text>
        <r>
          <rPr>
            <b/>
            <sz val="9"/>
            <color indexed="81"/>
            <rFont val="Tahoma"/>
            <family val="2"/>
          </rPr>
          <t>SantaMaria IV, Anthony E HSM 41, N7:</t>
        </r>
        <r>
          <rPr>
            <sz val="9"/>
            <color indexed="81"/>
            <rFont val="Tahoma"/>
            <family val="2"/>
          </rPr>
          <t xml:space="preserve">
Removed FRAC, not combined</t>
        </r>
      </text>
    </comment>
    <comment ref="A278" authorId="0" shapeId="0" xr:uid="{00000000-0006-0000-0200-000061000000}">
      <text>
        <r>
          <rPr>
            <b/>
            <sz val="9"/>
            <color indexed="81"/>
            <rFont val="Tahoma"/>
            <family val="2"/>
          </rPr>
          <t>SantaMaria IV, Anthony E HSM 41, N7:</t>
        </r>
        <r>
          <rPr>
            <sz val="9"/>
            <color indexed="81"/>
            <rFont val="Tahoma"/>
            <family val="2"/>
          </rPr>
          <t xml:space="preserve">
Removed FRAC, not combined</t>
        </r>
      </text>
    </comment>
    <comment ref="A279" authorId="0" shapeId="0" xr:uid="{00000000-0006-0000-0200-000062000000}">
      <text>
        <r>
          <rPr>
            <b/>
            <sz val="9"/>
            <color indexed="81"/>
            <rFont val="Tahoma"/>
            <family val="2"/>
          </rPr>
          <t>SantaMaria IV, Anthony E HSM 41, N7:</t>
        </r>
        <r>
          <rPr>
            <sz val="9"/>
            <color indexed="81"/>
            <rFont val="Tahoma"/>
            <family val="2"/>
          </rPr>
          <t xml:space="preserve">
Updated FRAC</t>
        </r>
      </text>
    </comment>
    <comment ref="A281" authorId="0" shapeId="0" xr:uid="{00000000-0006-0000-0200-000063000000}">
      <text>
        <r>
          <rPr>
            <b/>
            <sz val="9"/>
            <color indexed="81"/>
            <rFont val="Tahoma"/>
            <family val="2"/>
          </rPr>
          <t>SantaMaria IV, Anthony E HSM 41, N7:</t>
        </r>
        <r>
          <rPr>
            <sz val="9"/>
            <color indexed="81"/>
            <rFont val="Tahoma"/>
            <family val="2"/>
          </rPr>
          <t xml:space="preserve">
Removed FRAC</t>
        </r>
      </text>
    </comment>
    <comment ref="D282" authorId="0" shapeId="0" xr:uid="{00000000-0006-0000-0200-000064000000}">
      <text>
        <r>
          <rPr>
            <b/>
            <sz val="9"/>
            <color indexed="81"/>
            <rFont val="Tahoma"/>
            <family val="2"/>
          </rPr>
          <t>SantaMaria IV, Anthony E HSM 41, N7:</t>
        </r>
        <r>
          <rPr>
            <sz val="9"/>
            <color indexed="81"/>
            <rFont val="Tahoma"/>
            <family val="2"/>
          </rPr>
          <t xml:space="preserve">
Need classifications.</t>
        </r>
      </text>
    </comment>
    <comment ref="D284" authorId="0" shapeId="0" xr:uid="{00000000-0006-0000-0200-000065000000}">
      <text>
        <r>
          <rPr>
            <b/>
            <sz val="9"/>
            <color indexed="81"/>
            <rFont val="Tahoma"/>
            <family val="2"/>
          </rPr>
          <t>SantaMaria IV, Anthony E HSM 41, N7:</t>
        </r>
        <r>
          <rPr>
            <sz val="9"/>
            <color indexed="81"/>
            <rFont val="Tahoma"/>
            <family val="2"/>
          </rPr>
          <t xml:space="preserve">
Need classifications.</t>
        </r>
      </text>
    </comment>
    <comment ref="E285" authorId="1" shapeId="0" xr:uid="{00000000-0006-0000-0200-000066000000}">
      <text>
        <r>
          <rPr>
            <b/>
            <sz val="9"/>
            <color indexed="81"/>
            <rFont val="Tahoma"/>
            <family val="2"/>
          </rPr>
          <t>Jones, Alison R LT HSM 41, N7:</t>
        </r>
        <r>
          <rPr>
            <sz val="9"/>
            <color indexed="81"/>
            <rFont val="Tahoma"/>
            <family val="2"/>
          </rPr>
          <t xml:space="preserve">
Same gradesheet at NVD 3 but form is required</t>
        </r>
      </text>
    </comment>
    <comment ref="A292" authorId="0" shapeId="0" xr:uid="{00000000-0006-0000-0200-000067000000}">
      <text>
        <r>
          <rPr>
            <b/>
            <sz val="9"/>
            <color indexed="81"/>
            <rFont val="Tahoma"/>
            <family val="2"/>
          </rPr>
          <t>SantaMaria IV, Anthony E HSM 41, N7:</t>
        </r>
        <r>
          <rPr>
            <sz val="9"/>
            <color indexed="81"/>
            <rFont val="Tahoma"/>
            <family val="2"/>
          </rPr>
          <t xml:space="preserve">
Removed FRAC</t>
        </r>
      </text>
    </comment>
    <comment ref="A294" authorId="0" shapeId="0" xr:uid="{00000000-0006-0000-0200-000068000000}">
      <text>
        <r>
          <rPr>
            <b/>
            <sz val="9"/>
            <color indexed="81"/>
            <rFont val="Tahoma"/>
            <family val="2"/>
          </rPr>
          <t>SantaMaria IV, Anthony E HSM 41, N7:</t>
        </r>
        <r>
          <rPr>
            <sz val="9"/>
            <color indexed="81"/>
            <rFont val="Tahoma"/>
            <family val="2"/>
          </rPr>
          <t xml:space="preserve">
Removed FRAC</t>
        </r>
      </text>
    </comment>
    <comment ref="A295" authorId="0" shapeId="0" xr:uid="{00000000-0006-0000-0200-000069000000}">
      <text>
        <r>
          <rPr>
            <b/>
            <sz val="9"/>
            <color indexed="81"/>
            <rFont val="Tahoma"/>
            <family val="2"/>
          </rPr>
          <t>SantaMaria IV, Anthony E HSM 41, N7:</t>
        </r>
        <r>
          <rPr>
            <sz val="9"/>
            <color indexed="81"/>
            <rFont val="Tahoma"/>
            <family val="2"/>
          </rPr>
          <t xml:space="preserve">
Removed FRAC</t>
        </r>
      </text>
    </comment>
    <comment ref="A296" authorId="0" shapeId="0" xr:uid="{00000000-0006-0000-0200-00006A000000}">
      <text>
        <r>
          <rPr>
            <b/>
            <sz val="9"/>
            <color indexed="81"/>
            <rFont val="Tahoma"/>
            <family val="2"/>
          </rPr>
          <t>SantaMaria IV, Anthony E HSM 41, N7:</t>
        </r>
        <r>
          <rPr>
            <sz val="9"/>
            <color indexed="81"/>
            <rFont val="Tahoma"/>
            <family val="2"/>
          </rPr>
          <t xml:space="preserve">
Removed FRAC</t>
        </r>
      </text>
    </comment>
    <comment ref="A297" authorId="0" shapeId="0" xr:uid="{00000000-0006-0000-0200-00006B000000}">
      <text>
        <r>
          <rPr>
            <b/>
            <sz val="9"/>
            <color indexed="81"/>
            <rFont val="Tahoma"/>
            <family val="2"/>
          </rPr>
          <t>SantaMaria IV, Anthony E HSM 41, N7:</t>
        </r>
        <r>
          <rPr>
            <sz val="9"/>
            <color indexed="81"/>
            <rFont val="Tahoma"/>
            <family val="2"/>
          </rPr>
          <t xml:space="preserve">
Removed FRAC</t>
        </r>
      </text>
    </comment>
    <comment ref="A304" authorId="0" shapeId="0" xr:uid="{00000000-0006-0000-0200-00006C000000}">
      <text>
        <r>
          <rPr>
            <b/>
            <sz val="9"/>
            <color indexed="81"/>
            <rFont val="Tahoma"/>
            <family val="2"/>
          </rPr>
          <t>SantaMaria IV, Anthony E HSM 41, N7:</t>
        </r>
        <r>
          <rPr>
            <sz val="9"/>
            <color indexed="81"/>
            <rFont val="Tahoma"/>
            <family val="2"/>
          </rPr>
          <t xml:space="preserve">
Removed FRAC</t>
        </r>
      </text>
    </comment>
    <comment ref="A305" authorId="0" shapeId="0" xr:uid="{00000000-0006-0000-0200-00006D000000}">
      <text>
        <r>
          <rPr>
            <b/>
            <sz val="9"/>
            <color indexed="81"/>
            <rFont val="Tahoma"/>
            <family val="2"/>
          </rPr>
          <t>SantaMaria IV, Anthony E HSM 41, N7:</t>
        </r>
        <r>
          <rPr>
            <sz val="9"/>
            <color indexed="81"/>
            <rFont val="Tahoma"/>
            <family val="2"/>
          </rPr>
          <t xml:space="preserve">
Removed FRAC</t>
        </r>
      </text>
    </comment>
    <comment ref="A310" authorId="0" shapeId="0" xr:uid="{00000000-0006-0000-0200-00006E000000}">
      <text>
        <r>
          <rPr>
            <b/>
            <sz val="9"/>
            <color indexed="81"/>
            <rFont val="Tahoma"/>
            <family val="2"/>
          </rPr>
          <t>SantaMaria IV, Anthony E HSM 41, N7:</t>
        </r>
        <r>
          <rPr>
            <sz val="9"/>
            <color indexed="81"/>
            <rFont val="Tahoma"/>
            <family val="2"/>
          </rPr>
          <t xml:space="preserve">
Updated FRAC</t>
        </r>
      </text>
    </comment>
    <comment ref="A311" authorId="0" shapeId="0" xr:uid="{00000000-0006-0000-0200-00006F000000}">
      <text>
        <r>
          <rPr>
            <b/>
            <sz val="9"/>
            <color indexed="81"/>
            <rFont val="Tahoma"/>
            <family val="2"/>
          </rPr>
          <t>SantaMaria IV, Anthony E HSM 41, N7:</t>
        </r>
        <r>
          <rPr>
            <sz val="9"/>
            <color indexed="81"/>
            <rFont val="Tahoma"/>
            <family val="2"/>
          </rPr>
          <t xml:space="preserve">
Updated FRAC</t>
        </r>
      </text>
    </comment>
    <comment ref="A312" authorId="0" shapeId="0" xr:uid="{00000000-0006-0000-0200-000070000000}">
      <text>
        <r>
          <rPr>
            <b/>
            <sz val="9"/>
            <color indexed="81"/>
            <rFont val="Tahoma"/>
            <family val="2"/>
          </rPr>
          <t>SantaMaria IV, Anthony E HSM 41, N7:</t>
        </r>
        <r>
          <rPr>
            <sz val="9"/>
            <color indexed="81"/>
            <rFont val="Tahoma"/>
            <family val="2"/>
          </rPr>
          <t xml:space="preserve">
Updated FRAC</t>
        </r>
      </text>
    </comment>
    <comment ref="A313" authorId="0" shapeId="0" xr:uid="{00000000-0006-0000-0200-000071000000}">
      <text>
        <r>
          <rPr>
            <b/>
            <sz val="9"/>
            <color indexed="81"/>
            <rFont val="Tahoma"/>
            <family val="2"/>
          </rPr>
          <t>SantaMaria IV, Anthony E HSM 41, N7:</t>
        </r>
        <r>
          <rPr>
            <sz val="9"/>
            <color indexed="81"/>
            <rFont val="Tahoma"/>
            <family val="2"/>
          </rPr>
          <t xml:space="preserve">
Updated FRAC</t>
        </r>
      </text>
    </comment>
    <comment ref="A314" authorId="0" shapeId="0" xr:uid="{00000000-0006-0000-0200-000072000000}">
      <text>
        <r>
          <rPr>
            <b/>
            <sz val="9"/>
            <color indexed="81"/>
            <rFont val="Tahoma"/>
            <family val="2"/>
          </rPr>
          <t>SantaMaria IV, Anthony E HSM 41, N7:</t>
        </r>
        <r>
          <rPr>
            <sz val="9"/>
            <color indexed="81"/>
            <rFont val="Tahoma"/>
            <family val="2"/>
          </rPr>
          <t xml:space="preserve">
Updated FRAC</t>
        </r>
      </text>
    </comment>
    <comment ref="D314" authorId="0" shapeId="0" xr:uid="{00000000-0006-0000-0200-000073000000}">
      <text>
        <r>
          <rPr>
            <b/>
            <sz val="9"/>
            <color indexed="81"/>
            <rFont val="Tahoma"/>
            <family val="2"/>
          </rPr>
          <t>SantaMaria IV, Anthony E HSM 41, N7:</t>
        </r>
        <r>
          <rPr>
            <sz val="9"/>
            <color indexed="81"/>
            <rFont val="Tahoma"/>
            <family val="2"/>
          </rPr>
          <t xml:space="preserve">
FRAC contest to "SNF"</t>
        </r>
      </text>
    </comment>
    <comment ref="A315" authorId="0" shapeId="0" xr:uid="{00000000-0006-0000-0200-000074000000}">
      <text>
        <r>
          <rPr>
            <b/>
            <sz val="9"/>
            <color indexed="81"/>
            <rFont val="Tahoma"/>
            <family val="2"/>
          </rPr>
          <t>SantaMaria IV, Anthony E HSM 41, N7:</t>
        </r>
        <r>
          <rPr>
            <sz val="9"/>
            <color indexed="81"/>
            <rFont val="Tahoma"/>
            <family val="2"/>
          </rPr>
          <t xml:space="preserve">
Updated FRAC</t>
        </r>
      </text>
    </comment>
    <comment ref="D315" authorId="0" shapeId="0" xr:uid="{00000000-0006-0000-0200-000075000000}">
      <text>
        <r>
          <rPr>
            <b/>
            <sz val="9"/>
            <color indexed="81"/>
            <rFont val="Tahoma"/>
            <family val="2"/>
          </rPr>
          <t>SantaMaria IV, Anthony E HSM 41, N7:</t>
        </r>
        <r>
          <rPr>
            <sz val="9"/>
            <color indexed="81"/>
            <rFont val="Tahoma"/>
            <family val="2"/>
          </rPr>
          <t xml:space="preserve">
Updated, per current courseware</t>
        </r>
      </text>
    </comment>
    <comment ref="E321" authorId="1" shapeId="0" xr:uid="{00000000-0006-0000-0200-000076000000}">
      <text>
        <r>
          <rPr>
            <b/>
            <sz val="9"/>
            <color indexed="81"/>
            <rFont val="Tahoma"/>
            <family val="2"/>
          </rPr>
          <t>Jones, Alison R LT HSM 41, N7:</t>
        </r>
        <r>
          <rPr>
            <sz val="9"/>
            <color indexed="81"/>
            <rFont val="Tahoma"/>
            <family val="2"/>
          </rPr>
          <t xml:space="preserve">
Add ISD Ops to gradesheet</t>
        </r>
      </text>
    </comment>
    <comment ref="A331" authorId="0" shapeId="0" xr:uid="{00000000-0006-0000-0200-000077000000}">
      <text>
        <r>
          <rPr>
            <b/>
            <sz val="9"/>
            <color indexed="81"/>
            <rFont val="Tahoma"/>
            <family val="2"/>
          </rPr>
          <t>SantaMaria IV, Anthony E HSM 41, N7:</t>
        </r>
        <r>
          <rPr>
            <sz val="9"/>
            <color indexed="81"/>
            <rFont val="Tahoma"/>
            <family val="2"/>
          </rPr>
          <t xml:space="preserve">
Updated FRAC</t>
        </r>
      </text>
    </comment>
    <comment ref="D331" authorId="0" shapeId="0" xr:uid="{00000000-0006-0000-0200-000078000000}">
      <text>
        <r>
          <rPr>
            <b/>
            <sz val="9"/>
            <color indexed="81"/>
            <rFont val="Tahoma"/>
            <family val="2"/>
          </rPr>
          <t>SantaMaria IV, Anthony E HSM 41, N7:</t>
        </r>
        <r>
          <rPr>
            <sz val="9"/>
            <color indexed="81"/>
            <rFont val="Tahoma"/>
            <family val="2"/>
          </rPr>
          <t xml:space="preserve">
FRAC contest to "S"</t>
        </r>
      </text>
    </comment>
    <comment ref="D332" authorId="0" shapeId="0" xr:uid="{00000000-0006-0000-0200-000079000000}">
      <text>
        <r>
          <rPr>
            <b/>
            <sz val="9"/>
            <color indexed="81"/>
            <rFont val="Tahoma"/>
            <family val="2"/>
          </rPr>
          <t>SantaMaria IV, Anthony E HSM 41, N7:</t>
        </r>
        <r>
          <rPr>
            <sz val="9"/>
            <color indexed="81"/>
            <rFont val="Tahoma"/>
            <family val="2"/>
          </rPr>
          <t xml:space="preserve">
Updated, per current courseware</t>
        </r>
      </text>
    </comment>
    <comment ref="E347" authorId="0" shapeId="0" xr:uid="{00000000-0006-0000-0200-00007A000000}">
      <text>
        <r>
          <rPr>
            <b/>
            <sz val="9"/>
            <color indexed="81"/>
            <rFont val="Tahoma"/>
            <family val="2"/>
          </rPr>
          <t>SantaMaria IV, Anthony E HSM 41, N7:</t>
        </r>
        <r>
          <rPr>
            <sz val="9"/>
            <color indexed="81"/>
            <rFont val="Tahoma"/>
            <family val="2"/>
          </rPr>
          <t xml:space="preserve">
Added "Operations" for consistency.</t>
        </r>
      </text>
    </comment>
    <comment ref="A349" authorId="0" shapeId="0" xr:uid="{00000000-0006-0000-0200-00007B000000}">
      <text>
        <r>
          <rPr>
            <b/>
            <sz val="9"/>
            <color indexed="81"/>
            <rFont val="Tahoma"/>
            <family val="2"/>
          </rPr>
          <t>SantaMaria IV, Anthony E HSM 41, N7:</t>
        </r>
        <r>
          <rPr>
            <sz val="9"/>
            <color indexed="81"/>
            <rFont val="Tahoma"/>
            <family val="2"/>
          </rPr>
          <t xml:space="preserve">
Updated FRAC</t>
        </r>
      </text>
    </comment>
    <comment ref="A350" authorId="0" shapeId="0" xr:uid="{00000000-0006-0000-0200-00007C000000}">
      <text>
        <r>
          <rPr>
            <b/>
            <sz val="9"/>
            <color indexed="81"/>
            <rFont val="Tahoma"/>
            <family val="2"/>
          </rPr>
          <t>SantaMaria IV, Anthony E HSM 41, N7:</t>
        </r>
        <r>
          <rPr>
            <sz val="9"/>
            <color indexed="81"/>
            <rFont val="Tahoma"/>
            <family val="2"/>
          </rPr>
          <t xml:space="preserve">
Updated FRAC</t>
        </r>
      </text>
    </comment>
    <comment ref="A351" authorId="0" shapeId="0" xr:uid="{00000000-0006-0000-0200-00007D000000}">
      <text>
        <r>
          <rPr>
            <b/>
            <sz val="9"/>
            <color indexed="81"/>
            <rFont val="Tahoma"/>
            <family val="2"/>
          </rPr>
          <t>SantaMaria IV, Anthony E HSM 41, N7:</t>
        </r>
        <r>
          <rPr>
            <sz val="9"/>
            <color indexed="81"/>
            <rFont val="Tahoma"/>
            <family val="2"/>
          </rPr>
          <t xml:space="preserve">
Updated FRAC</t>
        </r>
      </text>
    </comment>
    <comment ref="D351" authorId="0" shapeId="0" xr:uid="{00000000-0006-0000-0200-00007E000000}">
      <text>
        <r>
          <rPr>
            <b/>
            <sz val="9"/>
            <color indexed="81"/>
            <rFont val="Tahoma"/>
            <family val="2"/>
          </rPr>
          <t>SantaMaria IV, Anthony E HSM 41, N7:</t>
        </r>
        <r>
          <rPr>
            <sz val="9"/>
            <color indexed="81"/>
            <rFont val="Tahoma"/>
            <family val="2"/>
          </rPr>
          <t xml:space="preserve">
FRAC contest to "SNF"</t>
        </r>
      </text>
    </comment>
    <comment ref="E351" authorId="0" shapeId="0" xr:uid="{00000000-0006-0000-0200-00007F000000}">
      <text>
        <r>
          <rPr>
            <b/>
            <sz val="9"/>
            <color indexed="81"/>
            <rFont val="Tahoma"/>
            <family val="2"/>
          </rPr>
          <t>SantaMaria IV, Anthony E HSM 41, N7:</t>
        </r>
        <r>
          <rPr>
            <sz val="9"/>
            <color indexed="81"/>
            <rFont val="Tahoma"/>
            <family val="2"/>
          </rPr>
          <t xml:space="preserve">
First use in unit.</t>
        </r>
      </text>
    </comment>
    <comment ref="A352" authorId="0" shapeId="0" xr:uid="{00000000-0006-0000-0200-000080000000}">
      <text>
        <r>
          <rPr>
            <b/>
            <sz val="9"/>
            <color indexed="81"/>
            <rFont val="Tahoma"/>
            <family val="2"/>
          </rPr>
          <t>SantaMaria IV, Anthony E HSM 41, N7:</t>
        </r>
        <r>
          <rPr>
            <sz val="9"/>
            <color indexed="81"/>
            <rFont val="Tahoma"/>
            <family val="2"/>
          </rPr>
          <t xml:space="preserve">
Updated FRAC</t>
        </r>
      </text>
    </comment>
    <comment ref="A353" authorId="0" shapeId="0" xr:uid="{00000000-0006-0000-0200-000081000000}">
      <text>
        <r>
          <rPr>
            <b/>
            <sz val="9"/>
            <color indexed="81"/>
            <rFont val="Tahoma"/>
            <family val="2"/>
          </rPr>
          <t>SantaMaria IV, Anthony E HSM 41, N7:</t>
        </r>
        <r>
          <rPr>
            <sz val="9"/>
            <color indexed="81"/>
            <rFont val="Tahoma"/>
            <family val="2"/>
          </rPr>
          <t xml:space="preserve">
Updated FRAC</t>
        </r>
      </text>
    </comment>
    <comment ref="A354" authorId="0" shapeId="0" xr:uid="{00000000-0006-0000-0200-000082000000}">
      <text>
        <r>
          <rPr>
            <b/>
            <sz val="9"/>
            <color indexed="81"/>
            <rFont val="Tahoma"/>
            <family val="2"/>
          </rPr>
          <t>SantaMaria IV, Anthony E HSM 41, N7:</t>
        </r>
        <r>
          <rPr>
            <sz val="9"/>
            <color indexed="81"/>
            <rFont val="Tahoma"/>
            <family val="2"/>
          </rPr>
          <t xml:space="preserve">
Updated FRAC</t>
        </r>
      </text>
    </comment>
    <comment ref="A355" authorId="0" shapeId="0" xr:uid="{00000000-0006-0000-0200-000083000000}">
      <text>
        <r>
          <rPr>
            <b/>
            <sz val="9"/>
            <color indexed="81"/>
            <rFont val="Tahoma"/>
            <family val="2"/>
          </rPr>
          <t>SantaMaria IV, Anthony E HSM 41, N7:</t>
        </r>
        <r>
          <rPr>
            <sz val="9"/>
            <color indexed="81"/>
            <rFont val="Tahoma"/>
            <family val="2"/>
          </rPr>
          <t xml:space="preserve">
Updated FRP</t>
        </r>
      </text>
    </comment>
    <comment ref="A358" authorId="0" shapeId="0" xr:uid="{00000000-0006-0000-0200-000084000000}">
      <text>
        <r>
          <rPr>
            <b/>
            <sz val="9"/>
            <color indexed="81"/>
            <rFont val="Tahoma"/>
            <family val="2"/>
          </rPr>
          <t>SantaMaria IV, Anthony E HSM 41, N7:</t>
        </r>
        <r>
          <rPr>
            <sz val="9"/>
            <color indexed="81"/>
            <rFont val="Tahoma"/>
            <family val="2"/>
          </rPr>
          <t xml:space="preserve">
Updated FRAC</t>
        </r>
      </text>
    </comment>
    <comment ref="A359" authorId="0" shapeId="0" xr:uid="{00000000-0006-0000-0200-000085000000}">
      <text>
        <r>
          <rPr>
            <b/>
            <sz val="9"/>
            <color indexed="81"/>
            <rFont val="Tahoma"/>
            <family val="2"/>
          </rPr>
          <t>SantaMaria IV, Anthony E HSM 41, N7:</t>
        </r>
        <r>
          <rPr>
            <sz val="9"/>
            <color indexed="81"/>
            <rFont val="Tahoma"/>
            <family val="2"/>
          </rPr>
          <t xml:space="preserve">
Updated FRAC</t>
        </r>
      </text>
    </comment>
    <comment ref="D360" authorId="0" shapeId="0" xr:uid="{00000000-0006-0000-0200-000086000000}">
      <text>
        <r>
          <rPr>
            <b/>
            <sz val="9"/>
            <color indexed="81"/>
            <rFont val="Tahoma"/>
            <family val="2"/>
          </rPr>
          <t>SantaMaria IV, Anthony E HSM 41, N7:</t>
        </r>
        <r>
          <rPr>
            <sz val="9"/>
            <color indexed="81"/>
            <rFont val="Tahoma"/>
            <family val="2"/>
          </rPr>
          <t xml:space="preserve">
Updated, per current courseware</t>
        </r>
      </text>
    </comment>
    <comment ref="A361" authorId="0" shapeId="0" xr:uid="{00000000-0006-0000-0200-000087000000}">
      <text>
        <r>
          <rPr>
            <b/>
            <sz val="9"/>
            <color indexed="81"/>
            <rFont val="Tahoma"/>
            <family val="2"/>
          </rPr>
          <t>SantaMaria IV, Anthony E HSM 41, N7:</t>
        </r>
        <r>
          <rPr>
            <sz val="9"/>
            <color indexed="81"/>
            <rFont val="Tahoma"/>
            <family val="2"/>
          </rPr>
          <t xml:space="preserve">
Updated FRAC </t>
        </r>
      </text>
    </comment>
    <comment ref="E361" authorId="1" shapeId="0" xr:uid="{00000000-0006-0000-0200-000088000000}">
      <text>
        <r>
          <rPr>
            <b/>
            <sz val="9"/>
            <color indexed="81"/>
            <rFont val="Tahoma"/>
            <family val="2"/>
          </rPr>
          <t>Jones, Alison R LT HSM 41, N7:</t>
        </r>
        <r>
          <rPr>
            <sz val="9"/>
            <color indexed="81"/>
            <rFont val="Tahoma"/>
            <family val="2"/>
          </rPr>
          <t xml:space="preserve">
Updated FRAC</t>
        </r>
      </text>
    </comment>
    <comment ref="A362" authorId="0" shapeId="0" xr:uid="{00000000-0006-0000-0200-000089000000}">
      <text>
        <r>
          <rPr>
            <b/>
            <sz val="9"/>
            <color indexed="81"/>
            <rFont val="Tahoma"/>
            <family val="2"/>
          </rPr>
          <t>SantaMaria IV, Anthony E HSM 41, N7:</t>
        </r>
        <r>
          <rPr>
            <sz val="9"/>
            <color indexed="81"/>
            <rFont val="Tahoma"/>
            <family val="2"/>
          </rPr>
          <t xml:space="preserve">
Updated FRAC</t>
        </r>
      </text>
    </comment>
    <comment ref="A363" authorId="0" shapeId="0" xr:uid="{00000000-0006-0000-0200-00008A000000}">
      <text>
        <r>
          <rPr>
            <b/>
            <sz val="9"/>
            <color indexed="81"/>
            <rFont val="Tahoma"/>
            <family val="2"/>
          </rPr>
          <t>SantaMaria IV, Anthony E HSM 41, N7:</t>
        </r>
        <r>
          <rPr>
            <sz val="9"/>
            <color indexed="81"/>
            <rFont val="Tahoma"/>
            <family val="2"/>
          </rPr>
          <t xml:space="preserve">
Updated FRAC</t>
        </r>
      </text>
    </comment>
    <comment ref="A364" authorId="0" shapeId="0" xr:uid="{00000000-0006-0000-0200-00008B000000}">
      <text>
        <r>
          <rPr>
            <b/>
            <sz val="9"/>
            <color indexed="81"/>
            <rFont val="Tahoma"/>
            <family val="2"/>
          </rPr>
          <t>SantaMaria IV, Anthony E HSM 41, N7:</t>
        </r>
        <r>
          <rPr>
            <sz val="9"/>
            <color indexed="81"/>
            <rFont val="Tahoma"/>
            <family val="2"/>
          </rPr>
          <t xml:space="preserve">
Updated FRAC</t>
        </r>
      </text>
    </comment>
    <comment ref="E364" authorId="0" shapeId="0" xr:uid="{00000000-0006-0000-0200-00008C000000}">
      <text>
        <r>
          <rPr>
            <b/>
            <sz val="9"/>
            <color indexed="81"/>
            <rFont val="Tahoma"/>
            <family val="2"/>
          </rPr>
          <t>SantaMaria IV, Anthony E HSM 41, N7:</t>
        </r>
        <r>
          <rPr>
            <sz val="9"/>
            <color indexed="81"/>
            <rFont val="Tahoma"/>
            <family val="2"/>
          </rPr>
          <t xml:space="preserve">
Updated FRAC</t>
        </r>
      </text>
    </comment>
    <comment ref="A366" authorId="0" shapeId="0" xr:uid="{00000000-0006-0000-0200-00008D000000}">
      <text>
        <r>
          <rPr>
            <b/>
            <sz val="9"/>
            <color indexed="81"/>
            <rFont val="Tahoma"/>
            <family val="2"/>
          </rPr>
          <t>SantaMaria IV, Anthony E HSM 41, N7:</t>
        </r>
        <r>
          <rPr>
            <sz val="9"/>
            <color indexed="81"/>
            <rFont val="Tahoma"/>
            <family val="2"/>
          </rPr>
          <t xml:space="preserve">
Updated FRAC</t>
        </r>
      </text>
    </comment>
    <comment ref="A368" authorId="0" shapeId="0" xr:uid="{00000000-0006-0000-0200-00008E000000}">
      <text>
        <r>
          <rPr>
            <b/>
            <sz val="9"/>
            <color indexed="81"/>
            <rFont val="Tahoma"/>
            <family val="2"/>
          </rPr>
          <t>SantaMaria IV, Anthony E HSM 41, N7:</t>
        </r>
        <r>
          <rPr>
            <sz val="9"/>
            <color indexed="81"/>
            <rFont val="Tahoma"/>
            <family val="2"/>
          </rPr>
          <t xml:space="preserve">
Updated FRAC</t>
        </r>
      </text>
    </comment>
    <comment ref="A369" authorId="0" shapeId="0" xr:uid="{00000000-0006-0000-0200-00008F000000}">
      <text>
        <r>
          <rPr>
            <b/>
            <sz val="9"/>
            <color indexed="81"/>
            <rFont val="Tahoma"/>
            <family val="2"/>
          </rPr>
          <t>SantaMaria IV, Anthony E HSM 41, N7:</t>
        </r>
        <r>
          <rPr>
            <sz val="9"/>
            <color indexed="81"/>
            <rFont val="Tahoma"/>
            <family val="2"/>
          </rPr>
          <t xml:space="preserve">
Updated FRAC</t>
        </r>
      </text>
    </comment>
    <comment ref="A373" authorId="0" shapeId="0" xr:uid="{00000000-0006-0000-0200-000090000000}">
      <text>
        <r>
          <rPr>
            <b/>
            <sz val="9"/>
            <color indexed="81"/>
            <rFont val="Tahoma"/>
            <family val="2"/>
          </rPr>
          <t>SantaMaria IV, Anthony E HSM 41, N7:</t>
        </r>
        <r>
          <rPr>
            <sz val="9"/>
            <color indexed="81"/>
            <rFont val="Tahoma"/>
            <family val="2"/>
          </rPr>
          <t xml:space="preserve">
Removed FRAC, not combined</t>
        </r>
      </text>
    </comment>
    <comment ref="A374" authorId="0" shapeId="0" xr:uid="{00000000-0006-0000-0200-000091000000}">
      <text>
        <r>
          <rPr>
            <b/>
            <sz val="9"/>
            <color indexed="81"/>
            <rFont val="Tahoma"/>
            <family val="2"/>
          </rPr>
          <t>SantaMaria IV, Anthony E HSM 41, N7:</t>
        </r>
        <r>
          <rPr>
            <sz val="9"/>
            <color indexed="81"/>
            <rFont val="Tahoma"/>
            <family val="2"/>
          </rPr>
          <t xml:space="preserve">
Removed FRAC, not combined</t>
        </r>
      </text>
    </comment>
    <comment ref="D375" authorId="0" shapeId="0" xr:uid="{00000000-0006-0000-0200-000092000000}">
      <text>
        <r>
          <rPr>
            <b/>
            <sz val="9"/>
            <color indexed="81"/>
            <rFont val="Tahoma"/>
            <family val="2"/>
          </rPr>
          <t>SantaMaria IV, Anthony E HSM 41, N7:</t>
        </r>
        <r>
          <rPr>
            <sz val="9"/>
            <color indexed="81"/>
            <rFont val="Tahoma"/>
            <family val="2"/>
          </rPr>
          <t xml:space="preserve">
FRAC contest to "S/REL"</t>
        </r>
      </text>
    </comment>
    <comment ref="D377" authorId="0" shapeId="0" xr:uid="{00000000-0006-0000-0200-000093000000}">
      <text>
        <r>
          <rPr>
            <b/>
            <sz val="9"/>
            <color indexed="81"/>
            <rFont val="Tahoma"/>
            <family val="2"/>
          </rPr>
          <t>SantaMaria IV, Anthony E HSM 41, N7:</t>
        </r>
        <r>
          <rPr>
            <sz val="9"/>
            <color indexed="81"/>
            <rFont val="Tahoma"/>
            <family val="2"/>
          </rPr>
          <t xml:space="preserve">
FRAC contest to "C"</t>
        </r>
      </text>
    </comment>
    <comment ref="D379" authorId="0" shapeId="0" xr:uid="{00000000-0006-0000-0200-000094000000}">
      <text>
        <r>
          <rPr>
            <b/>
            <sz val="9"/>
            <color indexed="81"/>
            <rFont val="Tahoma"/>
            <family val="2"/>
          </rPr>
          <t>SantaMaria IV, Anthony E HSM 41, N7:</t>
        </r>
        <r>
          <rPr>
            <sz val="9"/>
            <color indexed="81"/>
            <rFont val="Tahoma"/>
            <family val="2"/>
          </rPr>
          <t xml:space="preserve">
Updated, per current courseware; FRAC contest to "SNF"</t>
        </r>
      </text>
    </comment>
    <comment ref="A391" authorId="0" shapeId="0" xr:uid="{00000000-0006-0000-0200-000095000000}">
      <text>
        <r>
          <rPr>
            <b/>
            <sz val="9"/>
            <color indexed="81"/>
            <rFont val="Tahoma"/>
            <family val="2"/>
          </rPr>
          <t>SantaMaria IV, Anthony E HSM 41, N7:</t>
        </r>
        <r>
          <rPr>
            <sz val="9"/>
            <color indexed="81"/>
            <rFont val="Tahoma"/>
            <family val="2"/>
          </rPr>
          <t xml:space="preserve">
Updated FRAC</t>
        </r>
      </text>
    </comment>
    <comment ref="E393" authorId="0" shapeId="0" xr:uid="{00000000-0006-0000-0200-000096000000}">
      <text>
        <r>
          <rPr>
            <b/>
            <sz val="9"/>
            <color indexed="81"/>
            <rFont val="Tahoma"/>
            <family val="2"/>
          </rPr>
          <t>SantaMaria IV, Anthony E HSM 41, N7:</t>
        </r>
        <r>
          <rPr>
            <sz val="9"/>
            <color indexed="81"/>
            <rFont val="Tahoma"/>
            <family val="2"/>
          </rPr>
          <t xml:space="preserve">
Updated title</t>
        </r>
      </text>
    </comment>
    <comment ref="E399" authorId="0" shapeId="0" xr:uid="{00000000-0006-0000-0200-000097000000}">
      <text>
        <r>
          <rPr>
            <b/>
            <sz val="9"/>
            <color indexed="81"/>
            <rFont val="Tahoma"/>
            <family val="2"/>
          </rPr>
          <t>SantaMaria IV, Anthony E HSM 41, N7:</t>
        </r>
        <r>
          <rPr>
            <sz val="9"/>
            <color indexed="81"/>
            <rFont val="Tahoma"/>
            <family val="2"/>
          </rPr>
          <t xml:space="preserve">
Updated name for consistency.</t>
        </r>
      </text>
    </comment>
    <comment ref="D401" authorId="0" shapeId="0" xr:uid="{00000000-0006-0000-0200-000098000000}">
      <text>
        <r>
          <rPr>
            <b/>
            <sz val="9"/>
            <color indexed="81"/>
            <rFont val="Tahoma"/>
            <family val="2"/>
          </rPr>
          <t>SantaMaria IV, Anthony E HSM 41, N7:</t>
        </r>
        <r>
          <rPr>
            <sz val="9"/>
            <color indexed="81"/>
            <rFont val="Tahoma"/>
            <family val="2"/>
          </rPr>
          <t xml:space="preserve">
FRAC contest to "C"</t>
        </r>
      </text>
    </comment>
    <comment ref="D402" authorId="0" shapeId="0" xr:uid="{00000000-0006-0000-0200-000099000000}">
      <text>
        <r>
          <rPr>
            <b/>
            <sz val="9"/>
            <color indexed="81"/>
            <rFont val="Tahoma"/>
            <family val="2"/>
          </rPr>
          <t>SantaMaria IV, Anthony E HSM 41, N7:</t>
        </r>
        <r>
          <rPr>
            <sz val="9"/>
            <color indexed="81"/>
            <rFont val="Tahoma"/>
            <family val="2"/>
          </rPr>
          <t xml:space="preserve">
FRAC contest to "C"
</t>
        </r>
      </text>
    </comment>
    <comment ref="A403" authorId="0" shapeId="0" xr:uid="{00000000-0006-0000-0200-00009A000000}">
      <text>
        <r>
          <rPr>
            <b/>
            <sz val="9"/>
            <color indexed="81"/>
            <rFont val="Tahoma"/>
            <family val="2"/>
          </rPr>
          <t>SantaMaria IV, Anthony E HSM 41, N7:</t>
        </r>
        <r>
          <rPr>
            <sz val="9"/>
            <color indexed="81"/>
            <rFont val="Tahoma"/>
            <family val="2"/>
          </rPr>
          <t xml:space="preserve">
Updated FRAC</t>
        </r>
      </text>
    </comment>
    <comment ref="D403" authorId="0" shapeId="0" xr:uid="{00000000-0006-0000-0200-00009B000000}">
      <text>
        <r>
          <rPr>
            <b/>
            <sz val="9"/>
            <color indexed="81"/>
            <rFont val="Tahoma"/>
            <family val="2"/>
          </rPr>
          <t>SantaMaria IV, Anthony E HSM 41, N7:</t>
        </r>
        <r>
          <rPr>
            <sz val="9"/>
            <color indexed="81"/>
            <rFont val="Tahoma"/>
            <family val="2"/>
          </rPr>
          <t xml:space="preserve">
FRAC contest to "S/REL"</t>
        </r>
      </text>
    </comment>
    <comment ref="E403" authorId="0" shapeId="0" xr:uid="{00000000-0006-0000-0200-00009C000000}">
      <text>
        <r>
          <rPr>
            <b/>
            <sz val="9"/>
            <color indexed="81"/>
            <rFont val="Tahoma"/>
            <family val="2"/>
          </rPr>
          <t>SantaMaria IV, Anthony E HSM 41, N7:</t>
        </r>
        <r>
          <rPr>
            <sz val="9"/>
            <color indexed="81"/>
            <rFont val="Tahoma"/>
            <family val="2"/>
          </rPr>
          <t xml:space="preserve">
Updated for technical accuracy, verify, submit CR</t>
        </r>
      </text>
    </comment>
    <comment ref="A406" authorId="0" shapeId="0" xr:uid="{00000000-0006-0000-0200-00009D000000}">
      <text>
        <r>
          <rPr>
            <b/>
            <sz val="9"/>
            <color indexed="81"/>
            <rFont val="Tahoma"/>
            <family val="2"/>
          </rPr>
          <t>SantaMaria IV, Anthony E HSM 41, N7:</t>
        </r>
        <r>
          <rPr>
            <sz val="9"/>
            <color indexed="81"/>
            <rFont val="Tahoma"/>
            <family val="2"/>
          </rPr>
          <t xml:space="preserve">
Updated FRAC</t>
        </r>
      </text>
    </comment>
    <comment ref="A419" authorId="2" shapeId="0" xr:uid="{00000000-0006-0000-0200-00009E000000}">
      <text>
        <r>
          <rPr>
            <b/>
            <sz val="8"/>
            <color indexed="81"/>
            <rFont val="Tahoma"/>
            <family val="2"/>
          </rPr>
          <t>caroline.murtagh:</t>
        </r>
        <r>
          <rPr>
            <sz val="8"/>
            <color indexed="81"/>
            <rFont val="Tahoma"/>
            <family val="2"/>
          </rPr>
          <t xml:space="preserve">
Not including MISC</t>
        </r>
      </text>
    </comment>
    <comment ref="A420" authorId="2" shapeId="0" xr:uid="{00000000-0006-0000-0200-00009F000000}">
      <text>
        <r>
          <rPr>
            <b/>
            <sz val="8"/>
            <color indexed="81"/>
            <rFont val="Tahoma"/>
            <family val="2"/>
          </rPr>
          <t>caroline.murtagh:</t>
        </r>
        <r>
          <rPr>
            <sz val="8"/>
            <color indexed="81"/>
            <rFont val="Tahoma"/>
            <family val="2"/>
          </rPr>
          <t xml:space="preserve">
Includes MISC</t>
        </r>
      </text>
    </comment>
    <comment ref="A421" authorId="2" shapeId="0" xr:uid="{00000000-0006-0000-0200-0000A0000000}">
      <text>
        <r>
          <rPr>
            <b/>
            <sz val="8"/>
            <color indexed="81"/>
            <rFont val="Tahoma"/>
            <family val="2"/>
          </rPr>
          <t>caroline.murtagh:</t>
        </r>
        <r>
          <rPr>
            <sz val="8"/>
            <color indexed="81"/>
            <rFont val="Tahoma"/>
            <family val="2"/>
          </rPr>
          <t xml:space="preserve">
Not including MISC</t>
        </r>
      </text>
    </comment>
    <comment ref="A422" authorId="2" shapeId="0" xr:uid="{00000000-0006-0000-0200-0000A1000000}">
      <text>
        <r>
          <rPr>
            <b/>
            <sz val="8"/>
            <color indexed="81"/>
            <rFont val="Tahoma"/>
            <family val="2"/>
          </rPr>
          <t>caroline.murtagh:</t>
        </r>
        <r>
          <rPr>
            <sz val="8"/>
            <color indexed="81"/>
            <rFont val="Tahoma"/>
            <family val="2"/>
          </rPr>
          <t xml:space="preserve">
Includes MISC</t>
        </r>
      </text>
    </comment>
    <comment ref="A425" authorId="2" shapeId="0" xr:uid="{00000000-0006-0000-0200-0000A2000000}">
      <text>
        <r>
          <rPr>
            <b/>
            <sz val="8"/>
            <color indexed="81"/>
            <rFont val="Tahoma"/>
            <family val="2"/>
          </rPr>
          <t>caroline.murtagh:</t>
        </r>
        <r>
          <rPr>
            <sz val="8"/>
            <color indexed="81"/>
            <rFont val="Tahoma"/>
            <family val="2"/>
          </rPr>
          <t xml:space="preserve">
Classroom instruction, not including PTT</t>
        </r>
      </text>
    </comment>
    <comment ref="A426" authorId="2" shapeId="0" xr:uid="{00000000-0006-0000-0200-0000A3000000}">
      <text>
        <r>
          <rPr>
            <b/>
            <sz val="8"/>
            <color indexed="81"/>
            <rFont val="Tahoma"/>
            <family val="2"/>
          </rPr>
          <t>caroline.murtagh:</t>
        </r>
        <r>
          <rPr>
            <sz val="8"/>
            <color indexed="81"/>
            <rFont val="Tahoma"/>
            <family val="2"/>
          </rPr>
          <t xml:space="preserve">
not including PTT</t>
        </r>
      </text>
    </comment>
    <comment ref="A427" authorId="2" shapeId="0" xr:uid="{00000000-0006-0000-0200-0000A4000000}">
      <text>
        <r>
          <rPr>
            <b/>
            <sz val="8"/>
            <color indexed="81"/>
            <rFont val="Tahoma"/>
            <family val="2"/>
          </rPr>
          <t>caroline.murtagh:</t>
        </r>
        <r>
          <rPr>
            <sz val="8"/>
            <color indexed="81"/>
            <rFont val="Tahoma"/>
            <family val="2"/>
          </rPr>
          <t xml:space="preserve">
not including PTT</t>
        </r>
      </text>
    </comment>
    <comment ref="J428" authorId="0" shapeId="0" xr:uid="{00000000-0006-0000-0200-0000A5000000}">
      <text>
        <r>
          <rPr>
            <b/>
            <sz val="9"/>
            <color indexed="81"/>
            <rFont val="Tahoma"/>
            <family val="2"/>
          </rPr>
          <t>SantaMaria IV, Anthony E HSM 41, N7:</t>
        </r>
        <r>
          <rPr>
            <sz val="9"/>
            <color indexed="81"/>
            <rFont val="Tahoma"/>
            <family val="2"/>
          </rPr>
          <t xml:space="preserve">
Removed TAC 8</t>
        </r>
      </text>
    </comment>
    <comment ref="Q429" authorId="0" shapeId="0" xr:uid="{00000000-0006-0000-0200-0000A6000000}">
      <text>
        <r>
          <rPr>
            <b/>
            <sz val="9"/>
            <color indexed="81"/>
            <rFont val="Tahoma"/>
            <family val="2"/>
          </rPr>
          <t>SantaMaria IV, Anthony E HSM 41, N7:</t>
        </r>
        <r>
          <rPr>
            <sz val="9"/>
            <color indexed="81"/>
            <rFont val="Tahoma"/>
            <family val="2"/>
          </rPr>
          <t xml:space="preserve">
Removed TAC 8</t>
        </r>
      </text>
    </comment>
    <comment ref="A430" authorId="0" shapeId="0" xr:uid="{00000000-0006-0000-0200-0000A7000000}">
      <text>
        <r>
          <rPr>
            <b/>
            <sz val="9"/>
            <color indexed="81"/>
            <rFont val="Tahoma"/>
            <family val="2"/>
          </rPr>
          <t>SantaMaria IV, Anthony E HSM 41, N7:</t>
        </r>
        <r>
          <rPr>
            <sz val="9"/>
            <color indexed="81"/>
            <rFont val="Tahoma"/>
            <family val="2"/>
          </rPr>
          <t xml:space="preserve">
Symmetric format</t>
        </r>
      </text>
    </comment>
    <comment ref="A433" authorId="0" shapeId="0" xr:uid="{00000000-0006-0000-0200-0000A8000000}">
      <text>
        <r>
          <rPr>
            <b/>
            <sz val="9"/>
            <color indexed="81"/>
            <rFont val="Tahoma"/>
            <family val="2"/>
          </rPr>
          <t>SantaMaria IV, Anthony E HSM 41, N7:</t>
        </r>
        <r>
          <rPr>
            <sz val="9"/>
            <color indexed="81"/>
            <rFont val="Tahoma"/>
            <family val="2"/>
          </rPr>
          <t xml:space="preserve">
Symmetric format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SantaMaria IV, Anthony E HSM 41, N7</author>
  </authors>
  <commentList>
    <comment ref="A18" authorId="0" shapeId="0" xr:uid="{00000000-0006-0000-0300-000001000000}">
      <text>
        <r>
          <rPr>
            <b/>
            <sz val="9"/>
            <color indexed="81"/>
            <rFont val="Tahoma"/>
            <family val="2"/>
          </rPr>
          <t>SantaMaria IV, Anthony E HSM 41, N7:</t>
        </r>
        <r>
          <rPr>
            <sz val="9"/>
            <color indexed="81"/>
            <rFont val="Tahoma"/>
            <family val="2"/>
          </rPr>
          <t xml:space="preserve">
Tactical Operational Flight Trainer (TOFT)</t>
        </r>
      </text>
    </comment>
    <comment ref="F18" authorId="0" shapeId="0" xr:uid="{00000000-0006-0000-0300-000002000000}">
      <text>
        <r>
          <rPr>
            <b/>
            <sz val="9"/>
            <color indexed="81"/>
            <rFont val="Tahoma"/>
            <family val="2"/>
          </rPr>
          <t>SantaMaria IV, Anthony E HSM 41, N7:</t>
        </r>
        <r>
          <rPr>
            <sz val="9"/>
            <color indexed="81"/>
            <rFont val="Tahoma"/>
            <family val="2"/>
          </rPr>
          <t xml:space="preserve">
Operational Flight Trainer (OFT)</t>
        </r>
      </text>
    </comment>
    <comment ref="B22" authorId="0" shapeId="0" xr:uid="{00000000-0006-0000-0300-000003000000}">
      <text>
        <r>
          <rPr>
            <b/>
            <sz val="9"/>
            <color indexed="81"/>
            <rFont val="Tahoma"/>
            <family val="2"/>
          </rPr>
          <t>SantaMaria IV, Anthony E HSM 41, N7:</t>
        </r>
        <r>
          <rPr>
            <sz val="9"/>
            <color indexed="81"/>
            <rFont val="Tahoma"/>
            <family val="2"/>
          </rPr>
          <t xml:space="preserve">
Added TOFT 8, per ACSR Minutes; Issue 8, p. 20</t>
        </r>
      </text>
    </comment>
    <comment ref="G22" authorId="0" shapeId="0" xr:uid="{00000000-0006-0000-0300-000004000000}">
      <text>
        <r>
          <rPr>
            <b/>
            <sz val="9"/>
            <color indexed="81"/>
            <rFont val="Tahoma"/>
            <family val="2"/>
          </rPr>
          <t>SantaMaria IV, Anthony E HSM 41, N7:</t>
        </r>
        <r>
          <rPr>
            <sz val="9"/>
            <color indexed="81"/>
            <rFont val="Tahoma"/>
            <family val="2"/>
          </rPr>
          <t xml:space="preserve">
Removed OFT TAC 2, per ACSR Minutes; Issue 8, p. 20</t>
        </r>
      </text>
    </comment>
    <comment ref="A26" authorId="0" shapeId="0" xr:uid="{00000000-0006-0000-0300-000005000000}">
      <text>
        <r>
          <rPr>
            <b/>
            <sz val="9"/>
            <color indexed="81"/>
            <rFont val="Tahoma"/>
            <family val="2"/>
          </rPr>
          <t>SantaMaria IV, Anthony E HSM 41, N7:</t>
        </r>
        <r>
          <rPr>
            <sz val="9"/>
            <color indexed="81"/>
            <rFont val="Tahoma"/>
            <family val="2"/>
          </rPr>
          <t xml:space="preserve">
Weapons Tactics Trainer (WTT)</t>
        </r>
      </text>
    </comment>
    <comment ref="F26" authorId="0" shapeId="0" xr:uid="{00000000-0006-0000-0300-000006000000}">
      <text>
        <r>
          <rPr>
            <b/>
            <sz val="9"/>
            <color indexed="81"/>
            <rFont val="Tahoma"/>
            <family val="2"/>
          </rPr>
          <t>SantaMaria IV, Anthony E HSM 41, N7:</t>
        </r>
        <r>
          <rPr>
            <sz val="9"/>
            <color indexed="81"/>
            <rFont val="Tahoma"/>
            <family val="2"/>
          </rPr>
          <t xml:space="preserve">
Joint Mission Planning System (JMPS)
Operator Machine Interface Assistant-ALFS Trainer Simulator (OMIA-ATS) Part-Task Trainer (PTT)</t>
        </r>
      </text>
    </comment>
    <comment ref="H27" authorId="0" shapeId="0" xr:uid="{00000000-0006-0000-0300-000007000000}">
      <text>
        <r>
          <rPr>
            <b/>
            <sz val="9"/>
            <color indexed="81"/>
            <rFont val="Tahoma"/>
            <family val="2"/>
          </rPr>
          <t>SantaMaria IV, Anthony E HSM 41, N7:</t>
        </r>
        <r>
          <rPr>
            <sz val="9"/>
            <color indexed="81"/>
            <rFont val="Tahoma"/>
            <family val="2"/>
          </rPr>
          <t xml:space="preserve">
RP/IP hours reflect JMPS Only</t>
        </r>
      </text>
    </comment>
    <comment ref="I27" authorId="0" shapeId="0" xr:uid="{00000000-0006-0000-0300-000008000000}">
      <text>
        <r>
          <rPr>
            <b/>
            <sz val="9"/>
            <color indexed="81"/>
            <rFont val="Tahoma"/>
            <family val="2"/>
          </rPr>
          <t>SantaMaria IV, Anthony E HSM 41, N7:</t>
        </r>
        <r>
          <rPr>
            <sz val="9"/>
            <color indexed="81"/>
            <rFont val="Tahoma"/>
            <family val="2"/>
          </rPr>
          <t xml:space="preserve">
RP/IP hours reflect JMPS Only</t>
        </r>
      </text>
    </comment>
    <comment ref="B30" authorId="0" shapeId="0" xr:uid="{00000000-0006-0000-0300-000009000000}">
      <text>
        <r>
          <rPr>
            <b/>
            <sz val="9"/>
            <color indexed="81"/>
            <rFont val="Tahoma"/>
            <family val="2"/>
          </rPr>
          <t>SantaMaria IV, Anthony E HSM 41, N7:</t>
        </r>
        <r>
          <rPr>
            <sz val="9"/>
            <color indexed="81"/>
            <rFont val="Tahoma"/>
            <family val="2"/>
          </rPr>
          <t xml:space="preserve">
Added WTT 18, per Part III</t>
        </r>
      </text>
    </comment>
    <comment ref="A34" authorId="0" shapeId="0" xr:uid="{00000000-0006-0000-0300-00000A000000}">
      <text>
        <r>
          <rPr>
            <b/>
            <sz val="9"/>
            <color indexed="81"/>
            <rFont val="Tahoma"/>
            <family val="2"/>
          </rPr>
          <t>SantaMaria IV, Anthony E HSM 41, N7:</t>
        </r>
        <r>
          <rPr>
            <sz val="9"/>
            <color indexed="81"/>
            <rFont val="Tahoma"/>
            <family val="2"/>
          </rPr>
          <t xml:space="preserve">
Multi-Spectral Targeting System (MTS)
Desktop TACNAV Trainer (DTTT)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Jones, Alison R LT HSM 41, N7</author>
    <author>SantaMaria IV, Anthony E HSM 41, N7</author>
  </authors>
  <commentList>
    <comment ref="B6" authorId="0" shapeId="0" xr:uid="{00000000-0006-0000-0500-000004000000}">
      <text>
        <r>
          <rPr>
            <b/>
            <sz val="9"/>
            <color indexed="81"/>
            <rFont val="Tahoma"/>
            <family val="2"/>
          </rPr>
          <t>Jones, Alison R LT HSM 41, N7:</t>
        </r>
        <r>
          <rPr>
            <sz val="9"/>
            <color indexed="81"/>
            <rFont val="Tahoma"/>
            <family val="2"/>
          </rPr>
          <t xml:space="preserve">
7 Units</t>
        </r>
      </text>
    </comment>
    <comment ref="G13" authorId="1" shapeId="0" xr:uid="{00000000-0006-0000-0500-000005000000}">
      <text>
        <r>
          <rPr>
            <b/>
            <sz val="9"/>
            <color indexed="81"/>
            <rFont val="Tahoma"/>
            <family val="2"/>
          </rPr>
          <t>SantaMaria IV, Anthony E HSM 41, N7:</t>
        </r>
        <r>
          <rPr>
            <sz val="9"/>
            <color indexed="81"/>
            <rFont val="Tahoma"/>
            <family val="2"/>
          </rPr>
          <t xml:space="preserve">
Modified to incorporate new JMPS-1</t>
        </r>
      </text>
    </comment>
    <comment ref="J13" authorId="1" shapeId="0" xr:uid="{00000000-0006-0000-0500-000006000000}">
      <text>
        <r>
          <rPr>
            <b/>
            <sz val="9"/>
            <color indexed="81"/>
            <rFont val="Tahoma"/>
            <family val="2"/>
          </rPr>
          <t>SantaMaria IV, Anthony E HSM 41, N7:</t>
        </r>
        <r>
          <rPr>
            <sz val="9"/>
            <color indexed="81"/>
            <rFont val="Tahoma"/>
            <family val="2"/>
          </rPr>
          <t xml:space="preserve">
Modified to incorporate new JMPS-1</t>
        </r>
      </text>
    </comment>
    <comment ref="M13" authorId="1" shapeId="0" xr:uid="{00000000-0006-0000-0500-000007000000}">
      <text>
        <r>
          <rPr>
            <b/>
            <sz val="9"/>
            <color indexed="81"/>
            <rFont val="Tahoma"/>
            <family val="2"/>
          </rPr>
          <t>SantaMaria IV, Anthony E HSM 41, N7:</t>
        </r>
        <r>
          <rPr>
            <sz val="9"/>
            <color indexed="81"/>
            <rFont val="Tahoma"/>
            <family val="2"/>
          </rPr>
          <t xml:space="preserve">
</t>
        </r>
      </text>
    </comment>
    <comment ref="G30" authorId="1" shapeId="0" xr:uid="{00000000-0006-0000-0500-00000C000000}">
      <text>
        <r>
          <rPr>
            <b/>
            <sz val="9"/>
            <color indexed="81"/>
            <rFont val="Tahoma"/>
            <family val="2"/>
          </rPr>
          <t>SantaMaria IV, Anthony E HSM 41, N7:</t>
        </r>
        <r>
          <rPr>
            <sz val="9"/>
            <color indexed="81"/>
            <rFont val="Tahoma"/>
            <family val="2"/>
          </rPr>
          <t xml:space="preserve">
Updated, per Part III</t>
        </r>
      </text>
    </comment>
    <comment ref="CV37" authorId="0" shapeId="0" xr:uid="{00000000-0006-0000-0500-00000D000000}">
      <text>
        <r>
          <rPr>
            <b/>
            <sz val="9"/>
            <color indexed="81"/>
            <rFont val="Tahoma"/>
            <family val="2"/>
          </rPr>
          <t>Jones, Alison R LT HSM 41, N7:</t>
        </r>
        <r>
          <rPr>
            <sz val="9"/>
            <color indexed="81"/>
            <rFont val="Tahoma"/>
            <family val="2"/>
          </rPr>
          <t xml:space="preserve">
Streamline into 2 day course with more focus on what is used in aircraft, not ocean principals for third day</t>
        </r>
      </text>
    </comment>
    <comment ref="G72" authorId="0" shapeId="0" xr:uid="{00000000-0006-0000-0500-00000A000000}">
      <text>
        <r>
          <rPr>
            <b/>
            <sz val="9"/>
            <color indexed="81"/>
            <rFont val="Tahoma"/>
            <family val="2"/>
          </rPr>
          <t>Jones, Alison R LT HSM 41, N7:</t>
        </r>
        <r>
          <rPr>
            <sz val="9"/>
            <color indexed="81"/>
            <rFont val="Tahoma"/>
            <family val="2"/>
          </rPr>
          <t xml:space="preserve">
Remove WBB requirements; formerly TAC 3</t>
        </r>
      </text>
    </comment>
    <comment ref="G86" authorId="0" shapeId="0" xr:uid="{00000000-0006-0000-0500-00000E000000}">
      <text>
        <r>
          <rPr>
            <b/>
            <sz val="9"/>
            <color indexed="81"/>
            <rFont val="Tahoma"/>
            <family val="2"/>
          </rPr>
          <t>Jones, Alison R LT HSM 41, N7:</t>
        </r>
        <r>
          <rPr>
            <sz val="9"/>
            <color indexed="81"/>
            <rFont val="Tahoma"/>
            <family val="2"/>
          </rPr>
          <t xml:space="preserve">
Shifted earlier than discussed due to needing to learn L16 JMPS portion. SHEELD/EW MP lab can take care of ES JMPS intro</t>
        </r>
      </text>
    </comment>
    <comment ref="H88" authorId="0" shapeId="0" xr:uid="{00000000-0006-0000-0500-00000F000000}">
      <text>
        <r>
          <rPr>
            <b/>
            <sz val="9"/>
            <color indexed="81"/>
            <rFont val="Tahoma"/>
            <family val="2"/>
          </rPr>
          <t xml:space="preserve">Jones, Alison R LT HSM 41, N7:
</t>
        </r>
        <r>
          <rPr>
            <sz val="9"/>
            <color indexed="81"/>
            <rFont val="Tahoma"/>
            <family val="2"/>
          </rPr>
          <t>L16 &amp; Data fusion review (part of FY18 P18.155)</t>
        </r>
      </text>
    </comment>
  </commentList>
</comments>
</file>

<file path=xl/sharedStrings.xml><?xml version="1.0" encoding="utf-8"?>
<sst xmlns="http://schemas.openxmlformats.org/spreadsheetml/2006/main" count="3063" uniqueCount="1171">
  <si>
    <t>NAME:</t>
  </si>
  <si>
    <t>MH-60R Fleet Replacement Pilot Category IV</t>
  </si>
  <si>
    <t>ABBREVIATED NAME:</t>
  </si>
  <si>
    <t>MH-60R FRP CAT IV</t>
  </si>
  <si>
    <t>DATE SUBMITTED:</t>
  </si>
  <si>
    <t>1 MAY 2020</t>
  </si>
  <si>
    <t>CIN:</t>
  </si>
  <si>
    <t>D/E-2C-3204</t>
  </si>
  <si>
    <t>CDP CODE:</t>
  </si>
  <si>
    <t>05UR/989H</t>
  </si>
  <si>
    <t>LOCATION:</t>
  </si>
  <si>
    <t>HSM-40, NS Mayport, Mayport, FL 32228-0321
HSM-41, NAS North Island, San Diego, CA 92135-7126</t>
  </si>
  <si>
    <t>TYPE COURSE:</t>
  </si>
  <si>
    <t>C2</t>
  </si>
  <si>
    <t xml:space="preserve">LENGTH: </t>
  </si>
  <si>
    <t>(T) 80 days (P) 124 days (P Weeks) 17.7 wks (HSM-40)</t>
  </si>
  <si>
    <t>(T) 81 days (P) 126 days (P Weeks) 18.0 wks (HSM-41)</t>
  </si>
  <si>
    <r>
      <t>CONVENING FREQUENCY</t>
    </r>
    <r>
      <rPr>
        <b/>
        <sz val="10"/>
        <color indexed="8"/>
        <rFont val="Arial"/>
        <family val="2"/>
      </rPr>
      <t xml:space="preserve">:  </t>
    </r>
  </si>
  <si>
    <t xml:space="preserve">12 Classes/year </t>
  </si>
  <si>
    <t xml:space="preserve">NAVY SKILL IDENTIFIER:   </t>
  </si>
  <si>
    <t>None</t>
  </si>
  <si>
    <t>PURPOSE:</t>
  </si>
  <si>
    <t>To provide abbreviated refresher training for Naval Aviator with prior MH-60R experience in the skills and techniques required for performance as a Pilot Qualified in Model (PQM)/Airborne Tactical Officer (ATO).</t>
  </si>
  <si>
    <t>SCOPE:</t>
  </si>
  <si>
    <t xml:space="preserve">This course is an abbreviated refresher syllabus assigned to pilots with prior experience in series who have been out of the aircraft more than 12 months, but less than 18 months.  Successful completion results in Naval Air Training and Operating Procedures Standardization (NATOPS) qualification.  Ground training in MH-60R systems familiarization and all phases of mission performance are accomplished through a combination of materials developed utilizing the Instructional Systems Development (ISD) process.  The result is an instructional system utilizing a mix of self-paced and instructor-paced lessons.  Self-paced instruction include Interactive Courseware (ICW) lessons and instructor-paced instruction include Computer-Aided Instruction (CAI) lessons. Academic evaluation includes computer generated tests, and open-book/closed-book examinations. Performance evaluations include hands-on events (Flight and Simulator Events).   Ground training is integrated with exercises in the 2F195 Tactical Operational Flight Trainer (TOFT), Weapons Tactic Trainer (WTT), Operation Flight Trainer (OFT), and Part-Task Trainers (PTT).  Operational flights in the MH-60R provide practical application and reinforcement of skills and knowledge.   </t>
  </si>
  <si>
    <t>COURSE SECURITY:</t>
  </si>
  <si>
    <t>SECRET</t>
  </si>
  <si>
    <t>PREREQUISITES:</t>
  </si>
  <si>
    <t>(1) Secret Security Clearance Eligibility</t>
  </si>
  <si>
    <t>(2) Graduated either MH-60R FRP Category I P/L, D/E-2C-3200; MH-60R FRP Category IIC P/L, D/E-2C-3209 or MH-60R FRP Category IINC P/L, D/E-2C-3202 or MH-60R FRP Category III P/L, D/E-2C-3203</t>
  </si>
  <si>
    <t>(3) Current Aircrew Indoctrination NASTP Training for Class 3 A/C, B-9E-2642</t>
  </si>
  <si>
    <t>(4) Survival, Evasion, Resistance, and Escape, A-2D-4635</t>
  </si>
  <si>
    <t>OTHER:</t>
  </si>
  <si>
    <t>Current Medical Clearance Notice (NAVMED 6410/2)</t>
  </si>
  <si>
    <t xml:space="preserve">QUOTA CONTROL:  </t>
  </si>
  <si>
    <t>COMNAVPERSCOM</t>
  </si>
  <si>
    <t>PERSONNEL REPORT TO:</t>
  </si>
  <si>
    <t>FUNDING:</t>
  </si>
  <si>
    <t xml:space="preserve">Educational costs incidental to attending this course are funded by the Navy. All travel and other expenses are borne by the parent command or by the governmental agency involved.  </t>
  </si>
  <si>
    <t xml:space="preserve">MASL NUMBER: </t>
  </si>
  <si>
    <t>SPECIAL INSTRUCTIONS:</t>
  </si>
  <si>
    <t xml:space="preserve">Full flight clothing and equipment mandatory as detailed in accordance with CNAF M-3710.7 (Series) and NAVAIR 13-1-6.7-2 Technical Manual. </t>
  </si>
  <si>
    <t>FACILITIES REQUIRED:</t>
  </si>
  <si>
    <t>Electrical</t>
  </si>
  <si>
    <t>115V AC, 60HZ, 1 PH</t>
  </si>
  <si>
    <t>Classroom</t>
  </si>
  <si>
    <t>5,000 SQ. FT.</t>
  </si>
  <si>
    <t>Learning Center</t>
  </si>
  <si>
    <t>2,000 SQ. FT.</t>
  </si>
  <si>
    <t>Learning Center (Tactical) Library</t>
  </si>
  <si>
    <t>1,300 SQ. FT.</t>
  </si>
  <si>
    <t>Security Library</t>
  </si>
  <si>
    <t>450 SQ. FT.</t>
  </si>
  <si>
    <t xml:space="preserve">Briefing Rooms </t>
  </si>
  <si>
    <t>1,000 SQ. FT.</t>
  </si>
  <si>
    <t>Office Space</t>
  </si>
  <si>
    <t>Locker Space</t>
  </si>
  <si>
    <t>1,500 SQ. FT.</t>
  </si>
  <si>
    <t>HSM-40 Special Features</t>
  </si>
  <si>
    <t xml:space="preserve">  2F195 004 TOFT</t>
  </si>
  <si>
    <t>Time Shared with Fleet (NAS Jacksonville)</t>
  </si>
  <si>
    <t xml:space="preserve">  2F195 009 TOFT</t>
  </si>
  <si>
    <t xml:space="preserve">  2F195 006 TOFT</t>
  </si>
  <si>
    <t xml:space="preserve">Time Shared with Fleet (NS Mayport) </t>
  </si>
  <si>
    <t xml:space="preserve">  2F195 007 TOFT</t>
  </si>
  <si>
    <t>Time Shared with Fleet (NS Mayport)</t>
  </si>
  <si>
    <t xml:space="preserve">  2F195 008 TOFT</t>
  </si>
  <si>
    <t>HSM-41 Special Features</t>
  </si>
  <si>
    <t xml:space="preserve">  2F195 001 TOFT</t>
  </si>
  <si>
    <t>Time Shared with Fleet (NAS North Island)</t>
  </si>
  <si>
    <t xml:space="preserve">  2F195 002 TOFT </t>
  </si>
  <si>
    <t xml:space="preserve">Time Shared with Fleet (NAS North Island) </t>
  </si>
  <si>
    <t xml:space="preserve">  2F195 003 TOFT </t>
  </si>
  <si>
    <t xml:space="preserve">  2F195 005 TOFT </t>
  </si>
  <si>
    <t xml:space="preserve">  2F195 013 TOFT </t>
  </si>
  <si>
    <t>EXISTING FACILITIES: HSM-40</t>
  </si>
  <si>
    <t>BUILDING</t>
  </si>
  <si>
    <t>AVAILABLE</t>
  </si>
  <si>
    <t>ADEQUATE</t>
  </si>
  <si>
    <t>Classrooms</t>
  </si>
  <si>
    <t>No</t>
  </si>
  <si>
    <t>Yes</t>
  </si>
  <si>
    <t>Briefing Room</t>
  </si>
  <si>
    <t>EXISTING FACILITIES: HSM-41</t>
  </si>
  <si>
    <t xml:space="preserve">Security Library </t>
  </si>
  <si>
    <t>STUDENT, CLASS, FACULTY DATA:</t>
  </si>
  <si>
    <t>HSM-40</t>
  </si>
  <si>
    <t>HSM-41</t>
  </si>
  <si>
    <t>Maximum Student Capacity Per Class</t>
  </si>
  <si>
    <t>Minimum Students To Convene a Class</t>
  </si>
  <si>
    <t>Annual number of classes scheduled</t>
  </si>
  <si>
    <t>Course Duration Hours</t>
  </si>
  <si>
    <t>Instructor Requirements</t>
  </si>
  <si>
    <t>LT/LCDR/1310</t>
  </si>
  <si>
    <r>
      <t xml:space="preserve">See </t>
    </r>
    <r>
      <rPr>
        <b/>
        <sz val="10"/>
        <color theme="1"/>
        <rFont val="Arial"/>
        <family val="2"/>
      </rPr>
      <t>Note 1</t>
    </r>
  </si>
  <si>
    <r>
      <t xml:space="preserve">See </t>
    </r>
    <r>
      <rPr>
        <b/>
        <sz val="10"/>
        <rFont val="Arial"/>
        <family val="2"/>
      </rPr>
      <t>Note 1</t>
    </r>
  </si>
  <si>
    <r>
      <rPr>
        <b/>
        <sz val="10"/>
        <rFont val="Arial"/>
        <family val="2"/>
      </rPr>
      <t>Note 1</t>
    </r>
    <r>
      <rPr>
        <sz val="10"/>
        <rFont val="Arial"/>
        <family val="2"/>
      </rPr>
      <t>: Student production is based on the requirements as directed from OPNAV (N88) in the Annual Training Requirements Letter.  Capacities are calculated using these numbers via WebPPF on an annual basis.</t>
    </r>
  </si>
  <si>
    <t>UNIT 1</t>
  </si>
  <si>
    <t>PROGRAM INTRODUCTION</t>
  </si>
  <si>
    <t>Lesson</t>
  </si>
  <si>
    <t>T &amp; R Code</t>
  </si>
  <si>
    <t>TMR Code</t>
  </si>
  <si>
    <t>CLASS</t>
  </si>
  <si>
    <t>Topic</t>
  </si>
  <si>
    <t>Media</t>
  </si>
  <si>
    <t>ICW Hours</t>
  </si>
  <si>
    <t>CAI Hours</t>
  </si>
  <si>
    <t>IGR Hours</t>
  </si>
  <si>
    <t>HSM 41 AC Hours</t>
  </si>
  <si>
    <t>HSM 41 AC Total</t>
  </si>
  <si>
    <t>HSM 40 AC Hours</t>
  </si>
  <si>
    <t>HSM 40 AC Total</t>
  </si>
  <si>
    <t>DTTT Hours</t>
  </si>
  <si>
    <t>PTT Hours</t>
  </si>
  <si>
    <t>TOFT Hours</t>
  </si>
  <si>
    <t>TOFT Total</t>
  </si>
  <si>
    <t>WTT Hours</t>
  </si>
  <si>
    <t>WTT Total</t>
  </si>
  <si>
    <t>OFT Hours</t>
  </si>
  <si>
    <t>OFT Total</t>
  </si>
  <si>
    <t>LAB
(IP LED)</t>
  </si>
  <si>
    <t>LAB
(NO IP)</t>
  </si>
  <si>
    <t>P1.060/A1.110</t>
  </si>
  <si>
    <t>U</t>
  </si>
  <si>
    <t>LASER Safety</t>
  </si>
  <si>
    <t>PPT</t>
  </si>
  <si>
    <t>P1.080/A18.060</t>
  </si>
  <si>
    <t>Crew Resource Management (CRM) Refresher Class (CC)</t>
  </si>
  <si>
    <t>CAI</t>
  </si>
  <si>
    <t>P1.090/A1.080</t>
  </si>
  <si>
    <t>Operational Risk Management (ORM) I (CC)</t>
  </si>
  <si>
    <t>P1.100/A1.090</t>
  </si>
  <si>
    <t>Operational Risk Management (ORM) II (CC)</t>
  </si>
  <si>
    <t xml:space="preserve">Total: </t>
  </si>
  <si>
    <t>Unit Total:</t>
  </si>
  <si>
    <t>UNIT 2</t>
  </si>
  <si>
    <t>AVIONICS &amp; COCKPIT INSTRUMENTATION</t>
  </si>
  <si>
    <t>P2.010/A4.010</t>
  </si>
  <si>
    <t>Avionics Introduction</t>
  </si>
  <si>
    <t>ICW</t>
  </si>
  <si>
    <t>P2.020</t>
  </si>
  <si>
    <t>Cockpit Displays, Controls, &amp; Initialization</t>
  </si>
  <si>
    <t>P2.030</t>
  </si>
  <si>
    <t>Glass Cockpit &amp; Instruments (CC)</t>
  </si>
  <si>
    <t>P2.040</t>
  </si>
  <si>
    <t>General Display Management</t>
  </si>
  <si>
    <t>P2.050/A4.030</t>
  </si>
  <si>
    <t>Avionics Warnings, Cautions, and Advisories (WCA) Alerts and Troubleshooting (CC)</t>
  </si>
  <si>
    <t>P2.060/A4.080</t>
  </si>
  <si>
    <t>Intercommunications System (ICS) Operations</t>
  </si>
  <si>
    <t>P2.070/A4.060</t>
  </si>
  <si>
    <t>Multifunction Radios (MFRs) (CC)</t>
  </si>
  <si>
    <t>P2.110/A4.070</t>
  </si>
  <si>
    <t>Identification Friend or Foe (IFF) Transponder Operations</t>
  </si>
  <si>
    <t>P2.120</t>
  </si>
  <si>
    <t>Navigation I (EGI, TACAN, &amp; VOR-ILS)</t>
  </si>
  <si>
    <t>P2.160/A7.060</t>
  </si>
  <si>
    <t>(U)</t>
  </si>
  <si>
    <t>JMPS 1 Joint Mission Planning System (JMPS) Introduction</t>
  </si>
  <si>
    <t>JMPS</t>
  </si>
  <si>
    <t>UNIT 3</t>
  </si>
  <si>
    <t>START/SHUTDOWN PROCEDURES &amp; AUXILIARY POWER UNIT BASIC FLIGHT OPERATIONS</t>
  </si>
  <si>
    <t>P3.010/A2.040</t>
  </si>
  <si>
    <t>Auxiliary Power Unit (APU) Operations and Emergency Procedures (CC)</t>
  </si>
  <si>
    <t>P3.020</t>
  </si>
  <si>
    <t>Blade Fold System and Malfunctions (CC)</t>
  </si>
  <si>
    <t>P3.030</t>
  </si>
  <si>
    <t>Prestart Checks</t>
  </si>
  <si>
    <t>P3.040</t>
  </si>
  <si>
    <t>Systems Check</t>
  </si>
  <si>
    <t>P3.050/A2.030</t>
  </si>
  <si>
    <t>Flight Line Procedures and Visual Communications (CC)</t>
  </si>
  <si>
    <t>P3.060/A2.160</t>
  </si>
  <si>
    <t>Landing Gear &amp; Brake System</t>
  </si>
  <si>
    <t>P3.070</t>
  </si>
  <si>
    <t>Starting Engines &amp; Rotor Engagement</t>
  </si>
  <si>
    <t>P3.080</t>
  </si>
  <si>
    <t>Postlanding &amp; Shutdown Procedures</t>
  </si>
  <si>
    <t>P3.090/A2.100</t>
  </si>
  <si>
    <t>Fire-Detection and Extinguishing Systems (CC)</t>
  </si>
  <si>
    <t>P3.100/A2.110</t>
  </si>
  <si>
    <t>Aircraft Fire Procedures (CC)</t>
  </si>
  <si>
    <t>P3.110</t>
  </si>
  <si>
    <t>JMPS 2 Basic Undersea Warfare (USW) Plan Creation</t>
  </si>
  <si>
    <t>P3.190</t>
  </si>
  <si>
    <t>Course Rules (North Island) (CC)</t>
  </si>
  <si>
    <t>P3.200</t>
  </si>
  <si>
    <t>Course Rules (Mayport)</t>
  </si>
  <si>
    <t>P3.220</t>
  </si>
  <si>
    <t>Course Rules Exam</t>
  </si>
  <si>
    <t>EXAM</t>
  </si>
  <si>
    <t>P3.230</t>
  </si>
  <si>
    <t>Mission Planning (OFT 2)</t>
  </si>
  <si>
    <t>LAB</t>
  </si>
  <si>
    <t>P3.240</t>
  </si>
  <si>
    <t>MOB 100</t>
  </si>
  <si>
    <t>1A1</t>
  </si>
  <si>
    <t>OFT 2 (Course Rules, Basic Flight Operations [OPS], &amp; APU/Start/Fire/Shutdown Emergency Procedures [EPs])</t>
  </si>
  <si>
    <t>OFT</t>
  </si>
  <si>
    <t>UNIT 4</t>
  </si>
  <si>
    <t>ENGINES, ENVIRONMENTAL CONTROL, &amp; FUEL SYSTEMS</t>
  </si>
  <si>
    <t>P4.010/A2.230</t>
  </si>
  <si>
    <t>Fuel System Operation</t>
  </si>
  <si>
    <t>P4.020</t>
  </si>
  <si>
    <t>Fuel System Emergency Procedures</t>
  </si>
  <si>
    <t>P4.040/A2.050</t>
  </si>
  <si>
    <t>Environmental Control System (ECS) &amp; Malfunctions</t>
  </si>
  <si>
    <t>P4.060/A2.070</t>
  </si>
  <si>
    <t>Engine Electrical, Start, and Anti-Ice Systems (CC)</t>
  </si>
  <si>
    <t>P4.070/A2.080</t>
  </si>
  <si>
    <t>Engine Fuel and Oil Systems (CC)</t>
  </si>
  <si>
    <t>P4.100/A2.090</t>
  </si>
  <si>
    <t>Engine Control System (CC)</t>
  </si>
  <si>
    <t>P4.110</t>
  </si>
  <si>
    <t>Engine Emergency Procedures (CC)</t>
  </si>
  <si>
    <t>P4.120</t>
  </si>
  <si>
    <t>Single-Engine Flight (CC)</t>
  </si>
  <si>
    <t>P4.160</t>
  </si>
  <si>
    <t>Mission Planning (OFT 4)</t>
  </si>
  <si>
    <t>P4.170</t>
  </si>
  <si>
    <t>OFT 4 (ECS &amp; Related EPs)</t>
  </si>
  <si>
    <t>P4.220/A1.100</t>
  </si>
  <si>
    <t>Night Imaging &amp; Threat Evaluation (NITE) Lab</t>
  </si>
  <si>
    <t>UNIT 5</t>
  </si>
  <si>
    <t>TRANSMISSION, ROTOR, FLIGHT CONTROL, &amp; HYDRAULIC SYSTEMS</t>
  </si>
  <si>
    <t>P5.010/A2.200</t>
  </si>
  <si>
    <t>Mechanical Flight Control System (CC)</t>
  </si>
  <si>
    <t>P5.020</t>
  </si>
  <si>
    <t>Hydraulic System</t>
  </si>
  <si>
    <t>P5.030</t>
  </si>
  <si>
    <t>Hydraulic System Emergency Procedures</t>
  </si>
  <si>
    <t>P5.040</t>
  </si>
  <si>
    <t>Autorotations</t>
  </si>
  <si>
    <t>P5.050</t>
  </si>
  <si>
    <t>Immediate Landing/Ditching &amp; Ground Proximity Warning System (GPWS)</t>
  </si>
  <si>
    <t>P5.070</t>
  </si>
  <si>
    <t>Mission Planning (OFT 6)</t>
  </si>
  <si>
    <t>P5.080</t>
  </si>
  <si>
    <t>OFT 6 (Flight Controls/Hydraulic EPs &amp; Autorotations)</t>
  </si>
  <si>
    <t>P5.090</t>
  </si>
  <si>
    <t>Transmission Drive</t>
  </si>
  <si>
    <t>P5.100</t>
  </si>
  <si>
    <t>Transmission Emergency Procedures (CC)</t>
  </si>
  <si>
    <t>P5.110/A2.150</t>
  </si>
  <si>
    <t>Rotor Systems (CC)</t>
  </si>
  <si>
    <t>P5.120</t>
  </si>
  <si>
    <t>Rotor Systems Emergency Procedures (CC)</t>
  </si>
  <si>
    <t>P5.150</t>
  </si>
  <si>
    <t>Mission Planning (OFT 7)</t>
  </si>
  <si>
    <t>P5.160</t>
  </si>
  <si>
    <t>OFT 7 (Hydraulics/Transmission/Rotor EPs, Utility Mode Flight OPS, &amp; Autorotations/Ditching)</t>
  </si>
  <si>
    <t>UNIT 6</t>
  </si>
  <si>
    <t>AUTOMATIC FLIGHT CONTROL &amp; ELECTRICAL SYSTEMS</t>
  </si>
  <si>
    <t>P6.010</t>
  </si>
  <si>
    <t>Automatic Flight Control System (AFCS) I - Overview</t>
  </si>
  <si>
    <t>P6.020</t>
  </si>
  <si>
    <t>AFCS II - Stability Augmentation System (SAS) &amp; Advanced Flight Control Computer (AFCC)</t>
  </si>
  <si>
    <t>P6.030</t>
  </si>
  <si>
    <t>AFCS III - Autopilot &amp; Stabilator</t>
  </si>
  <si>
    <t>P6.040</t>
  </si>
  <si>
    <t>AFCS IV - Automatic Approach</t>
  </si>
  <si>
    <t>P6.080/A2.140</t>
  </si>
  <si>
    <t>Electrical System</t>
  </si>
  <si>
    <t>P6.090</t>
  </si>
  <si>
    <t>Electrical System Emergency Procedures</t>
  </si>
  <si>
    <t>P6.100</t>
  </si>
  <si>
    <t>Deice and Anti-Ice Systems (CC)</t>
  </si>
  <si>
    <t>P6.110</t>
  </si>
  <si>
    <t>Active Vibration Control Systems (AVCS)</t>
  </si>
  <si>
    <t>P6.140</t>
  </si>
  <si>
    <t>Mission Planning (OFT 9)</t>
  </si>
  <si>
    <t>P6.150</t>
  </si>
  <si>
    <t>OFT 9 (AFCS/Stabilator/Electrical System EPs &amp; AVCS)</t>
  </si>
  <si>
    <t>UNIT 7</t>
  </si>
  <si>
    <t>DAY FAMILIARIZATION OPERATIONS</t>
  </si>
  <si>
    <t>P7.010/A2.260</t>
  </si>
  <si>
    <t>Aircraft Servicing</t>
  </si>
  <si>
    <t>P7.020/A3.030</t>
  </si>
  <si>
    <t>Aircraft Discrepancy Book (ADB) and Naval Aviation Logistics Command Management Information Systems (NALCOMIS) (CC)</t>
  </si>
  <si>
    <t>P7.030/A3.040</t>
  </si>
  <si>
    <t>Integrated Mechanical Diagnostic System (IMDS)</t>
  </si>
  <si>
    <t>P7.040/A3.050</t>
  </si>
  <si>
    <t>Personal Survival &amp; Aircraft Emergency Equipment (CC)</t>
  </si>
  <si>
    <t>P7.060</t>
  </si>
  <si>
    <t>Navigation II (Direction Finding Group [DFG], Fly-to-Point [FTP], Waypoint [WYPT])</t>
  </si>
  <si>
    <t>P7.070</t>
  </si>
  <si>
    <t>PTT 5 Advanced Navigation Functions</t>
  </si>
  <si>
    <t>PTT</t>
  </si>
  <si>
    <t>P7.080</t>
  </si>
  <si>
    <t>JMPS 3 USW Plan Creation Review &amp; Advanced Route Planning</t>
  </si>
  <si>
    <t>P7.090</t>
  </si>
  <si>
    <t>Mission Planning (WTT 1)</t>
  </si>
  <si>
    <t>P7.100</t>
  </si>
  <si>
    <t>MOB</t>
  </si>
  <si>
    <t>1A2</t>
  </si>
  <si>
    <t>WTT 1 (NAV System)</t>
  </si>
  <si>
    <t>WTT</t>
  </si>
  <si>
    <t>P7.120</t>
  </si>
  <si>
    <t>MOB 200</t>
  </si>
  <si>
    <t>FAM 0 (Preflight, Postflight, &amp; Egress)</t>
  </si>
  <si>
    <t>SAC</t>
  </si>
  <si>
    <t>P7.170</t>
  </si>
  <si>
    <t>Mission Planning (FAM 2)</t>
  </si>
  <si>
    <t>P7.180</t>
  </si>
  <si>
    <t>FAM 2 (Basic Flight OPS)</t>
  </si>
  <si>
    <t>AC</t>
  </si>
  <si>
    <t>P7.210</t>
  </si>
  <si>
    <t>Mission Planning (FAM 4)</t>
  </si>
  <si>
    <t>P7.220</t>
  </si>
  <si>
    <t>FAM 4 (Advanced Flight OPS &amp; Autorotations)</t>
  </si>
  <si>
    <t>P7.230</t>
  </si>
  <si>
    <t>Mission Planning (FAM 5)</t>
  </si>
  <si>
    <t>P7.240</t>
  </si>
  <si>
    <t>FAM 5 (Advanced Flight OPS &amp; Autorotations)</t>
  </si>
  <si>
    <t>UNIT 8</t>
  </si>
  <si>
    <t>NIGHT &amp; INSTRUMENT METEOROLIGICAL CONDITIONS OPERATIONS</t>
  </si>
  <si>
    <t>P8.010/A2.250</t>
  </si>
  <si>
    <t>Aircraft Lighting System</t>
  </si>
  <si>
    <t>P8.020</t>
  </si>
  <si>
    <t>Night and Instrument Meteorological Conditions (IMC) Operations (CC)</t>
  </si>
  <si>
    <t>P8.040</t>
  </si>
  <si>
    <t>Mission Planning (OFT 11)</t>
  </si>
  <si>
    <t>P8.050</t>
  </si>
  <si>
    <t>OFT 11 (INST) (Instrument Flight Procedures)</t>
  </si>
  <si>
    <t>P8.060</t>
  </si>
  <si>
    <t>Mission Planning (FAM 6N)</t>
  </si>
  <si>
    <t>P8.070</t>
  </si>
  <si>
    <t>FAM 6N (Night FAM - Unaided-to-Aided Introduction)</t>
  </si>
  <si>
    <t>P8.100</t>
  </si>
  <si>
    <t>Mission Planning (INST 2N)</t>
  </si>
  <si>
    <t>P8.110</t>
  </si>
  <si>
    <t>INST 2N (Night Basic, Radio Instruments, &amp; Airways)</t>
  </si>
  <si>
    <t>P8.120</t>
  </si>
  <si>
    <t>Mission Planning (OFT INST X)</t>
  </si>
  <si>
    <t>P8.130</t>
  </si>
  <si>
    <t>2L3</t>
  </si>
  <si>
    <t>OFT INST X (Instrument Check)</t>
  </si>
  <si>
    <t>UNIT 9</t>
  </si>
  <si>
    <t>SEARCH AND RESCUE &amp; OVER WATER OPERATIONS</t>
  </si>
  <si>
    <t>P9.010</t>
  </si>
  <si>
    <t>Search and Rescue (SAR) Organization</t>
  </si>
  <si>
    <t>CAI*</t>
  </si>
  <si>
    <t>P9.020/A5.070</t>
  </si>
  <si>
    <t>SAR Communications (CC)</t>
  </si>
  <si>
    <t>P9.030/A5.080</t>
  </si>
  <si>
    <t>SAR Planning (CC)</t>
  </si>
  <si>
    <t>P9.050</t>
  </si>
  <si>
    <t xml:space="preserve">Medical Evacuation (MEDEVAC) </t>
  </si>
  <si>
    <t>P9.060</t>
  </si>
  <si>
    <t>Rescue Hoist System &amp; Emergency Procedures</t>
  </si>
  <si>
    <t>P9.070/A5.110</t>
  </si>
  <si>
    <t>Manual/Automatic Approach &amp; Coupled Hover</t>
  </si>
  <si>
    <t>P9.080/A5.090</t>
  </si>
  <si>
    <t>Glass Cockpit SAR Functions</t>
  </si>
  <si>
    <t>P9.090</t>
  </si>
  <si>
    <t>SAR Equipment (CC)</t>
  </si>
  <si>
    <t>P9.110</t>
  </si>
  <si>
    <t>PTT 6 Search and Rescue (SAR) Navigation Functions &amp; Patterns</t>
  </si>
  <si>
    <t>HSM-41 Unit Total:</t>
  </si>
  <si>
    <t>HSM-40 Unit Total:</t>
  </si>
  <si>
    <t>UNIT 10</t>
  </si>
  <si>
    <t>SOUND NAVIAGATION &amp; RANGING OPERATIONS</t>
  </si>
  <si>
    <t>P10.010/A14.010</t>
  </si>
  <si>
    <t>Sound Navigation and Ranging (SONAR) System Overview</t>
  </si>
  <si>
    <t>P10.020</t>
  </si>
  <si>
    <t>Sonar Dipping Procedures</t>
  </si>
  <si>
    <t>P10.030</t>
  </si>
  <si>
    <t>Sonar Emergency Procedures</t>
  </si>
  <si>
    <t>P10.050</t>
  </si>
  <si>
    <t>Blade Stall &amp; Aircraft Handling</t>
  </si>
  <si>
    <t>P10.070</t>
  </si>
  <si>
    <t>Mission Planning (TOFT 1)</t>
  </si>
  <si>
    <t>P10.080</t>
  </si>
  <si>
    <t>TOFT 1 (Sonar Dipping Operations &amp; Procedures)</t>
  </si>
  <si>
    <t>TOFT</t>
  </si>
  <si>
    <t>P10.090</t>
  </si>
  <si>
    <t>Mission Planning (DIP 1)</t>
  </si>
  <si>
    <t>P10.100</t>
  </si>
  <si>
    <t>DIP 1 (Day/Night Sonar Dipping OPS &amp; Procedures)</t>
  </si>
  <si>
    <t>P10.110</t>
  </si>
  <si>
    <t>Mission Planning (SAR 2N)</t>
  </si>
  <si>
    <t>P10.120</t>
  </si>
  <si>
    <t>1P0</t>
  </si>
  <si>
    <t>SAR 2N (Night Dipping OPS &amp; Night SAR)</t>
  </si>
  <si>
    <t>UNIT 12</t>
  </si>
  <si>
    <t>PILOT PHASE EVALUATION</t>
  </si>
  <si>
    <t>P12.010</t>
  </si>
  <si>
    <t>NATOPS Open Book Exam</t>
  </si>
  <si>
    <t>P12.020</t>
  </si>
  <si>
    <t>NATOPS Closed Book Exam</t>
  </si>
  <si>
    <t>P12.030</t>
  </si>
  <si>
    <t>Mission Planning (TOFT 2X)</t>
  </si>
  <si>
    <t>P12.040</t>
  </si>
  <si>
    <t>TOFT 2X (SAR/Dipping EPs Review &amp; Pilot Phase Review)</t>
  </si>
  <si>
    <t>P12.050</t>
  </si>
  <si>
    <t>Mission Planning (FAM 9X)</t>
  </si>
  <si>
    <t>P12.060</t>
  </si>
  <si>
    <t>FAM 9X (FAM, SAR, Dipping Phase EX)</t>
  </si>
  <si>
    <t>P12.070</t>
  </si>
  <si>
    <t>Mission Planning (OFT NATOPS X)</t>
  </si>
  <si>
    <t>P12.080</t>
  </si>
  <si>
    <t>2L4</t>
  </si>
  <si>
    <t>OFT NATOPS X</t>
  </si>
  <si>
    <t>P12.090</t>
  </si>
  <si>
    <t>Mission Planning (NATOPS X)</t>
  </si>
  <si>
    <t>P12.100</t>
  </si>
  <si>
    <t>2L4/2L5</t>
  </si>
  <si>
    <t xml:space="preserve">NATOPS X     </t>
  </si>
  <si>
    <t>P12.110</t>
  </si>
  <si>
    <t>Pilot Phase Critique</t>
  </si>
  <si>
    <t>CRT</t>
  </si>
  <si>
    <t>UNIT 13</t>
  </si>
  <si>
    <t>EXTERNAL CARGO, LOGISTICS, &amp; MOUNTAIN FLYING OPERATIONS</t>
  </si>
  <si>
    <t>P13.070/A6.210</t>
  </si>
  <si>
    <t>Overland &amp; Mountain Flying</t>
  </si>
  <si>
    <t>P13.090</t>
  </si>
  <si>
    <t>Mission Planning (FAM 11)</t>
  </si>
  <si>
    <t>P13.100</t>
  </si>
  <si>
    <t>ASU 200</t>
  </si>
  <si>
    <t>1A6</t>
  </si>
  <si>
    <t xml:space="preserve">FAM 11 (Low Level VFR NAV-Confined Area Landing [CAL]/Landing Zone [LZ]) </t>
  </si>
  <si>
    <t>UNIT 15</t>
  </si>
  <si>
    <t>INTELLIGENCE &amp; RECOGNITION (RECCE)</t>
  </si>
  <si>
    <t>HSM-40 IP AUGMENT</t>
  </si>
  <si>
    <t>P15.040</t>
  </si>
  <si>
    <t>ATO Phase Indoctrination</t>
  </si>
  <si>
    <t>P15.060/A19.010</t>
  </si>
  <si>
    <t>Incident at Sea (INCSEA) &amp; Rules of Engagement (ROE)</t>
  </si>
  <si>
    <t>UNIT 16</t>
  </si>
  <si>
    <t>RADAR, IDENTIFICATION FRIEND OR FOE, &amp; AUTOMATIC IDENTIFICATION</t>
  </si>
  <si>
    <t>P16.020</t>
  </si>
  <si>
    <t>Multi-Mode Radar (MMR) Introduction</t>
  </si>
  <si>
    <t>P16.030/A7.090</t>
  </si>
  <si>
    <t>C/REL</t>
  </si>
  <si>
    <t>Surface Warfare (SUW) Search Considerations &amp; Employment</t>
  </si>
  <si>
    <t>P16.040</t>
  </si>
  <si>
    <t>S</t>
  </si>
  <si>
    <t>AN/APS-147 &amp; AN/APS-153(V)1 MMR Modes</t>
  </si>
  <si>
    <t>P16.050/A7.110</t>
  </si>
  <si>
    <t>Tracking Introduction</t>
  </si>
  <si>
    <t>P16.060</t>
  </si>
  <si>
    <t>IFF Interrogator System Operations</t>
  </si>
  <si>
    <t>P16.070/A7.140</t>
  </si>
  <si>
    <t>PTT 8/PTT 1 Multi-Mode Radar (MMR) Introduction</t>
  </si>
  <si>
    <t>P16.080/A7.250</t>
  </si>
  <si>
    <t>PTT 9/PTT 3 Interrogator Controls Introduction</t>
  </si>
  <si>
    <t>P16.140/A7.210</t>
  </si>
  <si>
    <t>AN/APS-147 &amp; AN/APS-153(V)1 MMR Inverse Synthetic Aperture Radar (ISAR)</t>
  </si>
  <si>
    <t>P16.290/A7.220</t>
  </si>
  <si>
    <t>PTT 10/PTT 2 MMR &amp; ISAR Functions Introduction</t>
  </si>
  <si>
    <t>P16.300/A7.260</t>
  </si>
  <si>
    <t>PTT 11/PTT 4 MMR Operations</t>
  </si>
  <si>
    <t>P16.340</t>
  </si>
  <si>
    <t>Mission Planning (WTT 5)</t>
  </si>
  <si>
    <t>P16.350</t>
  </si>
  <si>
    <t>ASU 100</t>
  </si>
  <si>
    <t>1A9</t>
  </si>
  <si>
    <t>WTT 5 (MMR 4 - All Radar Modes, IFF, ISAR, &amp; Datalink)</t>
  </si>
  <si>
    <t>UNIT 17</t>
  </si>
  <si>
    <t xml:space="preserve">MULTI-SPECTRAL TARGETING &amp; LINK 16 OPERATIONS </t>
  </si>
  <si>
    <t>P17.010</t>
  </si>
  <si>
    <t>Multi-Spectral Targeting System (MTS) &amp; Hellfire System Overview</t>
  </si>
  <si>
    <t>P17.020/A9.010</t>
  </si>
  <si>
    <t>Introduction to Infrared (IR) Technology (CC)</t>
  </si>
  <si>
    <t>P17.030/A9.020</t>
  </si>
  <si>
    <t>Laser Theory &amp; Safety Introduction</t>
  </si>
  <si>
    <t>P17.040</t>
  </si>
  <si>
    <t>MTS Controls &amp; Operations</t>
  </si>
  <si>
    <t>P17.050</t>
  </si>
  <si>
    <t>DTTT 1 MTS Forward-Looking Infrared (FLIR) Operating Procedures 1</t>
  </si>
  <si>
    <t>DTTT</t>
  </si>
  <si>
    <t>P17.090/A8.170</t>
  </si>
  <si>
    <t>Link 16 Overview</t>
  </si>
  <si>
    <t>P17.100/A8.180</t>
  </si>
  <si>
    <t>Link 16 Operator System Interface (OSI), System Status, Text, &amp; Voice</t>
  </si>
  <si>
    <t>P17.110/A8.190</t>
  </si>
  <si>
    <t>Link 16 Surveillance, Track, &amp; Mission Tasking Procedures</t>
  </si>
  <si>
    <t>P17.120/A8.210</t>
  </si>
  <si>
    <t>Link 16 Employment</t>
  </si>
  <si>
    <t>P17.130/A8.200</t>
  </si>
  <si>
    <t>PTT 12/PTT 7 Link 16</t>
  </si>
  <si>
    <t>P17.140</t>
  </si>
  <si>
    <t>Automatic Identification System (AIS) Operations</t>
  </si>
  <si>
    <t>P17.150</t>
  </si>
  <si>
    <t>JMPS 4 Surface Warfare (SUW)</t>
  </si>
  <si>
    <t>P17.160</t>
  </si>
  <si>
    <t>S/REL</t>
  </si>
  <si>
    <t>Tactical Risk Management (TRM)</t>
  </si>
  <si>
    <t>P17.170</t>
  </si>
  <si>
    <t>Tactical Navigation (TACNAV) (MD NAV Functions &amp; Flight Plans)</t>
  </si>
  <si>
    <t>P17.190</t>
  </si>
  <si>
    <t>Mission Planning (WTT 7)</t>
  </si>
  <si>
    <t>P17.200</t>
  </si>
  <si>
    <t>WTT 7 (LINK 16 OPS)</t>
  </si>
  <si>
    <t>UNIT 18</t>
  </si>
  <si>
    <t>ELECTRONIC WARFARE</t>
  </si>
  <si>
    <t>P18.010/A8.010</t>
  </si>
  <si>
    <t>Electronic Warfare (EW) Principles (Radar Theory)</t>
  </si>
  <si>
    <t>P18.020/A8.020</t>
  </si>
  <si>
    <t>EW Principals (Radar Taxonomy &amp; Nomenclature)</t>
  </si>
  <si>
    <t>P18.030/A8.030</t>
  </si>
  <si>
    <t>Electronic Support Measures (ESM) System (AN/ALQ-210)</t>
  </si>
  <si>
    <t>P18.040</t>
  </si>
  <si>
    <t>ESM / L16 / SYSCONFIG 18 Interface</t>
  </si>
  <si>
    <t>P18.050/A8.050</t>
  </si>
  <si>
    <t>ESM Tactical Employment &amp; Strike Group Capabilities</t>
  </si>
  <si>
    <t>P18.060/A8.080</t>
  </si>
  <si>
    <t>PTT 13/PTT 5 Electronic Warfare (EW)</t>
  </si>
  <si>
    <t>P18.080</t>
  </si>
  <si>
    <t>SeaHawk Eye Electronic Support Measures Library Development Tool (SHEELD) Introduction</t>
  </si>
  <si>
    <t>P18.090/A8.110</t>
  </si>
  <si>
    <t>PTT 14/PTT 6 EW Employment</t>
  </si>
  <si>
    <t>P18.100</t>
  </si>
  <si>
    <t>(C)</t>
  </si>
  <si>
    <t>Mission Planning (WTT 8)</t>
  </si>
  <si>
    <t>P18.110</t>
  </si>
  <si>
    <t>C</t>
  </si>
  <si>
    <t>WTT 8 (ESM OPS)</t>
  </si>
  <si>
    <t>P18.120</t>
  </si>
  <si>
    <t>Mission Planning (OFT TAC 2)</t>
  </si>
  <si>
    <t>P18.130</t>
  </si>
  <si>
    <t>(S)</t>
  </si>
  <si>
    <t>OFT TAC 2 (EW)</t>
  </si>
  <si>
    <t>P18.140</t>
  </si>
  <si>
    <t>Mission Planning (TAC 2)</t>
  </si>
  <si>
    <t>P18.150</t>
  </si>
  <si>
    <t>TAC 2 (EW)</t>
  </si>
  <si>
    <t>P18.160/A8.260</t>
  </si>
  <si>
    <t>Post-Mission Analysis (PMA) Lab</t>
  </si>
  <si>
    <t>P18.180</t>
  </si>
  <si>
    <t>EW Phase Exam</t>
  </si>
  <si>
    <t>P18.190</t>
  </si>
  <si>
    <t>EW Phase Critique</t>
  </si>
  <si>
    <t>UNIT 19</t>
  </si>
  <si>
    <t>SURFACE WARFARE COMMUNICATIONS &amp; FORMATION OPERATIONS</t>
  </si>
  <si>
    <t>P19.010/A4.090</t>
  </si>
  <si>
    <t>Communications Security (COMSEC) Equipment</t>
  </si>
  <si>
    <t>P19.020/A7.310</t>
  </si>
  <si>
    <t>Tactical Communications</t>
  </si>
  <si>
    <t>P19.030/A8.160</t>
  </si>
  <si>
    <t>Multifunction Radios (MFRs) II</t>
  </si>
  <si>
    <t>P19.040/A7.130</t>
  </si>
  <si>
    <t>Hawklink/Ku-band Overview &amp; Operations</t>
  </si>
  <si>
    <t>P19.070/A10.020</t>
  </si>
  <si>
    <t>Surveillance Operations Planning</t>
  </si>
  <si>
    <t>P19.080/A10.040</t>
  </si>
  <si>
    <t>SUW Tactics, Employment, &amp; Antisurface Surveillance Targeting (ASST)</t>
  </si>
  <si>
    <t>P19.090</t>
  </si>
  <si>
    <t>Environmental Implications for Non-Acoustic Sensors</t>
  </si>
  <si>
    <t>P19.100</t>
  </si>
  <si>
    <t>Composite Warfare Doctrine</t>
  </si>
  <si>
    <t>P19.110</t>
  </si>
  <si>
    <t>Combined Intelligence Introduction &amp; Security Brief</t>
  </si>
  <si>
    <t>INTEL</t>
  </si>
  <si>
    <t>P19.120</t>
  </si>
  <si>
    <t>S/NF</t>
  </si>
  <si>
    <t>SUW Geographical (Geo) &amp; Political Country Studies</t>
  </si>
  <si>
    <t>P19.130</t>
  </si>
  <si>
    <t>SUW Threat &amp; Friendly Platform Capabilities &amp; Limitations</t>
  </si>
  <si>
    <t>P19.140/A19.020</t>
  </si>
  <si>
    <t xml:space="preserve">Intelligence Resources </t>
  </si>
  <si>
    <t>P19.150</t>
  </si>
  <si>
    <t>SUW Chalk Talk</t>
  </si>
  <si>
    <t>P19.160</t>
  </si>
  <si>
    <t>Formation (FORM) Procedures</t>
  </si>
  <si>
    <t>P19.210</t>
  </si>
  <si>
    <t>Mission Planning (TAC 3)</t>
  </si>
  <si>
    <t>P19.220</t>
  </si>
  <si>
    <t xml:space="preserve">TAC 3 (FORM) </t>
  </si>
  <si>
    <t>P19.250</t>
  </si>
  <si>
    <t>Mission Planning (NVD 2)</t>
  </si>
  <si>
    <t>P19.260</t>
  </si>
  <si>
    <t>NVD 2 (NVD FORM)</t>
  </si>
  <si>
    <t>UNIT 20</t>
  </si>
  <si>
    <t>ORDNANCE SYSTEMS &amp; EMPLOYMENT</t>
  </si>
  <si>
    <t>P20.010</t>
  </si>
  <si>
    <t>Helicopter Launched Fire-and-Forget (HELLFIRE) Missiles</t>
  </si>
  <si>
    <t>P20.020/A2.270</t>
  </si>
  <si>
    <t>Armament System Overview</t>
  </si>
  <si>
    <t>P20.030</t>
  </si>
  <si>
    <t>MTS/Hellfire System Display Symbology &amp; Modes</t>
  </si>
  <si>
    <t>P20.040</t>
  </si>
  <si>
    <t>PTT 15 Ordnance System</t>
  </si>
  <si>
    <t>P20.050</t>
  </si>
  <si>
    <t>MTS/Hellfire System Safety &amp; CRM Overview</t>
  </si>
  <si>
    <t>P20.060</t>
  </si>
  <si>
    <t>MTS/Hellfire System Preflight &amp; Emergency Procedures</t>
  </si>
  <si>
    <t>P20.080</t>
  </si>
  <si>
    <t>Mission Planning (WTT 9)</t>
  </si>
  <si>
    <t>P20.090</t>
  </si>
  <si>
    <t>WTT 9 (MTS/HELLFIRE FAM 2)</t>
  </si>
  <si>
    <t>P20.140</t>
  </si>
  <si>
    <t>Mission Planning (TOFT 5)</t>
  </si>
  <si>
    <t>P20.150</t>
  </si>
  <si>
    <t>1A7</t>
  </si>
  <si>
    <t>TOFT 5 (Remote Designation)</t>
  </si>
  <si>
    <t>P20.160</t>
  </si>
  <si>
    <t>Crew Served Weapons</t>
  </si>
  <si>
    <t>P20.170</t>
  </si>
  <si>
    <t>Section Gun Patterns &amp; Procedures</t>
  </si>
  <si>
    <t>P20.200</t>
  </si>
  <si>
    <t>Advanced Precision Kill Weapons System (APKWS)</t>
  </si>
  <si>
    <t>P20.210</t>
  </si>
  <si>
    <t>APKWS Employment</t>
  </si>
  <si>
    <t>P20.230</t>
  </si>
  <si>
    <t>Mission Planning (OFT TAC 4)</t>
  </si>
  <si>
    <t>P20.240</t>
  </si>
  <si>
    <t>OFT TAC 4 (APKWS Introduction)</t>
  </si>
  <si>
    <t>P20.250</t>
  </si>
  <si>
    <t>Mission Planning (TOFT 6)</t>
  </si>
  <si>
    <t>P20.260</t>
  </si>
  <si>
    <t>TOFT 6 (APKWS  EX)</t>
  </si>
  <si>
    <t>P20.270/A9.090</t>
  </si>
  <si>
    <t>Radio Frequency (RF) &amp; Infrared (IR) Missile Theory (Seekers &amp; Guidance)</t>
  </si>
  <si>
    <t>P20.280/A9.110</t>
  </si>
  <si>
    <t>Infrared Countermeasures (IRCM) Set (AN/ALQ-144) Introduction &amp; Operations</t>
  </si>
  <si>
    <t>P20.290/A9.120</t>
  </si>
  <si>
    <t>Missile Warning System (MWS) (AN/AAR-47) Introduction &amp; Operations</t>
  </si>
  <si>
    <t>P20.300/A9.130</t>
  </si>
  <si>
    <t>Countermeasures Dispensing System (CMDS) (AN/ALE-47) Introduction &amp; Operations</t>
  </si>
  <si>
    <t>P20.310/A9.100</t>
  </si>
  <si>
    <t>Countermeasures (CM)</t>
  </si>
  <si>
    <t>P20.320/A9.140</t>
  </si>
  <si>
    <t>Integrated Self Defense (ISD)</t>
  </si>
  <si>
    <t>P20.330</t>
  </si>
  <si>
    <t>PTT 16 Integrated Self Defense (ISD)</t>
  </si>
  <si>
    <t>P20.340</t>
  </si>
  <si>
    <t>ISD Application &amp; Threat Specific Optimization</t>
  </si>
  <si>
    <t>P20.350</t>
  </si>
  <si>
    <t>Surface-to-Air Countertactics (SACT)</t>
  </si>
  <si>
    <t>P20.360</t>
  </si>
  <si>
    <t>Aircraft Handling Characteristics (AHC) &amp; Energy Manueuverability (EM) Diagrams</t>
  </si>
  <si>
    <t>P20.400</t>
  </si>
  <si>
    <t>Mission Planning (OFT TAC 5)</t>
  </si>
  <si>
    <t>P20.410</t>
  </si>
  <si>
    <t xml:space="preserve">OFT TAC 5 (AHC, EM, &amp; SACT Introduction) </t>
  </si>
  <si>
    <t>P20.420</t>
  </si>
  <si>
    <t>Mission Planning (TAC 5)</t>
  </si>
  <si>
    <t>P20.430</t>
  </si>
  <si>
    <t xml:space="preserve">TAC 5 (AHC &amp; SACT) </t>
  </si>
  <si>
    <t>UNIT 21</t>
  </si>
  <si>
    <t>COORDINATED SURFACE WARFARE</t>
  </si>
  <si>
    <t>P21.010/A7.320</t>
  </si>
  <si>
    <t>Strike Coordination and Reconnaissance (SCAR)</t>
  </si>
  <si>
    <t>P21.020/A10.030</t>
  </si>
  <si>
    <t>Over-the-Horizon-Targeting (OTH-T), Detection, Classification, &amp; Bomb Hit Assessment (BHA)</t>
  </si>
  <si>
    <t>P21.060</t>
  </si>
  <si>
    <r>
      <rPr>
        <strike/>
        <sz val="10"/>
        <color rgb="FFFF0000"/>
        <rFont val="Arial"/>
        <family val="2"/>
      </rPr>
      <t>Mission Planning (TOFT 8)</t>
    </r>
    <r>
      <rPr>
        <sz val="10"/>
        <color rgb="FFFF0000"/>
        <rFont val="Arial"/>
        <family val="2"/>
      </rPr>
      <t xml:space="preserve"> </t>
    </r>
    <r>
      <rPr>
        <b/>
        <sz val="10"/>
        <color rgb="FF00B050"/>
        <rFont val="Arial"/>
        <family val="2"/>
      </rPr>
      <t>CHANGE TO TOFT 7 (HELLFIRE)</t>
    </r>
  </si>
  <si>
    <t>P21.070</t>
  </si>
  <si>
    <r>
      <rPr>
        <strike/>
        <sz val="10"/>
        <color rgb="FFFF0000"/>
        <rFont val="Arial"/>
        <family val="2"/>
      </rPr>
      <t>TOFT 8 (APKWS &amp; SCAR)</t>
    </r>
    <r>
      <rPr>
        <sz val="10"/>
        <color rgb="FFFF0000"/>
        <rFont val="Arial"/>
        <family val="2"/>
      </rPr>
      <t xml:space="preserve"> </t>
    </r>
    <r>
      <rPr>
        <b/>
        <sz val="10"/>
        <color rgb="FF00B050"/>
        <rFont val="Arial"/>
        <family val="2"/>
      </rPr>
      <t>CHANGE TO TOFT 7 (HELLFIRE)</t>
    </r>
  </si>
  <si>
    <t>P21.110</t>
  </si>
  <si>
    <r>
      <rPr>
        <strike/>
        <sz val="10"/>
        <color rgb="FFFF0000"/>
        <rFont val="Arial"/>
        <family val="2"/>
      </rPr>
      <t xml:space="preserve">Mission Planning (TOFT 10) </t>
    </r>
    <r>
      <rPr>
        <b/>
        <sz val="10"/>
        <color rgb="FF00B050"/>
        <rFont val="Arial"/>
        <family val="2"/>
      </rPr>
      <t>CHANGE TO TOFT 9 (HELLFIRE)</t>
    </r>
  </si>
  <si>
    <t>P21.120</t>
  </si>
  <si>
    <r>
      <rPr>
        <strike/>
        <sz val="10"/>
        <color rgb="FFFF0000"/>
        <rFont val="Arial"/>
        <family val="2"/>
      </rPr>
      <t>TOFT 10 (APKWS pre-SUW TAC EVAL)</t>
    </r>
    <r>
      <rPr>
        <sz val="10"/>
        <color rgb="FFFF0000"/>
        <rFont val="Arial"/>
        <family val="2"/>
      </rPr>
      <t xml:space="preserve"> </t>
    </r>
    <r>
      <rPr>
        <b/>
        <sz val="10"/>
        <color rgb="FF00B050"/>
        <rFont val="Arial"/>
        <family val="2"/>
      </rPr>
      <t>CHANGE TO TOFT 9 (HELLFIRE)</t>
    </r>
  </si>
  <si>
    <t>P21.130</t>
  </si>
  <si>
    <t>Mission Planning (TAC 6)</t>
  </si>
  <si>
    <t>P21.140</t>
  </si>
  <si>
    <t>TAC 6 (SUW Overview)</t>
  </si>
  <si>
    <t>P21.150</t>
  </si>
  <si>
    <t>Mission Planning (TOFT 11X)</t>
  </si>
  <si>
    <t>P21.160</t>
  </si>
  <si>
    <t>ASU 101</t>
  </si>
  <si>
    <t>1A8</t>
  </si>
  <si>
    <t>TOFT 11X (SUW TAC EVAL with either HELLFIRE or APKWS)</t>
  </si>
  <si>
    <t>P21.170</t>
  </si>
  <si>
    <t>SUW Phase Critique</t>
  </si>
  <si>
    <t>UNIT 23</t>
  </si>
  <si>
    <t>ANTI-SUBMARINE WARFARE WEAPONS &amp; TACTICS</t>
  </si>
  <si>
    <t>P23.010/A12.060</t>
  </si>
  <si>
    <t>Acoustic Mission Planner (AMP)</t>
  </si>
  <si>
    <t>P23.020/A12.080</t>
  </si>
  <si>
    <t>JMPS 5 Undersea Warfare (USW)</t>
  </si>
  <si>
    <t>P23.030/A16.020</t>
  </si>
  <si>
    <t>ASW Weapons &amp; Tactics Overview</t>
  </si>
  <si>
    <t>P23.040/A12.050</t>
  </si>
  <si>
    <t>Sonobuoy System Overview</t>
  </si>
  <si>
    <t>P23.050/A12.140</t>
  </si>
  <si>
    <t>Active Acoustic Functions</t>
  </si>
  <si>
    <t>P23.060/A12.110</t>
  </si>
  <si>
    <t>Passive Acoustic Functions I</t>
  </si>
  <si>
    <t>P23.070/A12.120</t>
  </si>
  <si>
    <t>Passive Acoustic Functions II</t>
  </si>
  <si>
    <t>P23.080</t>
  </si>
  <si>
    <t>ASW Airplans</t>
  </si>
  <si>
    <t>P23.090</t>
  </si>
  <si>
    <t>Sonobuoy Plot Stabilization</t>
  </si>
  <si>
    <t>P23.100/A12.130</t>
  </si>
  <si>
    <t>PTT 17/PTT 10 Passive Sonobuoys</t>
  </si>
  <si>
    <t>P23.110/A12.190</t>
  </si>
  <si>
    <t>PTT 18/PTT 11 Active Sonobuoys</t>
  </si>
  <si>
    <t>P23.130</t>
  </si>
  <si>
    <t>Sonar Operations</t>
  </si>
  <si>
    <t>P23.140/A12.090</t>
  </si>
  <si>
    <t>PTT 19/PTT 8 Acoustic Functionality Familiarization</t>
  </si>
  <si>
    <t>P23.150/A12.100</t>
  </si>
  <si>
    <t>PTT 20/PTT 9 Acoustic Mission Planner (AMP) &amp; Airplan Control</t>
  </si>
  <si>
    <t>P23.160/A14.060</t>
  </si>
  <si>
    <t>PTT 21/PTT 12 Sonar</t>
  </si>
  <si>
    <t>P23.170/A14.070</t>
  </si>
  <si>
    <t>PTT 22/PTT 13 NATOPS Sonar Troubleshooting Procedures</t>
  </si>
  <si>
    <t>P23.190</t>
  </si>
  <si>
    <t>Initial Target Detection &amp; Classification</t>
  </si>
  <si>
    <t>P23.200/A13.100</t>
  </si>
  <si>
    <t>Non-Acoustic Search &amp; Redetect Tactics</t>
  </si>
  <si>
    <t>P23.210</t>
  </si>
  <si>
    <t>Sonar Employment</t>
  </si>
  <si>
    <t>P23.220/A13.110</t>
  </si>
  <si>
    <t>Passive Acoustic Localization &amp; Tracking Procedures</t>
  </si>
  <si>
    <t>P23.230/A13.250</t>
  </si>
  <si>
    <t>Active Acoustic Localization &amp; Tracking Procedures</t>
  </si>
  <si>
    <t>P23.320</t>
  </si>
  <si>
    <t>Mission Planning (WTT 16)</t>
  </si>
  <si>
    <t>P23.330</t>
  </si>
  <si>
    <t>ASW 100</t>
  </si>
  <si>
    <t>WTT 16 (Tracking Review &amp; Sensor Operator [SO] Integration)</t>
  </si>
  <si>
    <t>P23.340</t>
  </si>
  <si>
    <t>ASW Chalk Talk</t>
  </si>
  <si>
    <t>P23.350</t>
  </si>
  <si>
    <t>ASW Geographical (Geo) &amp; Political Country Studies</t>
  </si>
  <si>
    <t>P23.360</t>
  </si>
  <si>
    <t>ASW Threat &amp; Friendly Platform Capabilities &amp; Limitations</t>
  </si>
  <si>
    <t>P23.390/A16.030</t>
  </si>
  <si>
    <t>Mk 46/54 Torpedoes</t>
  </si>
  <si>
    <t>P23.400</t>
  </si>
  <si>
    <t>Weapons Launch &amp; Emergency Procedures</t>
  </si>
  <si>
    <t>P23.410/A16.060</t>
  </si>
  <si>
    <t>Passive Attack</t>
  </si>
  <si>
    <t>P23.420</t>
  </si>
  <si>
    <t>PTT 23 Torpedo Checklist Introduction</t>
  </si>
  <si>
    <t>P23.430/A16.040</t>
  </si>
  <si>
    <t>Lost Contact Procedures</t>
  </si>
  <si>
    <t>P23.440</t>
  </si>
  <si>
    <t>Active Attack</t>
  </si>
  <si>
    <t>P23.450/A16.010</t>
  </si>
  <si>
    <t>Submarine Tactics &amp; Evasion</t>
  </si>
  <si>
    <t>P23.490</t>
  </si>
  <si>
    <t>Mission Planning (WTT 17)</t>
  </si>
  <si>
    <t>P23.500</t>
  </si>
  <si>
    <t>WTT 17 (Mk-46 Torpedo Attack)</t>
  </si>
  <si>
    <t>P23.510</t>
  </si>
  <si>
    <t>Mission Planning (WTT 18)</t>
  </si>
  <si>
    <t>P23.520</t>
  </si>
  <si>
    <t>WTT 18 (Mk-54 Torpedo Attack)</t>
  </si>
  <si>
    <t>P23.530</t>
  </si>
  <si>
    <t>Mission Planning (TOFT 13)</t>
  </si>
  <si>
    <t>P23.540</t>
  </si>
  <si>
    <t>TOFT 13 (Passive Attack)</t>
  </si>
  <si>
    <t>P23.550</t>
  </si>
  <si>
    <t>Mission Planning (TOFT 14)</t>
  </si>
  <si>
    <t>TOFT 14 (Active Attack &amp; Reattack)</t>
  </si>
  <si>
    <t>P23.570</t>
  </si>
  <si>
    <t>Shipboard Tactical Towed Array Sonar (TACTAS) &amp; Target Motion Analysis (TMA)</t>
  </si>
  <si>
    <t>P23.580/A16.160</t>
  </si>
  <si>
    <t>Shipboard ASW Equipment &amp; Direct Path (DP) Redetection</t>
  </si>
  <si>
    <t>P23.620</t>
  </si>
  <si>
    <t>Mission Planning (TAC 7)</t>
  </si>
  <si>
    <t>P23.630</t>
  </si>
  <si>
    <t>ASW 200</t>
  </si>
  <si>
    <t>TAC 7 (ASW: Sonar Dome, Dip-to-Dip, NAV Buoys)</t>
  </si>
  <si>
    <t>UNIT 24</t>
  </si>
  <si>
    <t>COORDINATED ANTI-SUBMARINE WARFARE</t>
  </si>
  <si>
    <t>P24.010/A17.010</t>
  </si>
  <si>
    <t>Joint &amp; Coordinated Operations Overview</t>
  </si>
  <si>
    <t>P24.040/A17.040</t>
  </si>
  <si>
    <t>ASW Screen Tactics</t>
  </si>
  <si>
    <t>P24.050/A17.070</t>
  </si>
  <si>
    <t>P-8 Operations Overview</t>
  </si>
  <si>
    <t>P24.060</t>
  </si>
  <si>
    <t>Mission Planning (TOFT 16)</t>
  </si>
  <si>
    <t>P24.070</t>
  </si>
  <si>
    <t>TOFT 16 (High Value Unit [HVU] Screen Tactics)</t>
  </si>
  <si>
    <t>P24.150/A17.180</t>
  </si>
  <si>
    <t>JMPS Critique</t>
  </si>
  <si>
    <t>P24.160</t>
  </si>
  <si>
    <t>Mission Planning (TOFT 18)</t>
  </si>
  <si>
    <t>P24.170</t>
  </si>
  <si>
    <t>TOFT 18 (Pre-ASW TAC EVAL)</t>
  </si>
  <si>
    <t>P24.200</t>
  </si>
  <si>
    <t>Mission Planning (TOFT 19X)</t>
  </si>
  <si>
    <t>P24.210</t>
  </si>
  <si>
    <t>2L5</t>
  </si>
  <si>
    <t>TOFT 19X (ASW TAC EVAL)</t>
  </si>
  <si>
    <t>P24.220</t>
  </si>
  <si>
    <t>Mission Planning (OFT 13)</t>
  </si>
  <si>
    <t>P24.230</t>
  </si>
  <si>
    <t>OFT 13 (EPs/SIM Review)</t>
  </si>
  <si>
    <t>P24.240</t>
  </si>
  <si>
    <t>ASW Phase Critique</t>
  </si>
  <si>
    <t>P24.250</t>
  </si>
  <si>
    <t>Pilot End-of-Course Critique (EOCC)</t>
  </si>
  <si>
    <t>HSM 41 Segment Total:</t>
  </si>
  <si>
    <t>CORE COURSE:</t>
  </si>
  <si>
    <t>HSM 40 Segment Total:</t>
  </si>
  <si>
    <t>All Unit Totals:</t>
  </si>
  <si>
    <t>Instructor classroom:</t>
  </si>
  <si>
    <t>HSM 41 Instructor all:</t>
  </si>
  <si>
    <t>HSM 40 Instructor all:</t>
  </si>
  <si>
    <t># Hrs CAT IV FRP Graduates with</t>
  </si>
  <si>
    <t>FLIGHT EVENT SUMMARY:</t>
  </si>
  <si>
    <t>PILOT PHASE:</t>
  </si>
  <si>
    <t>HSM 41</t>
  </si>
  <si>
    <t>HSM 40</t>
  </si>
  <si>
    <t>ATO PHASE:</t>
  </si>
  <si>
    <t>SIM</t>
  </si>
  <si>
    <t>ALL INSTRUCTOR LED</t>
  </si>
  <si>
    <t>OFT EVENT SUMMARY:</t>
  </si>
  <si>
    <t>Includes JMPS, NITE LAB, CRITIQUES, DTTT, ISAR</t>
  </si>
  <si>
    <t>Total</t>
  </si>
  <si>
    <t>TOFT EVENT SUMMARY:</t>
  </si>
  <si>
    <t>MISC</t>
  </si>
  <si>
    <t>ALL NON-INSTRUCTOR LED or outside CMD</t>
  </si>
  <si>
    <t>LOG BOOK SIM HOURS:</t>
  </si>
  <si>
    <t>Includes EXAMs</t>
  </si>
  <si>
    <t>WTT EVENT SUMMARY:</t>
  </si>
  <si>
    <t>TOTAL SIM HRS:</t>
  </si>
  <si>
    <t>OFT, TOFT, WTT</t>
  </si>
  <si>
    <t>PTT EVENT SUMMARY:</t>
  </si>
  <si>
    <t>ALL DEVICE HOURS:</t>
  </si>
  <si>
    <t>OFT, TOFT, WTT, PTT, DTTT</t>
  </si>
  <si>
    <t>HSM-40 FLIGHT SUMMARY</t>
  </si>
  <si>
    <t>PHASE</t>
  </si>
  <si>
    <t>SORTIES</t>
  </si>
  <si>
    <t>IP</t>
  </si>
  <si>
    <t>DAY</t>
  </si>
  <si>
    <t>NIGHT</t>
  </si>
  <si>
    <t xml:space="preserve">FUNDED </t>
  </si>
  <si>
    <t>PILOT</t>
  </si>
  <si>
    <t>ATO</t>
  </si>
  <si>
    <t>TOTAL</t>
  </si>
  <si>
    <t>HSM-41 FLIGHT SUMMARY</t>
  </si>
  <si>
    <t>TOFT SUMMARY</t>
  </si>
  <si>
    <t>OFT SUMMARY</t>
  </si>
  <si>
    <t>RP</t>
  </si>
  <si>
    <t>24.0*</t>
  </si>
  <si>
    <t>22.0*</t>
  </si>
  <si>
    <t>WTT SUMMARY</t>
  </si>
  <si>
    <t>JMPS/OMIA/ATS PTT SUMMARY</t>
  </si>
  <si>
    <t>16.0*</t>
  </si>
  <si>
    <t>MTS/DTTT SUMMARY</t>
  </si>
  <si>
    <t>NOTES:</t>
  </si>
  <si>
    <r>
      <t xml:space="preserve">(1) </t>
    </r>
    <r>
      <rPr>
        <b/>
        <sz val="10"/>
        <color theme="1"/>
        <rFont val="Arial"/>
        <family val="2"/>
      </rPr>
      <t>*</t>
    </r>
    <r>
      <rPr>
        <sz val="10"/>
        <color theme="1"/>
        <rFont val="Arial"/>
        <family val="2"/>
      </rPr>
      <t xml:space="preserve"> Total hours reflect simulator event total; actual FRP training time is 4.0 hours (includes 2.0 hours event and 2.0 hours observation).  </t>
    </r>
  </si>
  <si>
    <t xml:space="preserve">(2) ^ HSM-40 augment included for TOFT events to man console with 2 active duty instructors.  </t>
  </si>
  <si>
    <t>PHASE I</t>
  </si>
  <si>
    <t>General Support Courses</t>
  </si>
  <si>
    <t>Weeks</t>
  </si>
  <si>
    <t>J-495-0413</t>
  </si>
  <si>
    <t xml:space="preserve">SHIPBOARD AIRCRAFT FIRE FIGHTING     </t>
  </si>
  <si>
    <t>PHASE I LENGTH</t>
  </si>
  <si>
    <t>PHASE II</t>
  </si>
  <si>
    <t>Type Aircraft Support Courses</t>
  </si>
  <si>
    <t>D/E-2C-0520</t>
  </si>
  <si>
    <t>HELICOPTER INSTRUMENT GROUND SCHOOL</t>
  </si>
  <si>
    <t>PHASE II LENGTH</t>
  </si>
  <si>
    <t>PHASE III</t>
  </si>
  <si>
    <t>Core Aircraft Course</t>
  </si>
  <si>
    <t>MH60R FRP CAT IV</t>
  </si>
  <si>
    <t>PHASE III LENGTH</t>
  </si>
  <si>
    <t>Total Track Length: (T) 83 days  (P) 127 days (P Weeks)</t>
  </si>
  <si>
    <t>Total Track Length: (T) 84 days  (P) 130 days (P Weeks)</t>
  </si>
  <si>
    <t>WEEK ONE</t>
  </si>
  <si>
    <t>WEEK FIVE</t>
  </si>
  <si>
    <t>WEEK NINE</t>
  </si>
  <si>
    <t>WEEK THIRTEEN</t>
  </si>
  <si>
    <t>DAY 1</t>
  </si>
  <si>
    <t>DAY 2</t>
  </si>
  <si>
    <t>DAY 3</t>
  </si>
  <si>
    <t>DAY 4</t>
  </si>
  <si>
    <t>DAY 5</t>
  </si>
  <si>
    <t>DAY 21</t>
  </si>
  <si>
    <t>DAY 22</t>
  </si>
  <si>
    <t>DAY 23</t>
  </si>
  <si>
    <t>DAY 24</t>
  </si>
  <si>
    <t>DAY 25</t>
  </si>
  <si>
    <t>DAY 41</t>
  </si>
  <si>
    <t>DAY 42</t>
  </si>
  <si>
    <t>DAY 43</t>
  </si>
  <si>
    <t>DAY 44</t>
  </si>
  <si>
    <t>DAY 45</t>
  </si>
  <si>
    <t>DAY 61</t>
  </si>
  <si>
    <t>DAY 62</t>
  </si>
  <si>
    <t>DAY 63</t>
  </si>
  <si>
    <t>DAY 64</t>
  </si>
  <si>
    <t>DAY 65</t>
  </si>
  <si>
    <t>TYPE</t>
  </si>
  <si>
    <t>EVENT</t>
  </si>
  <si>
    <t>HRS</t>
  </si>
  <si>
    <t>P1.060</t>
  </si>
  <si>
    <t>P1.080</t>
  </si>
  <si>
    <t>P3.010-</t>
  </si>
  <si>
    <t>MSN PLN</t>
  </si>
  <si>
    <t>P9.050-</t>
  </si>
  <si>
    <t>P18.050</t>
  </si>
  <si>
    <t>PMA LAB</t>
  </si>
  <si>
    <t>P18.160</t>
  </si>
  <si>
    <t>P19.080-</t>
  </si>
  <si>
    <t>P23.410</t>
  </si>
  <si>
    <t>P2.010-</t>
  </si>
  <si>
    <t>P1.090</t>
  </si>
  <si>
    <t>P3.100</t>
  </si>
  <si>
    <t>OFT 2</t>
  </si>
  <si>
    <t>FAM 6N</t>
  </si>
  <si>
    <t>INST 2N</t>
  </si>
  <si>
    <t>OFT INST X</t>
  </si>
  <si>
    <t>P9.080</t>
  </si>
  <si>
    <t>TOFT 1</t>
  </si>
  <si>
    <t>SHEELD</t>
  </si>
  <si>
    <t>WTT 8</t>
  </si>
  <si>
    <t>P19.010</t>
  </si>
  <si>
    <t>TAC 3</t>
  </si>
  <si>
    <t>ASW</t>
  </si>
  <si>
    <t>P23.350-</t>
  </si>
  <si>
    <t>PTT 23</t>
  </si>
  <si>
    <t>WTT 18</t>
  </si>
  <si>
    <t>TOFT 13</t>
  </si>
  <si>
    <t>TOFT 14</t>
  </si>
  <si>
    <t>P23.560</t>
  </si>
  <si>
    <t>P2.070</t>
  </si>
  <si>
    <t>P1.100</t>
  </si>
  <si>
    <t>JMPS 2</t>
  </si>
  <si>
    <t>P4.010-.020</t>
  </si>
  <si>
    <t>**Unaided-aided transition**</t>
  </si>
  <si>
    <t>P19.020</t>
  </si>
  <si>
    <t>INTEL GS</t>
  </si>
  <si>
    <t>P23.430-</t>
  </si>
  <si>
    <t>P2.110</t>
  </si>
  <si>
    <t>P4.040</t>
  </si>
  <si>
    <t>PTT 6</t>
  </si>
  <si>
    <t>PTT 13</t>
  </si>
  <si>
    <t>P18.060</t>
  </si>
  <si>
    <t>P19.030</t>
  </si>
  <si>
    <t>P23.390</t>
  </si>
  <si>
    <t>P23.450</t>
  </si>
  <si>
    <t>P4.060-.070</t>
  </si>
  <si>
    <t>P10.010-</t>
  </si>
  <si>
    <t>PTT 14</t>
  </si>
  <si>
    <t>P18.090</t>
  </si>
  <si>
    <t>P19.040</t>
  </si>
  <si>
    <t xml:space="preserve">ICW </t>
  </si>
  <si>
    <t>JMPS 1</t>
  </si>
  <si>
    <t>P2.160</t>
  </si>
  <si>
    <t>P19.070</t>
  </si>
  <si>
    <t>P23.580</t>
  </si>
  <si>
    <t>TRAINING HOURS</t>
  </si>
  <si>
    <t>WEEK TWO</t>
  </si>
  <si>
    <t>WEEK SIX</t>
  </si>
  <si>
    <t>WEEK TEN</t>
  </si>
  <si>
    <t>DAY 6</t>
  </si>
  <si>
    <t>DAY 7</t>
  </si>
  <si>
    <t>DAY 8</t>
  </si>
  <si>
    <t>DAY 9</t>
  </si>
  <si>
    <t>DAY 10</t>
  </si>
  <si>
    <t>DAY 26</t>
  </si>
  <si>
    <t>DAY 27</t>
  </si>
  <si>
    <t>DAY 28</t>
  </si>
  <si>
    <t>DAY 29</t>
  </si>
  <si>
    <t>DAY 30</t>
  </si>
  <si>
    <t>DAY 46</t>
  </si>
  <si>
    <t>DAY 47</t>
  </si>
  <si>
    <t>DAY 48</t>
  </si>
  <si>
    <t>DAY 49</t>
  </si>
  <si>
    <t>DAY 50</t>
  </si>
  <si>
    <t>WEEK FOURTEEN</t>
  </si>
  <si>
    <t>DAY 66</t>
  </si>
  <si>
    <t>DAY 67</t>
  </si>
  <si>
    <t>DAY 68</t>
  </si>
  <si>
    <t>DAY 69</t>
  </si>
  <si>
    <t>DAY 70</t>
  </si>
  <si>
    <t>P4.100-</t>
  </si>
  <si>
    <t>P5.010-</t>
  </si>
  <si>
    <t>EXAM (O)</t>
  </si>
  <si>
    <t>P20.010-.020</t>
  </si>
  <si>
    <t>P20.270</t>
  </si>
  <si>
    <t>P20.340-</t>
  </si>
  <si>
    <t>OFT 4</t>
  </si>
  <si>
    <t>OFT 6</t>
  </si>
  <si>
    <t>OFT 7</t>
  </si>
  <si>
    <t>DIP 1</t>
  </si>
  <si>
    <t>SAR 2N</t>
  </si>
  <si>
    <t>EXAM (C)</t>
  </si>
  <si>
    <t>TOFT 2X</t>
  </si>
  <si>
    <t>FAM 9X</t>
  </si>
  <si>
    <t>WTT 9</t>
  </si>
  <si>
    <t>TOFT 5</t>
  </si>
  <si>
    <t>P20.280-</t>
  </si>
  <si>
    <t>P24.010</t>
  </si>
  <si>
    <t>NITE LAB</t>
  </si>
  <si>
    <t>P4.220</t>
  </si>
  <si>
    <t>P5.090-</t>
  </si>
  <si>
    <t>P13.070</t>
  </si>
  <si>
    <t>PTT 15</t>
  </si>
  <si>
    <t>P20.300</t>
  </si>
  <si>
    <t>P21.010</t>
  </si>
  <si>
    <t>TAC 7</t>
  </si>
  <si>
    <t>P24.040</t>
  </si>
  <si>
    <t>TOFT 16</t>
  </si>
  <si>
    <t>TOFT 18</t>
  </si>
  <si>
    <t>TOFT 19X</t>
  </si>
  <si>
    <t>P20.050-.060</t>
  </si>
  <si>
    <t>P20.310</t>
  </si>
  <si>
    <t>P21.020</t>
  </si>
  <si>
    <t>P24.050</t>
  </si>
  <si>
    <t>ASW CRT</t>
  </si>
  <si>
    <t>P20.320</t>
  </si>
  <si>
    <t>JMPS CRT</t>
  </si>
  <si>
    <t>P24.150</t>
  </si>
  <si>
    <t>PTT 16</t>
  </si>
  <si>
    <t>WEEK THREE</t>
  </si>
  <si>
    <t>WEEK SEVEN</t>
  </si>
  <si>
    <t>WEEK ELEVEN</t>
  </si>
  <si>
    <t>DAY 11</t>
  </si>
  <si>
    <t>DAY 12</t>
  </si>
  <si>
    <t>DAY 13</t>
  </si>
  <si>
    <t>DAY 14</t>
  </si>
  <si>
    <t>DAY 15</t>
  </si>
  <si>
    <t>DAY 31</t>
  </si>
  <si>
    <t>DAY 32</t>
  </si>
  <si>
    <t>DAY 33</t>
  </si>
  <si>
    <t>DAY 34</t>
  </si>
  <si>
    <t>DAY 35</t>
  </si>
  <si>
    <t>DAY 51</t>
  </si>
  <si>
    <t>DAY 52</t>
  </si>
  <si>
    <t>DAY 53</t>
  </si>
  <si>
    <t>DAY 54</t>
  </si>
  <si>
    <t>DAY 55</t>
  </si>
  <si>
    <t>WEEK FIFTEEN</t>
  </si>
  <si>
    <t>DAY 71</t>
  </si>
  <si>
    <t>DAY 72</t>
  </si>
  <si>
    <t>DAY 73</t>
  </si>
  <si>
    <t>DAY 74</t>
  </si>
  <si>
    <t>DAY 75</t>
  </si>
  <si>
    <t>P6.010-</t>
  </si>
  <si>
    <t>P7.010-</t>
  </si>
  <si>
    <t>PILOT CRT</t>
  </si>
  <si>
    <t>P21.050</t>
  </si>
  <si>
    <t>P21.090</t>
  </si>
  <si>
    <t>OFT 9</t>
  </si>
  <si>
    <t>P7.040</t>
  </si>
  <si>
    <t>WTT 1</t>
  </si>
  <si>
    <t>FAM 2</t>
  </si>
  <si>
    <t xml:space="preserve">OFT </t>
  </si>
  <si>
    <t>NATOPS X</t>
  </si>
  <si>
    <t>FAM 11</t>
  </si>
  <si>
    <t>ATO INDOC</t>
  </si>
  <si>
    <t>PTT 8</t>
  </si>
  <si>
    <t>P16.070</t>
  </si>
  <si>
    <t>OFT TAC 5</t>
  </si>
  <si>
    <t>TAC 5</t>
  </si>
  <si>
    <t>TOFT 7</t>
  </si>
  <si>
    <t>TOFT 9</t>
  </si>
  <si>
    <t>P21.100</t>
  </si>
  <si>
    <t>TAC 6</t>
  </si>
  <si>
    <t>P6.080-</t>
  </si>
  <si>
    <t>P15.060</t>
  </si>
  <si>
    <t>PTT 9</t>
  </si>
  <si>
    <t>P16.080</t>
  </si>
  <si>
    <t>OFT 13</t>
  </si>
  <si>
    <t>PTT 5</t>
  </si>
  <si>
    <t>P16.140</t>
  </si>
  <si>
    <t>EOC CRT</t>
  </si>
  <si>
    <t>JMPS 3</t>
  </si>
  <si>
    <t>P16.030</t>
  </si>
  <si>
    <t>PTT 10</t>
  </si>
  <si>
    <t>P16.290</t>
  </si>
  <si>
    <t>FAM 0</t>
  </si>
  <si>
    <t>PTT 11</t>
  </si>
  <si>
    <t>P16.300</t>
  </si>
  <si>
    <t>P16.050</t>
  </si>
  <si>
    <t>WEEK FOUR</t>
  </si>
  <si>
    <t>WEEK EIGHT</t>
  </si>
  <si>
    <t>WEEK TWELVE</t>
  </si>
  <si>
    <t>DAY 16</t>
  </si>
  <si>
    <t>DAY 17</t>
  </si>
  <si>
    <t>DAY 18</t>
  </si>
  <si>
    <t>DAY 19</t>
  </si>
  <si>
    <t>DAY 20</t>
  </si>
  <si>
    <t>DAY 36</t>
  </si>
  <si>
    <t>DAY 37</t>
  </si>
  <si>
    <t>DAY 38</t>
  </si>
  <si>
    <t>DAY 39</t>
  </si>
  <si>
    <t>DAY 40</t>
  </si>
  <si>
    <t>DAY 56</t>
  </si>
  <si>
    <t>DAY 57</t>
  </si>
  <si>
    <t>DAY 58</t>
  </si>
  <si>
    <t>DAY 59</t>
  </si>
  <si>
    <t>DAY 60</t>
  </si>
  <si>
    <t>WEEK SIXTEEN</t>
  </si>
  <si>
    <t>DAY 76</t>
  </si>
  <si>
    <t>DAY 77</t>
  </si>
  <si>
    <t>DAY 78</t>
  </si>
  <si>
    <t>DAY  79</t>
  </si>
  <si>
    <t>DAY 80</t>
  </si>
  <si>
    <t>HITS DAY 1</t>
  </si>
  <si>
    <t>P8.010</t>
  </si>
  <si>
    <t>P17.010-</t>
  </si>
  <si>
    <t>P17.110</t>
  </si>
  <si>
    <t>P18.010</t>
  </si>
  <si>
    <t>SUW CRT</t>
  </si>
  <si>
    <t>P23.070</t>
  </si>
  <si>
    <t>PTT 21</t>
  </si>
  <si>
    <t>P23.160</t>
  </si>
  <si>
    <t>FAM 4</t>
  </si>
  <si>
    <t>FAM 5</t>
  </si>
  <si>
    <t>CIN: D/E-2C-0520</t>
  </si>
  <si>
    <t>OFT 11</t>
  </si>
  <si>
    <t>WTT 5</t>
  </si>
  <si>
    <t>P17.030</t>
  </si>
  <si>
    <t>P17.120</t>
  </si>
  <si>
    <t>WTT 7</t>
  </si>
  <si>
    <t>P18.020</t>
  </si>
  <si>
    <t>TOFT 11X</t>
  </si>
  <si>
    <t>P23.010</t>
  </si>
  <si>
    <t>P23.080-.090</t>
  </si>
  <si>
    <t>PTT 22</t>
  </si>
  <si>
    <t>P23.170</t>
  </si>
  <si>
    <t>WTT 16</t>
  </si>
  <si>
    <t>PTT 12</t>
  </si>
  <si>
    <t>P17.130</t>
  </si>
  <si>
    <t>P18.030</t>
  </si>
  <si>
    <t>JMPS 5</t>
  </si>
  <si>
    <t>P23.020</t>
  </si>
  <si>
    <t>PTT 17</t>
  </si>
  <si>
    <t>P23.100</t>
  </si>
  <si>
    <t>P23.190-</t>
  </si>
  <si>
    <t>P9.020</t>
  </si>
  <si>
    <t>P23.030</t>
  </si>
  <si>
    <t>PTT 18</t>
  </si>
  <si>
    <t>P23.110</t>
  </si>
  <si>
    <t>P9.030</t>
  </si>
  <si>
    <t>P17.090-</t>
  </si>
  <si>
    <t>JMPS 4</t>
  </si>
  <si>
    <t>P23.040</t>
  </si>
  <si>
    <t>P23.220</t>
  </si>
  <si>
    <t>P17.100</t>
  </si>
  <si>
    <t>P23.050-</t>
  </si>
  <si>
    <t>PTT 19</t>
  </si>
  <si>
    <t>P23.140</t>
  </si>
  <si>
    <t>P23.230</t>
  </si>
  <si>
    <t>P23.060</t>
  </si>
  <si>
    <t>PTT 20</t>
  </si>
  <si>
    <t>P23.150</t>
  </si>
  <si>
    <t>CAI* = Self taught CAI for CAT Others.</t>
  </si>
  <si>
    <t>Part IV</t>
  </si>
  <si>
    <t># of Sorties</t>
  </si>
  <si>
    <t># Simulators</t>
  </si>
  <si>
    <t>MCS Training Days</t>
  </si>
  <si>
    <t># Days</t>
  </si>
  <si>
    <t>Maintenance Cancellation Factor</t>
  </si>
  <si>
    <t xml:space="preserve"> </t>
  </si>
  <si>
    <t>Weather Loss Factor (PPF Value)</t>
  </si>
  <si>
    <t>Simulator Cancellation Factor</t>
  </si>
  <si>
    <t>Flight Variances</t>
  </si>
  <si>
    <t>Sorties</t>
  </si>
  <si>
    <t xml:space="preserve">Factor </t>
  </si>
  <si>
    <t>Days</t>
  </si>
  <si>
    <t>Flight Total</t>
  </si>
  <si>
    <t>Simulators Variances</t>
  </si>
  <si>
    <t>Events</t>
  </si>
  <si>
    <t>Flight &amp; Simulator Total</t>
  </si>
  <si>
    <t>Maint/Weather/SIM</t>
  </si>
  <si>
    <t>Training Days</t>
  </si>
  <si>
    <t>Total Training Days Adjusted</t>
  </si>
  <si>
    <t>T-Day to P-Day Conversion</t>
  </si>
  <si>
    <t>T-Days</t>
  </si>
  <si>
    <t>P-Days</t>
  </si>
  <si>
    <t>P-Weeks</t>
  </si>
  <si>
    <t>Part V</t>
  </si>
  <si>
    <t xml:space="preserve">Shipboard Aircraft Fire Fighting     </t>
  </si>
  <si>
    <t>Helicopter Instrument Ground School</t>
  </si>
  <si>
    <t>Weeks Core Course</t>
  </si>
  <si>
    <t>Total Training Time/PPF Time to Train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</si>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</sst>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
    <numFmt numFmtId="167" formatCode="0.0%"/>
  </numFmts>
  <fonts count="51" x14ac:knownFonts="1">
    <font>
      <sz val="11"/>
      <color theme="1"/>
      <name val="Calibri"/>
      <family val="2"/>
      <scheme val="minor"/>
    </font>
    <font>
      <b/>
      <sz val="10"/>
      <name val="Arial"/>
      <family val="2"/>
    </font>
    <font>
      <sz val="10"/>
      <name val="Arial"/>
      <family val="2"/>
    </font>
    <font>
      <sz val="10"/>
      <color theme="1"/>
      <name val="Arial"/>
      <family val="2"/>
    </font>
    <font>
      <sz val="10"/>
      <color theme="1"/>
      <name val="Courier New"/>
      <family val="3"/>
    </font>
    <font>
      <sz val="10"/>
      <name val="Courier New"/>
      <family val="3"/>
    </font>
    <font>
      <sz val="11"/>
      <color theme="1"/>
      <name val="Courier New"/>
      <family val="3"/>
    </font>
    <font>
      <b/>
      <u/>
      <sz val="10"/>
      <color theme="1"/>
      <name val="Courier New"/>
      <family val="3"/>
    </font>
    <font>
      <b/>
      <sz val="10"/>
      <color theme="1"/>
      <name val="Courier New"/>
      <family val="3"/>
    </font>
    <font>
      <b/>
      <sz val="11"/>
      <color theme="1"/>
      <name val="Courier New"/>
      <family val="3"/>
    </font>
    <font>
      <sz val="10"/>
      <name val="Arial"/>
      <family val="2"/>
    </font>
    <font>
      <sz val="9"/>
      <color theme="1"/>
      <name val="Courier New"/>
      <family val="3"/>
    </font>
    <font>
      <b/>
      <sz val="8"/>
      <color indexed="81"/>
      <name val="Tahoma"/>
      <family val="2"/>
    </font>
    <font>
      <sz val="8"/>
      <color indexed="81"/>
      <name val="Tahoma"/>
      <family val="2"/>
    </font>
    <font>
      <b/>
      <sz val="10"/>
      <color theme="0"/>
      <name val="Arial"/>
      <family val="2"/>
    </font>
    <font>
      <sz val="10"/>
      <color theme="0"/>
      <name val="Arial"/>
      <family val="2"/>
    </font>
    <font>
      <b/>
      <sz val="10"/>
      <color rgb="FF000099"/>
      <name val="Courier New"/>
      <family val="3"/>
    </font>
    <font>
      <b/>
      <u/>
      <sz val="11"/>
      <color theme="1"/>
      <name val="Courier New"/>
      <family val="3"/>
    </font>
    <font>
      <b/>
      <u/>
      <sz val="10"/>
      <name val="Arial"/>
      <family val="2"/>
    </font>
    <font>
      <sz val="10"/>
      <color rgb="FF00B050"/>
      <name val="Arial"/>
      <family val="2"/>
    </font>
    <font>
      <sz val="10"/>
      <color rgb="FFFF0000"/>
      <name val="Arial"/>
      <family val="2"/>
    </font>
    <font>
      <sz val="10"/>
      <color indexed="8"/>
      <name val="Arial"/>
      <family val="2"/>
    </font>
    <font>
      <b/>
      <sz val="10"/>
      <color indexed="8"/>
      <name val="Arial"/>
      <family val="2"/>
    </font>
    <font>
      <sz val="10"/>
      <color indexed="17"/>
      <name val="Arial"/>
      <family val="2"/>
    </font>
    <font>
      <strike/>
      <sz val="10"/>
      <name val="Arial"/>
      <family val="2"/>
    </font>
    <font>
      <sz val="8"/>
      <name val="Cambria"/>
      <family val="1"/>
    </font>
    <font>
      <sz val="10"/>
      <color rgb="FF7030A0"/>
      <name val="Arial"/>
      <family val="2"/>
    </font>
    <font>
      <sz val="12"/>
      <color indexed="8"/>
      <name val="Arial"/>
      <family val="2"/>
    </font>
    <font>
      <sz val="9"/>
      <color indexed="81"/>
      <name val="Tahoma"/>
      <family val="2"/>
    </font>
    <font>
      <b/>
      <sz val="9"/>
      <color indexed="81"/>
      <name val="Tahoma"/>
      <family val="2"/>
    </font>
    <font>
      <sz val="10"/>
      <color rgb="FF0000FF"/>
      <name val="Arial"/>
      <family val="2"/>
    </font>
    <font>
      <sz val="10"/>
      <color rgb="FFF79646"/>
      <name val="Arial"/>
      <family val="2"/>
    </font>
    <font>
      <sz val="10"/>
      <color rgb="FF00B0F0"/>
      <name val="Arial"/>
      <family val="2"/>
    </font>
    <font>
      <b/>
      <u/>
      <sz val="10"/>
      <color theme="1"/>
      <name val="Arial"/>
      <family val="2"/>
    </font>
    <font>
      <b/>
      <sz val="10"/>
      <color theme="1"/>
      <name val="Arial"/>
      <family val="2"/>
    </font>
    <font>
      <sz val="11"/>
      <color theme="1"/>
      <name val="Arial"/>
      <family val="2"/>
    </font>
    <font>
      <sz val="10"/>
      <color rgb="FF008000"/>
      <name val="Arial"/>
      <family val="2"/>
    </font>
    <font>
      <strike/>
      <sz val="10"/>
      <color rgb="FF7030A0"/>
      <name val="Arial"/>
      <family val="2"/>
    </font>
    <font>
      <sz val="8"/>
      <name val="Arial"/>
      <family val="2"/>
    </font>
    <font>
      <sz val="10"/>
      <color rgb="FFFF6600"/>
      <name val="Arial"/>
      <family val="2"/>
    </font>
    <font>
      <sz val="9"/>
      <name val="Arial"/>
      <family val="2"/>
    </font>
    <font>
      <u/>
      <sz val="10"/>
      <name val="Arial"/>
      <family val="2"/>
    </font>
    <font>
      <b/>
      <sz val="12"/>
      <name val="Arial"/>
      <family val="2"/>
    </font>
    <font>
      <sz val="12"/>
      <name val="Arial"/>
      <family val="2"/>
    </font>
    <font>
      <b/>
      <sz val="12"/>
      <color theme="0"/>
      <name val="Arial"/>
      <family val="2"/>
    </font>
    <font>
      <sz val="12"/>
      <color theme="0"/>
      <name val="Arial"/>
      <family val="2"/>
    </font>
    <font>
      <b/>
      <u/>
      <sz val="12"/>
      <name val="Arial"/>
      <family val="2"/>
    </font>
    <font>
      <sz val="12"/>
      <color theme="1"/>
      <name val="Arial"/>
      <family val="2"/>
    </font>
    <font>
      <b/>
      <strike/>
      <sz val="10"/>
      <color rgb="FFFF0000"/>
      <name val="Arial"/>
      <family val="2"/>
    </font>
    <font>
      <strike/>
      <sz val="10"/>
      <color rgb="FFFF0000"/>
      <name val="Arial"/>
      <family val="2"/>
    </font>
    <font>
      <b/>
      <sz val="10"/>
      <color rgb="FF00B050"/>
      <name val="Arial"/>
      <family val="2"/>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indexed="51"/>
        <bgColor indexed="64"/>
      </patternFill>
    </fill>
    <fill>
      <patternFill patternType="solid">
        <fgColor indexed="41"/>
        <bgColor indexed="64"/>
      </patternFill>
    </fill>
  </fills>
  <borders count="60">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bottom/>
      <diagonal/>
    </border>
  </borders>
  <cellStyleXfs count="4">
    <xf numFmtId="0" fontId="0" fillId="0" borderId="0"/>
    <xf numFmtId="0" fontId="2" fillId="0" borderId="0"/>
    <xf numFmtId="0" fontId="10" fillId="0" borderId="0"/>
    <xf numFmtId="0" fontId="2" fillId="0" borderId="0"/>
  </cellStyleXfs>
  <cellXfs count="773">
    <xf numFmtId="0" fontId="0" fillId="0" borderId="0" xfId="0"/>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vertical="top"/>
    </xf>
    <xf numFmtId="0" fontId="2" fillId="0" borderId="0" xfId="0" applyFont="1" applyAlignment="1">
      <alignment horizontal="left" vertical="top"/>
    </xf>
    <xf numFmtId="0" fontId="3" fillId="0" borderId="0" xfId="0" applyFont="1"/>
    <xf numFmtId="0" fontId="4" fillId="0" borderId="0" xfId="0" applyFont="1"/>
    <xf numFmtId="0" fontId="5" fillId="0" borderId="0" xfId="0" applyFont="1" applyAlignment="1">
      <alignment vertical="top"/>
    </xf>
    <xf numFmtId="0" fontId="5" fillId="0" borderId="0" xfId="0" applyFont="1" applyAlignment="1">
      <alignment vertical="top" wrapText="1"/>
    </xf>
    <xf numFmtId="0" fontId="4" fillId="0" borderId="0" xfId="0" applyFont="1" applyAlignment="1">
      <alignment horizontal="right" vertical="top"/>
    </xf>
    <xf numFmtId="0" fontId="5" fillId="0" borderId="0" xfId="0" applyFont="1" applyAlignment="1">
      <alignment horizontal="right" vertical="top" wrapText="1"/>
    </xf>
    <xf numFmtId="0" fontId="4" fillId="0" borderId="0" xfId="0" applyFont="1" applyAlignment="1">
      <alignment vertical="top"/>
    </xf>
    <xf numFmtId="165" fontId="4" fillId="0" borderId="0" xfId="0" applyNumberFormat="1" applyFont="1"/>
    <xf numFmtId="0" fontId="6" fillId="0" borderId="0" xfId="0" applyFont="1" applyAlignment="1">
      <alignment horizontal="left" vertical="top"/>
    </xf>
    <xf numFmtId="0" fontId="11" fillId="0" borderId="0" xfId="0" applyFont="1" applyAlignment="1">
      <alignment horizontal="center"/>
    </xf>
    <xf numFmtId="0" fontId="3" fillId="0" borderId="13" xfId="0" applyFont="1" applyBorder="1" applyAlignment="1">
      <alignment vertical="top"/>
    </xf>
    <xf numFmtId="0" fontId="8" fillId="0" borderId="0" xfId="0" applyFont="1"/>
    <xf numFmtId="0" fontId="6" fillId="0" borderId="0" xfId="0" applyFont="1" applyAlignment="1">
      <alignment horizontal="center"/>
    </xf>
    <xf numFmtId="0" fontId="7" fillId="0" borderId="0" xfId="0" applyFont="1"/>
    <xf numFmtId="0" fontId="17" fillId="0" borderId="0" xfId="0" applyFont="1"/>
    <xf numFmtId="0" fontId="16" fillId="0" borderId="0" xfId="0" applyFont="1"/>
    <xf numFmtId="0" fontId="9" fillId="0" borderId="0" xfId="0" applyFont="1" applyAlignment="1">
      <alignment horizontal="left"/>
    </xf>
    <xf numFmtId="165" fontId="8" fillId="0" borderId="0" xfId="0" applyNumberFormat="1" applyFont="1"/>
    <xf numFmtId="165" fontId="3" fillId="0" borderId="0" xfId="0" applyNumberFormat="1" applyFont="1" applyAlignment="1">
      <alignment vertical="top"/>
    </xf>
    <xf numFmtId="0" fontId="4" fillId="0" borderId="0" xfId="0" applyFont="1" applyAlignment="1">
      <alignment horizontal="left"/>
    </xf>
    <xf numFmtId="0" fontId="9" fillId="0" borderId="0" xfId="0" applyFont="1" applyAlignment="1">
      <alignment horizontal="right"/>
    </xf>
    <xf numFmtId="0" fontId="2" fillId="0" borderId="0" xfId="1" applyAlignment="1">
      <alignment horizontal="left" vertical="center" wrapText="1"/>
    </xf>
    <xf numFmtId="0" fontId="2" fillId="0" borderId="0" xfId="1" applyAlignment="1">
      <alignment horizontal="center" vertical="center" wrapText="1"/>
    </xf>
    <xf numFmtId="0" fontId="2" fillId="0" borderId="0" xfId="1"/>
    <xf numFmtId="165" fontId="1" fillId="0" borderId="0" xfId="1" applyNumberFormat="1" applyFont="1" applyAlignment="1">
      <alignment horizontal="center" vertical="center" wrapText="1"/>
    </xf>
    <xf numFmtId="0" fontId="1" fillId="0" borderId="0" xfId="1" applyFont="1"/>
    <xf numFmtId="165" fontId="2" fillId="0" borderId="0" xfId="1" applyNumberFormat="1" applyAlignment="1">
      <alignment horizontal="center" vertical="center" wrapText="1"/>
    </xf>
    <xf numFmtId="164" fontId="2" fillId="0" borderId="0" xfId="1" applyNumberFormat="1" applyAlignment="1">
      <alignment horizontal="center" vertical="center" wrapText="1"/>
    </xf>
    <xf numFmtId="0" fontId="2" fillId="0" borderId="0" xfId="1" applyAlignment="1">
      <alignment horizontal="left" vertical="center"/>
    </xf>
    <xf numFmtId="0" fontId="21" fillId="0" borderId="0" xfId="1" applyFont="1" applyAlignment="1">
      <alignment horizontal="left" vertical="center" wrapText="1"/>
    </xf>
    <xf numFmtId="165" fontId="2" fillId="0" borderId="0" xfId="1" applyNumberFormat="1" applyAlignment="1">
      <alignment horizontal="left" vertical="center" wrapText="1"/>
    </xf>
    <xf numFmtId="164" fontId="2" fillId="0" borderId="0" xfId="1" applyNumberFormat="1" applyAlignment="1">
      <alignment horizontal="center" vertical="center"/>
    </xf>
    <xf numFmtId="165" fontId="21" fillId="0" borderId="0" xfId="1" applyNumberFormat="1" applyFont="1" applyAlignment="1">
      <alignment horizontal="left" vertical="center" wrapText="1"/>
    </xf>
    <xf numFmtId="0" fontId="21" fillId="0" borderId="26" xfId="1" applyFont="1" applyBorder="1" applyAlignment="1">
      <alignment horizontal="left" vertical="center" wrapText="1"/>
    </xf>
    <xf numFmtId="0" fontId="21" fillId="0" borderId="28" xfId="1" applyFont="1" applyBorder="1" applyAlignment="1">
      <alignment horizontal="left" vertical="center" wrapText="1"/>
    </xf>
    <xf numFmtId="0" fontId="21" fillId="0" borderId="7" xfId="1" applyFont="1" applyBorder="1" applyAlignment="1">
      <alignment horizontal="center" vertical="center" wrapText="1"/>
    </xf>
    <xf numFmtId="0" fontId="21" fillId="0" borderId="30" xfId="1" applyFont="1" applyBorder="1" applyAlignment="1">
      <alignment horizontal="left" vertical="center" wrapText="1"/>
    </xf>
    <xf numFmtId="0" fontId="2" fillId="0" borderId="26" xfId="1" applyBorder="1" applyAlignment="1">
      <alignment horizontal="left" vertical="center" wrapText="1"/>
    </xf>
    <xf numFmtId="164" fontId="21" fillId="0" borderId="7" xfId="1" applyNumberFormat="1" applyFont="1" applyBorder="1" applyAlignment="1">
      <alignment horizontal="center" vertical="center" wrapText="1"/>
    </xf>
    <xf numFmtId="0" fontId="2" fillId="0" borderId="0" xfId="1" applyAlignment="1">
      <alignment horizontal="center" vertical="center"/>
    </xf>
    <xf numFmtId="1" fontId="0" fillId="0" borderId="0" xfId="0" applyNumberFormat="1"/>
    <xf numFmtId="0" fontId="3" fillId="0" borderId="0" xfId="0" applyFont="1" applyAlignment="1">
      <alignment horizontal="right" vertical="top"/>
    </xf>
    <xf numFmtId="0" fontId="2" fillId="6" borderId="0" xfId="1" applyFill="1"/>
    <xf numFmtId="0" fontId="4"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xf>
    <xf numFmtId="165" fontId="30" fillId="0" borderId="0" xfId="1" applyNumberFormat="1" applyFont="1" applyAlignment="1">
      <alignment horizontal="center" vertical="center" wrapText="1"/>
    </xf>
    <xf numFmtId="0" fontId="30" fillId="0" borderId="0" xfId="1" applyFont="1" applyAlignment="1">
      <alignment horizontal="center" vertical="center" wrapText="1"/>
    </xf>
    <xf numFmtId="0" fontId="30" fillId="0" borderId="0" xfId="1" applyFont="1"/>
    <xf numFmtId="0" fontId="30" fillId="0" borderId="0" xfId="1" applyFont="1" applyAlignment="1">
      <alignment horizontal="center" vertical="center"/>
    </xf>
    <xf numFmtId="165" fontId="31" fillId="0" borderId="0" xfId="1" applyNumberFormat="1" applyFont="1" applyAlignment="1">
      <alignment horizontal="center" vertical="center" wrapText="1"/>
    </xf>
    <xf numFmtId="0" fontId="31" fillId="0" borderId="0" xfId="1" applyFont="1" applyAlignment="1">
      <alignment horizontal="center" vertical="center" wrapText="1"/>
    </xf>
    <xf numFmtId="0" fontId="31" fillId="0" borderId="0" xfId="1" applyFont="1" applyAlignment="1">
      <alignment horizontal="center" vertical="center"/>
    </xf>
    <xf numFmtId="165" fontId="32" fillId="0" borderId="0" xfId="1" applyNumberFormat="1" applyFont="1" applyAlignment="1">
      <alignment horizontal="center" vertical="center" wrapText="1"/>
    </xf>
    <xf numFmtId="0" fontId="32" fillId="0" borderId="0" xfId="1" applyFont="1" applyAlignment="1">
      <alignment horizontal="center" vertical="center" wrapText="1"/>
    </xf>
    <xf numFmtId="0" fontId="32" fillId="0" borderId="0" xfId="1" applyFont="1" applyAlignment="1">
      <alignment horizontal="center" vertical="center"/>
    </xf>
    <xf numFmtId="165" fontId="20" fillId="0" borderId="0" xfId="1" applyNumberFormat="1" applyFont="1" applyAlignment="1">
      <alignment horizontal="center" vertical="center" wrapText="1"/>
    </xf>
    <xf numFmtId="0" fontId="20" fillId="0" borderId="0" xfId="1" applyFont="1" applyAlignment="1">
      <alignment horizontal="center" vertical="center" wrapText="1"/>
    </xf>
    <xf numFmtId="0" fontId="20" fillId="0" borderId="0" xfId="1" applyFont="1" applyAlignment="1">
      <alignment horizontal="center" vertical="center"/>
    </xf>
    <xf numFmtId="165" fontId="2" fillId="0" borderId="5" xfId="0" applyNumberFormat="1" applyFont="1" applyBorder="1" applyAlignment="1">
      <alignment horizontal="left"/>
    </xf>
    <xf numFmtId="165" fontId="26" fillId="0" borderId="0" xfId="1" applyNumberFormat="1" applyFont="1" applyAlignment="1">
      <alignment horizontal="center" vertical="center" wrapText="1"/>
    </xf>
    <xf numFmtId="0" fontId="26" fillId="0" borderId="0" xfId="1" applyFont="1" applyAlignment="1">
      <alignment horizontal="center" vertical="center" wrapText="1"/>
    </xf>
    <xf numFmtId="0" fontId="26" fillId="0" borderId="0" xfId="1" applyFont="1" applyAlignment="1">
      <alignment horizontal="center" vertical="center"/>
    </xf>
    <xf numFmtId="0" fontId="26" fillId="0" borderId="0" xfId="1" applyFont="1"/>
    <xf numFmtId="0" fontId="19" fillId="0" borderId="0" xfId="1" applyFont="1"/>
    <xf numFmtId="0" fontId="24" fillId="6" borderId="0" xfId="1" applyFont="1" applyFill="1"/>
    <xf numFmtId="0" fontId="2"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1" fillId="0" borderId="0" xfId="0" applyFont="1" applyAlignment="1">
      <alignment horizontal="center" vertical="top"/>
    </xf>
    <xf numFmtId="0" fontId="3" fillId="0" borderId="0" xfId="0" applyFont="1" applyAlignment="1">
      <alignment horizontal="center" vertical="top"/>
    </xf>
    <xf numFmtId="0" fontId="18" fillId="0" borderId="0" xfId="0" applyFont="1" applyAlignment="1">
      <alignment vertical="top" wrapText="1"/>
    </xf>
    <xf numFmtId="3" fontId="2" fillId="0" borderId="0" xfId="0" applyNumberFormat="1" applyFont="1" applyAlignment="1">
      <alignment horizontal="left" vertical="top" wrapText="1"/>
    </xf>
    <xf numFmtId="3" fontId="3" fillId="0" borderId="0" xfId="0" applyNumberFormat="1" applyFont="1" applyAlignment="1">
      <alignment horizontal="left" vertical="top" wrapText="1"/>
    </xf>
    <xf numFmtId="3" fontId="2" fillId="3" borderId="0" xfId="0" applyNumberFormat="1" applyFont="1" applyFill="1" applyAlignment="1">
      <alignment horizontal="left" vertical="center"/>
    </xf>
    <xf numFmtId="0" fontId="2" fillId="3" borderId="0" xfId="0" applyFont="1" applyFill="1" applyAlignment="1">
      <alignment vertical="top"/>
    </xf>
    <xf numFmtId="0" fontId="2" fillId="0" borderId="0" xfId="0" applyFont="1" applyAlignment="1">
      <alignment horizontal="center" vertical="top" wrapText="1"/>
    </xf>
    <xf numFmtId="0" fontId="2" fillId="3" borderId="0" xfId="0" applyFont="1" applyFill="1" applyAlignment="1">
      <alignment horizontal="left" vertical="top" wrapText="1"/>
    </xf>
    <xf numFmtId="0" fontId="2" fillId="0" borderId="0" xfId="0" applyFont="1" applyAlignment="1">
      <alignment horizontal="centerContinuous" vertical="top"/>
    </xf>
    <xf numFmtId="0" fontId="18" fillId="0" borderId="0" xfId="0" applyFont="1" applyAlignment="1">
      <alignment horizontal="left" vertical="top" wrapText="1"/>
    </xf>
    <xf numFmtId="0" fontId="18" fillId="0" borderId="0" xfId="0" applyFont="1" applyAlignment="1">
      <alignment horizontal="left" vertical="top"/>
    </xf>
    <xf numFmtId="0" fontId="2" fillId="3" borderId="0" xfId="0" applyFont="1" applyFill="1" applyAlignment="1">
      <alignment horizontal="left" vertical="top"/>
    </xf>
    <xf numFmtId="0" fontId="3" fillId="3" borderId="0" xfId="0" applyFont="1" applyFill="1" applyAlignment="1">
      <alignment horizontal="left" vertical="top" wrapText="1"/>
    </xf>
    <xf numFmtId="0" fontId="33" fillId="3" borderId="0" xfId="0" applyFont="1" applyFill="1" applyAlignment="1">
      <alignment horizontal="left" vertical="top" wrapText="1"/>
    </xf>
    <xf numFmtId="3" fontId="3" fillId="3" borderId="0" xfId="0" applyNumberFormat="1" applyFont="1" applyFill="1" applyAlignment="1">
      <alignment horizontal="left" vertical="top" wrapText="1"/>
    </xf>
    <xf numFmtId="0" fontId="33" fillId="0" borderId="0" xfId="0" applyFont="1" applyAlignment="1">
      <alignment vertical="top"/>
    </xf>
    <xf numFmtId="0" fontId="35" fillId="0" borderId="0" xfId="0" applyFont="1"/>
    <xf numFmtId="1" fontId="1" fillId="0" borderId="0" xfId="0" applyNumberFormat="1" applyFont="1" applyAlignment="1">
      <alignment horizontal="center"/>
    </xf>
    <xf numFmtId="1" fontId="1" fillId="0" borderId="0" xfId="0" applyNumberFormat="1" applyFont="1" applyAlignment="1">
      <alignment horizontal="center" vertical="center"/>
    </xf>
    <xf numFmtId="0" fontId="34" fillId="0" borderId="0" xfId="0" applyFont="1" applyAlignment="1">
      <alignment horizontal="center" vertical="center"/>
    </xf>
    <xf numFmtId="165" fontId="1" fillId="0" borderId="0" xfId="0" applyNumberFormat="1" applyFont="1" applyAlignment="1">
      <alignment horizontal="center" vertical="center"/>
    </xf>
    <xf numFmtId="165" fontId="3" fillId="0" borderId="0" xfId="0" applyNumberFormat="1" applyFont="1" applyAlignment="1">
      <alignment horizontal="left"/>
    </xf>
    <xf numFmtId="165" fontId="3" fillId="0" borderId="27" xfId="0" applyNumberFormat="1" applyFont="1" applyBorder="1" applyAlignment="1">
      <alignment horizontal="center" wrapText="1"/>
    </xf>
    <xf numFmtId="165" fontId="2" fillId="0" borderId="0" xfId="0" applyNumberFormat="1" applyFont="1" applyAlignment="1">
      <alignment horizontal="center" vertical="center" wrapText="1"/>
    </xf>
    <xf numFmtId="0" fontId="3" fillId="0" borderId="0" xfId="0" applyFont="1" applyAlignment="1">
      <alignment horizontal="center" vertical="center"/>
    </xf>
    <xf numFmtId="165" fontId="34" fillId="0" borderId="0" xfId="0" applyNumberFormat="1" applyFont="1" applyAlignment="1">
      <alignment horizontal="center"/>
    </xf>
    <xf numFmtId="1" fontId="2" fillId="0" borderId="17" xfId="0" applyNumberFormat="1" applyFont="1" applyBorder="1" applyAlignment="1">
      <alignment horizontal="center" vertical="center"/>
    </xf>
    <xf numFmtId="1" fontId="2" fillId="0" borderId="8" xfId="0" applyNumberFormat="1" applyFont="1" applyBorder="1" applyAlignment="1">
      <alignment horizontal="center" vertical="center"/>
    </xf>
    <xf numFmtId="165" fontId="2" fillId="0" borderId="8" xfId="0" applyNumberFormat="1" applyFont="1" applyBorder="1" applyAlignment="1">
      <alignment horizontal="center" vertical="center"/>
    </xf>
    <xf numFmtId="165" fontId="2" fillId="0" borderId="5" xfId="0" applyNumberFormat="1" applyFont="1" applyBorder="1" applyAlignment="1">
      <alignment horizontal="center" vertical="center"/>
    </xf>
    <xf numFmtId="165" fontId="1" fillId="0" borderId="21" xfId="0" applyNumberFormat="1" applyFont="1" applyBorder="1" applyAlignment="1">
      <alignment horizontal="center" vertical="center"/>
    </xf>
    <xf numFmtId="1" fontId="1" fillId="0" borderId="22" xfId="0" applyNumberFormat="1" applyFont="1" applyBorder="1" applyAlignment="1">
      <alignment horizontal="center" vertical="center"/>
    </xf>
    <xf numFmtId="165" fontId="1" fillId="0" borderId="22" xfId="0" applyNumberFormat="1" applyFont="1" applyBorder="1" applyAlignment="1">
      <alignment horizontal="center" vertical="center"/>
    </xf>
    <xf numFmtId="165" fontId="1" fillId="0" borderId="23" xfId="0" applyNumberFormat="1" applyFont="1" applyBorder="1" applyAlignment="1">
      <alignment horizontal="center" vertical="center"/>
    </xf>
    <xf numFmtId="1" fontId="3" fillId="0" borderId="1" xfId="0" applyNumberFormat="1" applyFont="1" applyBorder="1" applyAlignment="1">
      <alignment horizontal="center" vertical="center"/>
    </xf>
    <xf numFmtId="1" fontId="2" fillId="2" borderId="2" xfId="0" applyNumberFormat="1" applyFont="1" applyFill="1" applyBorder="1" applyAlignment="1">
      <alignment horizontal="center" vertical="center" wrapText="1"/>
    </xf>
    <xf numFmtId="165" fontId="3" fillId="0" borderId="8" xfId="0" applyNumberFormat="1" applyFont="1" applyBorder="1" applyAlignment="1">
      <alignment horizontal="center" vertical="center"/>
    </xf>
    <xf numFmtId="165" fontId="2" fillId="0" borderId="6" xfId="0" applyNumberFormat="1" applyFont="1" applyBorder="1" applyAlignment="1">
      <alignment horizontal="center" vertical="center" wrapText="1"/>
    </xf>
    <xf numFmtId="165" fontId="1" fillId="0" borderId="3" xfId="0" applyNumberFormat="1" applyFont="1" applyBorder="1" applyAlignment="1">
      <alignment horizontal="center" vertical="center"/>
    </xf>
    <xf numFmtId="1" fontId="1" fillId="0" borderId="4" xfId="0" applyNumberFormat="1" applyFont="1" applyBorder="1" applyAlignment="1">
      <alignment horizontal="center" vertical="center"/>
    </xf>
    <xf numFmtId="165" fontId="34" fillId="0" borderId="4" xfId="0" applyNumberFormat="1" applyFont="1" applyBorder="1" applyAlignment="1">
      <alignment horizontal="center" vertical="center"/>
    </xf>
    <xf numFmtId="165" fontId="1" fillId="0" borderId="16" xfId="0" applyNumberFormat="1" applyFont="1" applyBorder="1" applyAlignment="1">
      <alignment horizontal="center" vertical="center"/>
    </xf>
    <xf numFmtId="0" fontId="34" fillId="0" borderId="0" xfId="0" applyFont="1"/>
    <xf numFmtId="165" fontId="3" fillId="0" borderId="18" xfId="0" applyNumberFormat="1" applyFont="1" applyBorder="1" applyAlignment="1">
      <alignment horizontal="center" vertical="center"/>
    </xf>
    <xf numFmtId="1" fontId="2" fillId="2" borderId="19" xfId="0" applyNumberFormat="1" applyFont="1" applyFill="1" applyBorder="1" applyAlignment="1">
      <alignment horizontal="center" vertical="center" wrapText="1"/>
    </xf>
    <xf numFmtId="0" fontId="3" fillId="0" borderId="19" xfId="0" applyFont="1" applyBorder="1" applyAlignment="1">
      <alignment horizontal="center" vertical="center"/>
    </xf>
    <xf numFmtId="165" fontId="2" fillId="0" borderId="20" xfId="0" applyNumberFormat="1" applyFont="1" applyBorder="1" applyAlignment="1">
      <alignment horizontal="center" vertical="center" wrapText="1"/>
    </xf>
    <xf numFmtId="1" fontId="3" fillId="0" borderId="17" xfId="0" applyNumberFormat="1" applyFont="1" applyBorder="1" applyAlignment="1">
      <alignment horizontal="center" vertical="center"/>
    </xf>
    <xf numFmtId="1" fontId="2" fillId="2" borderId="8" xfId="0" applyNumberFormat="1" applyFont="1" applyFill="1" applyBorder="1" applyAlignment="1">
      <alignment horizontal="center" vertical="center" wrapText="1"/>
    </xf>
    <xf numFmtId="165" fontId="2" fillId="0" borderId="5" xfId="0" applyNumberFormat="1" applyFont="1" applyBorder="1" applyAlignment="1">
      <alignment horizontal="center" vertical="center" wrapText="1"/>
    </xf>
    <xf numFmtId="1" fontId="34" fillId="0" borderId="21" xfId="0" applyNumberFormat="1" applyFont="1" applyBorder="1" applyAlignment="1">
      <alignment horizontal="center" vertical="center"/>
    </xf>
    <xf numFmtId="1" fontId="2" fillId="2" borderId="22" xfId="0" applyNumberFormat="1" applyFont="1" applyFill="1" applyBorder="1" applyAlignment="1">
      <alignment horizontal="center" vertical="center" wrapText="1"/>
    </xf>
    <xf numFmtId="165" fontId="3" fillId="0" borderId="22" xfId="0" applyNumberFormat="1" applyFont="1" applyBorder="1" applyAlignment="1">
      <alignment horizontal="center" vertical="center"/>
    </xf>
    <xf numFmtId="165" fontId="2" fillId="0" borderId="23" xfId="0" applyNumberFormat="1" applyFont="1" applyBorder="1" applyAlignment="1">
      <alignment horizontal="center" vertical="center" wrapText="1"/>
    </xf>
    <xf numFmtId="164" fontId="2" fillId="3" borderId="0" xfId="1" applyNumberFormat="1" applyFill="1" applyAlignment="1">
      <alignment horizontal="center" vertical="center" wrapText="1"/>
    </xf>
    <xf numFmtId="0" fontId="36" fillId="0" borderId="0" xfId="1" applyFont="1" applyAlignment="1">
      <alignment horizontal="center" vertical="center" wrapText="1"/>
    </xf>
    <xf numFmtId="165" fontId="36" fillId="0" borderId="0" xfId="1" applyNumberFormat="1" applyFont="1" applyAlignment="1">
      <alignment horizontal="center" vertical="center" wrapText="1"/>
    </xf>
    <xf numFmtId="0" fontId="36" fillId="0" borderId="0" xfId="1" applyFont="1" applyAlignment="1">
      <alignment horizontal="center" vertical="center"/>
    </xf>
    <xf numFmtId="165" fontId="2" fillId="0" borderId="5" xfId="0" applyNumberFormat="1" applyFont="1" applyBorder="1" applyAlignment="1">
      <alignment horizontal="center" vertical="center" shrinkToFit="1"/>
    </xf>
    <xf numFmtId="165" fontId="2" fillId="3" borderId="20" xfId="0" applyNumberFormat="1" applyFont="1" applyFill="1" applyBorder="1" applyAlignment="1">
      <alignment horizontal="center" vertical="center" shrinkToFit="1"/>
    </xf>
    <xf numFmtId="165" fontId="2" fillId="3" borderId="5" xfId="0" applyNumberFormat="1" applyFont="1" applyFill="1" applyBorder="1" applyAlignment="1">
      <alignment horizontal="center" vertical="center" shrinkToFit="1"/>
    </xf>
    <xf numFmtId="165" fontId="2" fillId="0" borderId="23" xfId="0" applyNumberFormat="1" applyFont="1" applyBorder="1" applyAlignment="1">
      <alignment horizontal="center" vertical="center"/>
    </xf>
    <xf numFmtId="165" fontId="2" fillId="0" borderId="36" xfId="0" applyNumberFormat="1" applyFont="1" applyBorder="1" applyAlignment="1">
      <alignment horizontal="center" vertical="center"/>
    </xf>
    <xf numFmtId="165" fontId="2" fillId="3" borderId="23" xfId="0" applyNumberFormat="1" applyFont="1" applyFill="1" applyBorder="1" applyAlignment="1">
      <alignment horizontal="center" vertical="center"/>
    </xf>
    <xf numFmtId="0" fontId="2" fillId="3" borderId="13" xfId="1" applyFill="1" applyBorder="1" applyAlignment="1">
      <alignment horizontal="left" vertical="center" wrapText="1"/>
    </xf>
    <xf numFmtId="0" fontId="21" fillId="0" borderId="0" xfId="1" applyFont="1" applyAlignment="1">
      <alignment horizontal="center" vertical="center" wrapText="1"/>
    </xf>
    <xf numFmtId="0" fontId="27" fillId="0" borderId="25" xfId="1" applyFont="1" applyBorder="1" applyAlignment="1">
      <alignment horizontal="center" vertical="center" shrinkToFit="1"/>
    </xf>
    <xf numFmtId="0" fontId="27" fillId="0" borderId="0" xfId="1" applyFont="1" applyAlignment="1">
      <alignment horizontal="center" vertical="center" shrinkToFit="1"/>
    </xf>
    <xf numFmtId="0" fontId="2" fillId="0" borderId="13" xfId="1" applyBorder="1"/>
    <xf numFmtId="0" fontId="2" fillId="8" borderId="0" xfId="1" applyFill="1"/>
    <xf numFmtId="0" fontId="26" fillId="0" borderId="13" xfId="1" applyFont="1" applyBorder="1"/>
    <xf numFmtId="0" fontId="2" fillId="3" borderId="0" xfId="1" applyFill="1" applyAlignment="1">
      <alignment horizontal="left" vertical="center" wrapText="1"/>
    </xf>
    <xf numFmtId="0" fontId="2" fillId="3" borderId="0" xfId="1" applyFill="1" applyAlignment="1">
      <alignment horizontal="center" vertical="center" wrapText="1"/>
    </xf>
    <xf numFmtId="0" fontId="2" fillId="3" borderId="13" xfId="1" applyFill="1" applyBorder="1" applyAlignment="1">
      <alignment horizontal="center" vertical="center" wrapText="1"/>
    </xf>
    <xf numFmtId="0" fontId="1" fillId="6" borderId="0" xfId="1" applyFont="1" applyFill="1"/>
    <xf numFmtId="0" fontId="26" fillId="6" borderId="0" xfId="1" applyFont="1" applyFill="1"/>
    <xf numFmtId="0" fontId="26" fillId="8" borderId="0" xfId="1" applyFont="1" applyFill="1"/>
    <xf numFmtId="0" fontId="2" fillId="7" borderId="0" xfId="1" applyFill="1"/>
    <xf numFmtId="0" fontId="30" fillId="0" borderId="13" xfId="1" applyFont="1" applyBorder="1"/>
    <xf numFmtId="0" fontId="1" fillId="0" borderId="13" xfId="1" applyFont="1" applyBorder="1"/>
    <xf numFmtId="0" fontId="24" fillId="0" borderId="0" xfId="1" applyFont="1"/>
    <xf numFmtId="0" fontId="37" fillId="6" borderId="0" xfId="1" applyFont="1" applyFill="1"/>
    <xf numFmtId="0" fontId="2" fillId="6" borderId="13" xfId="1" applyFill="1" applyBorder="1"/>
    <xf numFmtId="2" fontId="26" fillId="0" borderId="0" xfId="1" applyNumberFormat="1" applyFont="1"/>
    <xf numFmtId="0" fontId="2" fillId="0" borderId="0" xfId="1" applyAlignment="1">
      <alignment horizontal="center" wrapText="1"/>
    </xf>
    <xf numFmtId="165" fontId="14" fillId="4" borderId="8" xfId="3" applyNumberFormat="1" applyFont="1" applyFill="1" applyBorder="1"/>
    <xf numFmtId="165" fontId="1" fillId="9" borderId="8" xfId="3" applyNumberFormat="1" applyFont="1" applyFill="1" applyBorder="1" applyAlignment="1">
      <alignment horizontal="center"/>
    </xf>
    <xf numFmtId="165" fontId="1" fillId="5" borderId="21" xfId="3" applyNumberFormat="1" applyFont="1" applyFill="1" applyBorder="1" applyAlignment="1">
      <alignment horizontal="center"/>
    </xf>
    <xf numFmtId="165" fontId="1" fillId="5" borderId="22" xfId="3" applyNumberFormat="1" applyFont="1" applyFill="1" applyBorder="1" applyAlignment="1">
      <alignment horizontal="center"/>
    </xf>
    <xf numFmtId="165" fontId="1" fillId="5" borderId="23" xfId="3" applyNumberFormat="1" applyFont="1" applyFill="1" applyBorder="1" applyAlignment="1">
      <alignment horizontal="center"/>
    </xf>
    <xf numFmtId="165" fontId="1" fillId="5" borderId="36" xfId="3" applyNumberFormat="1" applyFont="1" applyFill="1" applyBorder="1" applyAlignment="1">
      <alignment horizontal="center"/>
    </xf>
    <xf numFmtId="165" fontId="1" fillId="5" borderId="21" xfId="0" applyNumberFormat="1" applyFont="1" applyFill="1" applyBorder="1" applyAlignment="1">
      <alignment horizontal="center"/>
    </xf>
    <xf numFmtId="165" fontId="1" fillId="5" borderId="22" xfId="0" applyNumberFormat="1" applyFont="1" applyFill="1" applyBorder="1" applyAlignment="1">
      <alignment horizontal="center"/>
    </xf>
    <xf numFmtId="165" fontId="1" fillId="5" borderId="23" xfId="0" applyNumberFormat="1" applyFont="1" applyFill="1" applyBorder="1" applyAlignment="1">
      <alignment horizontal="center"/>
    </xf>
    <xf numFmtId="165" fontId="1" fillId="5" borderId="40" xfId="3" applyNumberFormat="1" applyFont="1" applyFill="1" applyBorder="1" applyAlignment="1">
      <alignment horizontal="center"/>
    </xf>
    <xf numFmtId="165" fontId="1" fillId="5" borderId="21" xfId="3" applyNumberFormat="1" applyFont="1" applyFill="1" applyBorder="1" applyAlignment="1">
      <alignment horizontal="left"/>
    </xf>
    <xf numFmtId="165" fontId="1" fillId="5" borderId="22" xfId="3" applyNumberFormat="1" applyFont="1" applyFill="1" applyBorder="1" applyAlignment="1">
      <alignment horizontal="left"/>
    </xf>
    <xf numFmtId="165" fontId="1" fillId="5" borderId="23" xfId="3" applyNumberFormat="1" applyFont="1" applyFill="1" applyBorder="1" applyAlignment="1">
      <alignment horizontal="left"/>
    </xf>
    <xf numFmtId="165" fontId="1" fillId="5" borderId="8" xfId="3" applyNumberFormat="1" applyFont="1" applyFill="1" applyBorder="1"/>
    <xf numFmtId="165" fontId="2" fillId="3" borderId="17" xfId="0" applyNumberFormat="1" applyFont="1" applyFill="1" applyBorder="1" applyAlignment="1">
      <alignment horizontal="center" vertical="center" shrinkToFit="1"/>
    </xf>
    <xf numFmtId="165" fontId="2" fillId="3" borderId="8" xfId="0" applyNumberFormat="1" applyFont="1" applyFill="1" applyBorder="1" applyAlignment="1">
      <alignment horizontal="center" vertical="center" shrinkToFit="1"/>
    </xf>
    <xf numFmtId="165" fontId="2" fillId="0" borderId="19" xfId="0" applyNumberFormat="1" applyFont="1" applyBorder="1" applyAlignment="1">
      <alignment horizontal="center" vertical="center" shrinkToFit="1"/>
    </xf>
    <xf numFmtId="165" fontId="2" fillId="3" borderId="17" xfId="3" applyNumberFormat="1" applyFill="1" applyBorder="1" applyAlignment="1">
      <alignment horizontal="center" vertical="center"/>
    </xf>
    <xf numFmtId="165" fontId="2" fillId="3" borderId="8" xfId="3" applyNumberFormat="1" applyFill="1" applyBorder="1" applyAlignment="1">
      <alignment horizontal="center" vertical="center"/>
    </xf>
    <xf numFmtId="165" fontId="2" fillId="3" borderId="18" xfId="0" applyNumberFormat="1" applyFont="1" applyFill="1" applyBorder="1" applyAlignment="1">
      <alignment horizontal="center" vertical="center" shrinkToFit="1"/>
    </xf>
    <xf numFmtId="165" fontId="2" fillId="3" borderId="19" xfId="0" applyNumberFormat="1" applyFont="1" applyFill="1" applyBorder="1" applyAlignment="1">
      <alignment horizontal="center" vertical="center" shrinkToFit="1"/>
    </xf>
    <xf numFmtId="165" fontId="2" fillId="0" borderId="20" xfId="3" applyNumberFormat="1" applyBorder="1" applyAlignment="1">
      <alignment horizontal="center" vertical="center"/>
    </xf>
    <xf numFmtId="165" fontId="2" fillId="0" borderId="6" xfId="3" applyNumberFormat="1" applyBorder="1" applyAlignment="1">
      <alignment horizontal="center" vertical="center"/>
    </xf>
    <xf numFmtId="165" fontId="2" fillId="0" borderId="17" xfId="0" applyNumberFormat="1" applyFont="1" applyBorder="1" applyAlignment="1">
      <alignment horizontal="center" vertical="center"/>
    </xf>
    <xf numFmtId="165" fontId="2" fillId="0" borderId="1" xfId="3" applyNumberFormat="1" applyBorder="1" applyAlignment="1">
      <alignment horizontal="center" vertical="center"/>
    </xf>
    <xf numFmtId="165" fontId="2" fillId="0" borderId="8" xfId="3" applyNumberFormat="1" applyBorder="1" applyAlignment="1">
      <alignment horizontal="center" vertical="center"/>
    </xf>
    <xf numFmtId="165" fontId="2" fillId="0" borderId="5" xfId="3" applyNumberFormat="1" applyBorder="1" applyAlignment="1">
      <alignment horizontal="center" vertical="center"/>
    </xf>
    <xf numFmtId="165" fontId="2" fillId="0" borderId="2" xfId="3" applyNumberFormat="1" applyBorder="1" applyAlignment="1">
      <alignment horizontal="center" vertical="center"/>
    </xf>
    <xf numFmtId="165" fontId="2" fillId="0" borderId="31" xfId="0" applyNumberFormat="1" applyFont="1" applyBorder="1" applyAlignment="1">
      <alignment horizontal="center" vertical="center"/>
    </xf>
    <xf numFmtId="165" fontId="2" fillId="0" borderId="18" xfId="3" applyNumberFormat="1" applyBorder="1" applyAlignment="1">
      <alignment horizontal="center" vertical="center"/>
    </xf>
    <xf numFmtId="165" fontId="2" fillId="0" borderId="19" xfId="3" applyNumberFormat="1" applyBorder="1" applyAlignment="1">
      <alignment horizontal="center" vertical="center"/>
    </xf>
    <xf numFmtId="165" fontId="2" fillId="0" borderId="17" xfId="3" applyNumberFormat="1" applyBorder="1" applyAlignment="1">
      <alignment horizontal="center" vertical="center"/>
    </xf>
    <xf numFmtId="165" fontId="2" fillId="0" borderId="18" xfId="0" applyNumberFormat="1" applyFont="1" applyBorder="1" applyAlignment="1">
      <alignment horizontal="center" vertical="center"/>
    </xf>
    <xf numFmtId="165" fontId="2" fillId="0" borderId="19"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19" xfId="3" applyNumberFormat="1" applyBorder="1" applyAlignment="1">
      <alignment horizontal="center"/>
    </xf>
    <xf numFmtId="165" fontId="2" fillId="0" borderId="17" xfId="0" applyNumberFormat="1" applyFont="1" applyBorder="1" applyAlignment="1">
      <alignment horizontal="left"/>
    </xf>
    <xf numFmtId="165" fontId="2" fillId="0" borderId="8" xfId="0" applyNumberFormat="1" applyFont="1" applyBorder="1" applyAlignment="1">
      <alignment horizontal="left"/>
    </xf>
    <xf numFmtId="165" fontId="2" fillId="0" borderId="17" xfId="3" applyNumberFormat="1" applyBorder="1" applyAlignment="1">
      <alignment horizontal="left"/>
    </xf>
    <xf numFmtId="165" fontId="2" fillId="0" borderId="8" xfId="3" applyNumberFormat="1" applyBorder="1" applyAlignment="1">
      <alignment horizontal="left"/>
    </xf>
    <xf numFmtId="165" fontId="2" fillId="0" borderId="5" xfId="3" applyNumberFormat="1" applyBorder="1" applyAlignment="1">
      <alignment horizontal="left"/>
    </xf>
    <xf numFmtId="165" fontId="2" fillId="0" borderId="18" xfId="3" applyNumberFormat="1" applyBorder="1" applyAlignment="1">
      <alignment horizontal="left"/>
    </xf>
    <xf numFmtId="165" fontId="2" fillId="0" borderId="19" xfId="3" applyNumberFormat="1" applyBorder="1" applyAlignment="1">
      <alignment horizontal="left"/>
    </xf>
    <xf numFmtId="165" fontId="2" fillId="0" borderId="20" xfId="3" applyNumberFormat="1" applyBorder="1" applyAlignment="1">
      <alignment horizontal="left"/>
    </xf>
    <xf numFmtId="165" fontId="2" fillId="0" borderId="18" xfId="0" applyNumberFormat="1" applyFont="1" applyBorder="1" applyAlignment="1">
      <alignment horizontal="left"/>
    </xf>
    <xf numFmtId="165" fontId="2" fillId="0" borderId="19" xfId="0" applyNumberFormat="1" applyFont="1" applyBorder="1" applyAlignment="1">
      <alignment horizontal="left"/>
    </xf>
    <xf numFmtId="165" fontId="2" fillId="0" borderId="20" xfId="0" applyNumberFormat="1" applyFont="1" applyBorder="1" applyAlignment="1">
      <alignment horizontal="left"/>
    </xf>
    <xf numFmtId="165" fontId="2" fillId="0" borderId="1" xfId="3" applyNumberFormat="1" applyBorder="1" applyAlignment="1">
      <alignment horizontal="left"/>
    </xf>
    <xf numFmtId="165" fontId="2" fillId="0" borderId="2" xfId="3" applyNumberFormat="1" applyBorder="1" applyAlignment="1">
      <alignment horizontal="left"/>
    </xf>
    <xf numFmtId="165" fontId="2" fillId="0" borderId="6" xfId="3" applyNumberFormat="1" applyBorder="1" applyAlignment="1">
      <alignment horizontal="left"/>
    </xf>
    <xf numFmtId="165" fontId="2" fillId="0" borderId="8" xfId="3" applyNumberFormat="1" applyBorder="1"/>
    <xf numFmtId="165" fontId="2" fillId="3" borderId="5" xfId="0" applyNumberFormat="1" applyFont="1" applyFill="1" applyBorder="1" applyAlignment="1">
      <alignment horizontal="center" vertical="center"/>
    </xf>
    <xf numFmtId="165" fontId="2" fillId="3" borderId="31" xfId="0" applyNumberFormat="1" applyFont="1" applyFill="1" applyBorder="1" applyAlignment="1">
      <alignment horizontal="center" vertical="center"/>
    </xf>
    <xf numFmtId="165" fontId="2" fillId="0" borderId="1" xfId="0" applyNumberFormat="1" applyFont="1" applyBorder="1" applyAlignment="1">
      <alignment horizontal="center" vertical="center" shrinkToFit="1"/>
    </xf>
    <xf numFmtId="165" fontId="2" fillId="0" borderId="2" xfId="0" applyNumberFormat="1" applyFont="1" applyBorder="1" applyAlignment="1">
      <alignment horizontal="center" vertical="center" shrinkToFit="1"/>
    </xf>
    <xf numFmtId="165" fontId="2" fillId="3" borderId="5" xfId="3" applyNumberFormat="1" applyFill="1" applyBorder="1" applyAlignment="1">
      <alignment horizontal="center" vertical="center"/>
    </xf>
    <xf numFmtId="165" fontId="2" fillId="0" borderId="17" xfId="0" applyNumberFormat="1" applyFont="1" applyBorder="1" applyAlignment="1">
      <alignment horizontal="center" vertical="center" shrinkToFit="1"/>
    </xf>
    <xf numFmtId="165" fontId="2" fillId="0" borderId="8" xfId="0" applyNumberFormat="1" applyFont="1" applyBorder="1" applyAlignment="1">
      <alignment horizontal="center" vertical="center" shrinkToFit="1"/>
    </xf>
    <xf numFmtId="165" fontId="2" fillId="0" borderId="50" xfId="3" applyNumberFormat="1" applyBorder="1" applyAlignment="1">
      <alignment horizontal="center" vertical="center"/>
    </xf>
    <xf numFmtId="165" fontId="2" fillId="0" borderId="31" xfId="3" applyNumberFormat="1" applyBorder="1" applyAlignment="1">
      <alignment horizontal="center" vertical="center"/>
    </xf>
    <xf numFmtId="165" fontId="2" fillId="0" borderId="5" xfId="3" applyNumberFormat="1" applyBorder="1"/>
    <xf numFmtId="165" fontId="2" fillId="0" borderId="33" xfId="3" applyNumberFormat="1" applyBorder="1" applyAlignment="1">
      <alignment horizontal="center" vertical="center"/>
    </xf>
    <xf numFmtId="165" fontId="2" fillId="0" borderId="34" xfId="3" applyNumberFormat="1" applyBorder="1" applyAlignment="1">
      <alignment horizontal="center" vertical="center"/>
    </xf>
    <xf numFmtId="165" fontId="2" fillId="0" borderId="32" xfId="3" applyNumberFormat="1" applyBorder="1" applyAlignment="1">
      <alignment horizontal="center" vertical="center"/>
    </xf>
    <xf numFmtId="165" fontId="2" fillId="0" borderId="17" xfId="0" applyNumberFormat="1" applyFont="1" applyBorder="1" applyAlignment="1">
      <alignment horizontal="left" vertical="center"/>
    </xf>
    <xf numFmtId="165" fontId="2" fillId="0" borderId="8" xfId="0" applyNumberFormat="1" applyFont="1" applyBorder="1" applyAlignment="1">
      <alignment horizontal="left" vertical="center" shrinkToFit="1"/>
    </xf>
    <xf numFmtId="165" fontId="2" fillId="3" borderId="1" xfId="3" applyNumberFormat="1" applyFill="1" applyBorder="1" applyAlignment="1">
      <alignment horizontal="center" vertical="center"/>
    </xf>
    <xf numFmtId="165" fontId="2" fillId="3" borderId="2" xfId="3" applyNumberFormat="1" applyFill="1" applyBorder="1" applyAlignment="1">
      <alignment horizontal="center" vertical="center"/>
    </xf>
    <xf numFmtId="165" fontId="2" fillId="0" borderId="1" xfId="0" applyNumberFormat="1" applyFont="1" applyBorder="1" applyAlignment="1">
      <alignment horizontal="center" vertical="center"/>
    </xf>
    <xf numFmtId="165" fontId="2" fillId="0" borderId="2" xfId="0" applyNumberFormat="1" applyFont="1" applyBorder="1" applyAlignment="1">
      <alignment horizontal="center" vertical="center"/>
    </xf>
    <xf numFmtId="165" fontId="2" fillId="0" borderId="6" xfId="0" applyNumberFormat="1" applyFont="1" applyBorder="1" applyAlignment="1">
      <alignment horizontal="center" vertical="center"/>
    </xf>
    <xf numFmtId="165" fontId="2" fillId="3" borderId="8" xfId="0" applyNumberFormat="1" applyFont="1" applyFill="1" applyBorder="1" applyAlignment="1">
      <alignment horizontal="center" vertical="center"/>
    </xf>
    <xf numFmtId="165" fontId="2" fillId="3" borderId="35" xfId="0" applyNumberFormat="1" applyFont="1" applyFill="1" applyBorder="1" applyAlignment="1">
      <alignment horizontal="center" vertical="center"/>
    </xf>
    <xf numFmtId="165" fontId="2" fillId="0" borderId="35" xfId="3" applyNumberFormat="1" applyBorder="1" applyAlignment="1">
      <alignment horizontal="center" vertical="center"/>
    </xf>
    <xf numFmtId="165" fontId="2" fillId="0" borderId="8" xfId="0" applyNumberFormat="1" applyFont="1" applyBorder="1" applyAlignment="1">
      <alignment horizontal="left" shrinkToFit="1"/>
    </xf>
    <xf numFmtId="165" fontId="2" fillId="3" borderId="17" xfId="0" applyNumberFormat="1" applyFont="1" applyFill="1" applyBorder="1" applyAlignment="1">
      <alignment horizontal="center" vertical="center"/>
    </xf>
    <xf numFmtId="165" fontId="2" fillId="0" borderId="17" xfId="3" applyNumberFormat="1" applyBorder="1"/>
    <xf numFmtId="165" fontId="2" fillId="0" borderId="23" xfId="3" applyNumberFormat="1" applyBorder="1" applyAlignment="1">
      <alignment horizontal="center" vertical="center"/>
    </xf>
    <xf numFmtId="165" fontId="2" fillId="0" borderId="36" xfId="3" applyNumberFormat="1" applyBorder="1" applyAlignment="1">
      <alignment horizontal="center" vertical="center"/>
    </xf>
    <xf numFmtId="165" fontId="2" fillId="0" borderId="21" xfId="3" applyNumberFormat="1" applyBorder="1" applyAlignment="1">
      <alignment horizontal="left"/>
    </xf>
    <xf numFmtId="165" fontId="2" fillId="0" borderId="22" xfId="3" applyNumberFormat="1" applyBorder="1" applyAlignment="1">
      <alignment horizontal="left"/>
    </xf>
    <xf numFmtId="165" fontId="2" fillId="0" borderId="23" xfId="3" applyNumberFormat="1" applyBorder="1" applyAlignment="1">
      <alignment horizontal="left"/>
    </xf>
    <xf numFmtId="165" fontId="2" fillId="0" borderId="23" xfId="0" applyNumberFormat="1" applyFont="1" applyBorder="1" applyAlignment="1">
      <alignment horizontal="left"/>
    </xf>
    <xf numFmtId="165" fontId="1" fillId="5" borderId="17" xfId="3" applyNumberFormat="1" applyFont="1" applyFill="1" applyBorder="1" applyAlignment="1">
      <alignment horizontal="center" vertical="center"/>
    </xf>
    <xf numFmtId="165" fontId="1" fillId="5" borderId="8" xfId="3" applyNumberFormat="1" applyFont="1" applyFill="1" applyBorder="1" applyAlignment="1">
      <alignment horizontal="center" vertical="center"/>
    </xf>
    <xf numFmtId="165" fontId="1" fillId="5" borderId="5" xfId="3" applyNumberFormat="1" applyFont="1" applyFill="1" applyBorder="1" applyAlignment="1">
      <alignment horizontal="center" vertical="center"/>
    </xf>
    <xf numFmtId="165" fontId="1" fillId="5" borderId="33" xfId="3" applyNumberFormat="1" applyFont="1" applyFill="1" applyBorder="1" applyAlignment="1">
      <alignment horizontal="center" vertical="center"/>
    </xf>
    <xf numFmtId="165" fontId="1" fillId="5" borderId="34" xfId="3" applyNumberFormat="1" applyFont="1" applyFill="1" applyBorder="1" applyAlignment="1">
      <alignment horizontal="center" vertical="center"/>
    </xf>
    <xf numFmtId="165" fontId="1" fillId="5" borderId="32" xfId="3" applyNumberFormat="1" applyFont="1" applyFill="1" applyBorder="1" applyAlignment="1">
      <alignment horizontal="center" vertical="center"/>
    </xf>
    <xf numFmtId="165" fontId="1" fillId="5" borderId="51" xfId="3" applyNumberFormat="1" applyFont="1" applyFill="1" applyBorder="1" applyAlignment="1">
      <alignment horizontal="center" vertical="center"/>
    </xf>
    <xf numFmtId="165" fontId="1" fillId="5" borderId="33" xfId="0" applyNumberFormat="1" applyFont="1" applyFill="1" applyBorder="1" applyAlignment="1">
      <alignment horizontal="center" vertical="center"/>
    </xf>
    <xf numFmtId="165" fontId="1" fillId="5" borderId="34" xfId="0" applyNumberFormat="1" applyFont="1" applyFill="1" applyBorder="1" applyAlignment="1">
      <alignment horizontal="center" vertical="center"/>
    </xf>
    <xf numFmtId="165" fontId="1" fillId="5" borderId="32" xfId="0" applyNumberFormat="1" applyFont="1" applyFill="1" applyBorder="1" applyAlignment="1">
      <alignment horizontal="center" vertical="center"/>
    </xf>
    <xf numFmtId="165" fontId="1" fillId="5" borderId="35" xfId="3" applyNumberFormat="1" applyFont="1" applyFill="1" applyBorder="1" applyAlignment="1">
      <alignment horizontal="center" vertical="center"/>
    </xf>
    <xf numFmtId="165" fontId="1" fillId="5" borderId="21" xfId="0" applyNumberFormat="1" applyFont="1" applyFill="1" applyBorder="1" applyAlignment="1">
      <alignment horizontal="center" vertical="center"/>
    </xf>
    <xf numFmtId="165" fontId="1" fillId="5" borderId="22" xfId="0" applyNumberFormat="1" applyFont="1" applyFill="1" applyBorder="1" applyAlignment="1">
      <alignment horizontal="center" vertical="center"/>
    </xf>
    <xf numFmtId="165" fontId="1" fillId="5" borderId="23" xfId="0" applyNumberFormat="1" applyFont="1" applyFill="1" applyBorder="1" applyAlignment="1">
      <alignment horizontal="center" vertical="center"/>
    </xf>
    <xf numFmtId="165" fontId="1" fillId="5" borderId="33" xfId="3" applyNumberFormat="1" applyFont="1" applyFill="1" applyBorder="1" applyAlignment="1">
      <alignment horizontal="center"/>
    </xf>
    <xf numFmtId="165" fontId="1" fillId="5" borderId="34" xfId="3" applyNumberFormat="1" applyFont="1" applyFill="1" applyBorder="1" applyAlignment="1">
      <alignment horizontal="center"/>
    </xf>
    <xf numFmtId="165" fontId="1" fillId="5" borderId="32" xfId="3" applyNumberFormat="1" applyFont="1" applyFill="1" applyBorder="1" applyAlignment="1">
      <alignment horizontal="center"/>
    </xf>
    <xf numFmtId="165" fontId="1" fillId="5" borderId="36" xfId="3" applyNumberFormat="1" applyFont="1" applyFill="1" applyBorder="1" applyAlignment="1">
      <alignment horizontal="left"/>
    </xf>
    <xf numFmtId="165" fontId="1" fillId="5" borderId="21" xfId="0" applyNumberFormat="1" applyFont="1" applyFill="1" applyBorder="1" applyAlignment="1">
      <alignment horizontal="left"/>
    </xf>
    <xf numFmtId="165" fontId="1" fillId="5" borderId="22" xfId="0" applyNumberFormat="1" applyFont="1" applyFill="1" applyBorder="1" applyAlignment="1">
      <alignment horizontal="left"/>
    </xf>
    <xf numFmtId="165" fontId="1" fillId="5" borderId="23" xfId="0" applyNumberFormat="1" applyFont="1" applyFill="1" applyBorder="1" applyAlignment="1">
      <alignment horizontal="left"/>
    </xf>
    <xf numFmtId="165" fontId="2" fillId="0" borderId="42" xfId="0" applyNumberFormat="1" applyFont="1" applyBorder="1" applyAlignment="1">
      <alignment horizontal="center" vertical="center"/>
    </xf>
    <xf numFmtId="165" fontId="2" fillId="0" borderId="49" xfId="3" applyNumberFormat="1" applyBorder="1" applyAlignment="1">
      <alignment horizontal="center" vertical="center"/>
    </xf>
    <xf numFmtId="165" fontId="2" fillId="0" borderId="17" xfId="3" applyNumberFormat="1" applyBorder="1" applyAlignment="1">
      <alignment horizontal="center"/>
    </xf>
    <xf numFmtId="165" fontId="2" fillId="0" borderId="8" xfId="3" applyNumberFormat="1" applyBorder="1" applyAlignment="1">
      <alignment horizontal="center"/>
    </xf>
    <xf numFmtId="165" fontId="38" fillId="0" borderId="1" xfId="3" applyNumberFormat="1" applyFont="1" applyBorder="1" applyAlignment="1">
      <alignment horizontal="left"/>
    </xf>
    <xf numFmtId="165" fontId="2" fillId="2" borderId="17" xfId="0" applyNumberFormat="1" applyFont="1" applyFill="1" applyBorder="1" applyAlignment="1">
      <alignment horizontal="center" vertical="center" shrinkToFit="1"/>
    </xf>
    <xf numFmtId="165" fontId="2" fillId="2" borderId="8" xfId="0" applyNumberFormat="1" applyFont="1" applyFill="1" applyBorder="1" applyAlignment="1">
      <alignment horizontal="center" vertical="center" shrinkToFit="1"/>
    </xf>
    <xf numFmtId="165" fontId="2" fillId="2" borderId="5" xfId="0" applyNumberFormat="1" applyFont="1" applyFill="1" applyBorder="1" applyAlignment="1">
      <alignment horizontal="center" vertical="center" shrinkToFit="1"/>
    </xf>
    <xf numFmtId="165" fontId="2" fillId="0" borderId="43" xfId="3" applyNumberFormat="1" applyBorder="1" applyAlignment="1">
      <alignment horizontal="center" vertical="center"/>
    </xf>
    <xf numFmtId="165" fontId="23" fillId="0" borderId="17" xfId="0" applyNumberFormat="1" applyFont="1" applyBorder="1" applyAlignment="1">
      <alignment horizontal="center" vertical="center" shrinkToFit="1"/>
    </xf>
    <xf numFmtId="165" fontId="2" fillId="0" borderId="35" xfId="0" applyNumberFormat="1" applyFont="1" applyBorder="1" applyAlignment="1">
      <alignment horizontal="center" vertical="center"/>
    </xf>
    <xf numFmtId="165" fontId="2" fillId="0" borderId="16" xfId="0" applyNumberFormat="1" applyFont="1" applyBorder="1" applyAlignment="1">
      <alignment horizontal="center" vertical="center"/>
    </xf>
    <xf numFmtId="165" fontId="15" fillId="4" borderId="8" xfId="3" applyNumberFormat="1" applyFont="1" applyFill="1" applyBorder="1"/>
    <xf numFmtId="165" fontId="2" fillId="9" borderId="8" xfId="3" applyNumberFormat="1" applyFill="1" applyBorder="1"/>
    <xf numFmtId="165" fontId="1" fillId="5" borderId="21" xfId="3" applyNumberFormat="1" applyFont="1" applyFill="1" applyBorder="1" applyAlignment="1">
      <alignment horizontal="center" vertical="center"/>
    </xf>
    <xf numFmtId="165" fontId="1" fillId="5" borderId="22" xfId="3" applyNumberFormat="1" applyFont="1" applyFill="1" applyBorder="1" applyAlignment="1">
      <alignment horizontal="center" vertical="center"/>
    </xf>
    <xf numFmtId="165" fontId="1" fillId="5" borderId="23" xfId="3" applyNumberFormat="1" applyFont="1" applyFill="1" applyBorder="1" applyAlignment="1">
      <alignment horizontal="center" vertical="center"/>
    </xf>
    <xf numFmtId="165" fontId="1" fillId="5" borderId="54" xfId="3" applyNumberFormat="1" applyFont="1" applyFill="1" applyBorder="1" applyAlignment="1">
      <alignment horizontal="center"/>
    </xf>
    <xf numFmtId="165" fontId="1" fillId="5" borderId="51" xfId="3" applyNumberFormat="1" applyFont="1" applyFill="1" applyBorder="1" applyAlignment="1">
      <alignment horizontal="center"/>
    </xf>
    <xf numFmtId="165" fontId="2" fillId="0" borderId="42" xfId="3" applyNumberFormat="1" applyBorder="1" applyAlignment="1">
      <alignment horizontal="center" vertical="center"/>
    </xf>
    <xf numFmtId="165" fontId="2" fillId="0" borderId="41" xfId="3" applyNumberFormat="1" applyBorder="1" applyAlignment="1">
      <alignment horizontal="center" vertical="center"/>
    </xf>
    <xf numFmtId="165" fontId="2" fillId="0" borderId="13" xfId="3" applyNumberFormat="1" applyBorder="1" applyAlignment="1">
      <alignment horizontal="center" vertical="center"/>
    </xf>
    <xf numFmtId="165" fontId="2" fillId="0" borderId="44" xfId="3" applyNumberFormat="1" applyBorder="1" applyAlignment="1">
      <alignment horizontal="center" vertical="center"/>
    </xf>
    <xf numFmtId="165" fontId="2" fillId="0" borderId="31" xfId="3" applyNumberFormat="1" applyBorder="1"/>
    <xf numFmtId="165" fontId="2" fillId="0" borderId="58" xfId="3" applyNumberFormat="1" applyBorder="1" applyAlignment="1">
      <alignment horizontal="center" vertical="center"/>
    </xf>
    <xf numFmtId="165" fontId="2" fillId="3" borderId="36" xfId="3" applyNumberFormat="1" applyFill="1" applyBorder="1" applyAlignment="1">
      <alignment horizontal="center" vertical="center"/>
    </xf>
    <xf numFmtId="165" fontId="2" fillId="0" borderId="0" xfId="3" applyNumberFormat="1"/>
    <xf numFmtId="165" fontId="1" fillId="5" borderId="33" xfId="0" applyNumberFormat="1" applyFont="1" applyFill="1" applyBorder="1" applyAlignment="1">
      <alignment horizontal="center"/>
    </xf>
    <xf numFmtId="165" fontId="1" fillId="5" borderId="34" xfId="0" applyNumberFormat="1" applyFont="1" applyFill="1" applyBorder="1" applyAlignment="1">
      <alignment horizontal="center"/>
    </xf>
    <xf numFmtId="165" fontId="1" fillId="5" borderId="32" xfId="0" applyNumberFormat="1" applyFont="1" applyFill="1" applyBorder="1" applyAlignment="1">
      <alignment horizontal="center"/>
    </xf>
    <xf numFmtId="165" fontId="2" fillId="0" borderId="18" xfId="3" applyNumberFormat="1" applyBorder="1" applyAlignment="1">
      <alignment horizontal="center"/>
    </xf>
    <xf numFmtId="165" fontId="2" fillId="0" borderId="2" xfId="3" applyNumberFormat="1" applyBorder="1"/>
    <xf numFmtId="165" fontId="2" fillId="0" borderId="35" xfId="3" applyNumberFormat="1" applyBorder="1"/>
    <xf numFmtId="0" fontId="37" fillId="8" borderId="0" xfId="1" applyFont="1" applyFill="1"/>
    <xf numFmtId="165" fontId="2" fillId="3" borderId="18" xfId="3" applyNumberFormat="1" applyFill="1" applyBorder="1" applyAlignment="1">
      <alignment horizontal="center" vertical="center"/>
    </xf>
    <xf numFmtId="165" fontId="2" fillId="3" borderId="19" xfId="3" applyNumberFormat="1" applyFill="1" applyBorder="1" applyAlignment="1">
      <alignment horizontal="center" vertical="center"/>
    </xf>
    <xf numFmtId="165" fontId="2" fillId="3" borderId="20" xfId="3" applyNumberFormat="1" applyFill="1" applyBorder="1" applyAlignment="1">
      <alignment horizontal="center" vertical="center"/>
    </xf>
    <xf numFmtId="1" fontId="1" fillId="3" borderId="4" xfId="0" applyNumberFormat="1" applyFont="1" applyFill="1" applyBorder="1" applyAlignment="1">
      <alignment horizontal="center" vertical="center"/>
    </xf>
    <xf numFmtId="165" fontId="2" fillId="3" borderId="0" xfId="1" applyNumberFormat="1" applyFill="1" applyAlignment="1">
      <alignment horizontal="center" vertical="center" wrapText="1"/>
    </xf>
    <xf numFmtId="0" fontId="2" fillId="3" borderId="53" xfId="1" applyFill="1" applyBorder="1"/>
    <xf numFmtId="0" fontId="2" fillId="0" borderId="0" xfId="3"/>
    <xf numFmtId="165" fontId="2" fillId="3" borderId="1" xfId="0" applyNumberFormat="1" applyFont="1" applyFill="1" applyBorder="1" applyAlignment="1">
      <alignment horizontal="center" vertical="center" shrinkToFit="1"/>
    </xf>
    <xf numFmtId="165" fontId="2" fillId="3" borderId="6" xfId="0" applyNumberFormat="1" applyFont="1" applyFill="1" applyBorder="1" applyAlignment="1">
      <alignment horizontal="center" vertical="center" shrinkToFit="1"/>
    </xf>
    <xf numFmtId="165" fontId="2" fillId="3" borderId="17" xfId="3" applyNumberFormat="1" applyFill="1" applyBorder="1" applyAlignment="1">
      <alignment horizontal="center"/>
    </xf>
    <xf numFmtId="165" fontId="2" fillId="3" borderId="6" xfId="3" applyNumberFormat="1" applyFill="1" applyBorder="1" applyAlignment="1">
      <alignment horizontal="center" vertical="center"/>
    </xf>
    <xf numFmtId="165" fontId="2" fillId="3" borderId="8" xfId="3" applyNumberFormat="1" applyFill="1" applyBorder="1" applyAlignment="1">
      <alignment horizontal="center"/>
    </xf>
    <xf numFmtId="165" fontId="2" fillId="3" borderId="5" xfId="3" applyNumberFormat="1" applyFill="1" applyBorder="1" applyAlignment="1">
      <alignment horizontal="center"/>
    </xf>
    <xf numFmtId="0" fontId="39" fillId="0" borderId="0" xfId="1" applyFont="1"/>
    <xf numFmtId="0" fontId="2" fillId="10" borderId="0" xfId="1" applyFill="1"/>
    <xf numFmtId="0" fontId="2" fillId="3" borderId="1" xfId="0" applyFont="1" applyFill="1" applyBorder="1" applyAlignment="1">
      <alignment horizontal="center" vertical="center"/>
    </xf>
    <xf numFmtId="165" fontId="2" fillId="3" borderId="6" xfId="0" applyNumberFormat="1" applyFont="1" applyFill="1" applyBorder="1" applyAlignment="1">
      <alignment horizontal="center" vertical="center"/>
    </xf>
    <xf numFmtId="0" fontId="1" fillId="0" borderId="0" xfId="1" applyFont="1" applyAlignment="1">
      <alignment horizontal="right" vertical="center" wrapText="1"/>
    </xf>
    <xf numFmtId="0" fontId="2" fillId="3" borderId="1" xfId="3" applyFill="1" applyBorder="1" applyAlignment="1">
      <alignment horizontal="center" vertical="center"/>
    </xf>
    <xf numFmtId="0" fontId="2" fillId="3" borderId="17" xfId="3" applyFill="1" applyBorder="1" applyAlignment="1">
      <alignment horizontal="center" vertical="center"/>
    </xf>
    <xf numFmtId="0" fontId="2" fillId="3" borderId="8" xfId="3" applyFill="1" applyBorder="1" applyAlignment="1">
      <alignment horizontal="center" vertical="center"/>
    </xf>
    <xf numFmtId="165" fontId="2" fillId="3" borderId="31" xfId="3" applyNumberFormat="1" applyFill="1" applyBorder="1" applyAlignment="1">
      <alignment horizontal="center" vertical="center"/>
    </xf>
    <xf numFmtId="0" fontId="2" fillId="3" borderId="17" xfId="0" applyFont="1" applyFill="1" applyBorder="1" applyAlignment="1">
      <alignment horizontal="center" vertical="center"/>
    </xf>
    <xf numFmtId="0" fontId="2" fillId="3" borderId="8" xfId="0" applyFont="1" applyFill="1" applyBorder="1" applyAlignment="1">
      <alignment horizontal="center" vertical="center"/>
    </xf>
    <xf numFmtId="165" fontId="2" fillId="3" borderId="50" xfId="3" applyNumberFormat="1" applyFill="1" applyBorder="1" applyAlignment="1">
      <alignment horizontal="center" vertical="center"/>
    </xf>
    <xf numFmtId="0" fontId="2" fillId="3" borderId="31" xfId="3" applyFill="1" applyBorder="1" applyAlignment="1">
      <alignment horizontal="center" vertical="center"/>
    </xf>
    <xf numFmtId="165" fontId="2" fillId="3" borderId="35" xfId="3" applyNumberFormat="1" applyFill="1" applyBorder="1" applyAlignment="1">
      <alignment horizontal="center" vertical="center"/>
    </xf>
    <xf numFmtId="0" fontId="40" fillId="3" borderId="17" xfId="3" applyFont="1" applyFill="1" applyBorder="1" applyAlignment="1">
      <alignment horizontal="center" vertical="center"/>
    </xf>
    <xf numFmtId="0" fontId="2" fillId="3" borderId="49" xfId="3" applyFill="1" applyBorder="1" applyAlignment="1">
      <alignment horizontal="center" vertical="center"/>
    </xf>
    <xf numFmtId="165" fontId="2" fillId="3" borderId="2" xfId="0" applyNumberFormat="1" applyFont="1" applyFill="1" applyBorder="1" applyAlignment="1">
      <alignment horizontal="center" vertical="center" shrinkToFit="1"/>
    </xf>
    <xf numFmtId="0" fontId="2" fillId="3" borderId="31" xfId="0" applyFont="1" applyFill="1" applyBorder="1" applyAlignment="1">
      <alignment horizontal="center" vertical="center"/>
    </xf>
    <xf numFmtId="0" fontId="2" fillId="3" borderId="2" xfId="3" applyFill="1" applyBorder="1" applyAlignment="1">
      <alignment horizontal="center" vertical="center"/>
    </xf>
    <xf numFmtId="165" fontId="2" fillId="3" borderId="42" xfId="3" applyNumberFormat="1" applyFill="1" applyBorder="1" applyAlignment="1">
      <alignment horizontal="center" vertical="center"/>
    </xf>
    <xf numFmtId="0" fontId="2" fillId="3" borderId="33" xfId="3" applyFill="1" applyBorder="1" applyAlignment="1">
      <alignment horizontal="center" vertical="center"/>
    </xf>
    <xf numFmtId="0" fontId="40" fillId="3" borderId="1" xfId="3" applyFont="1" applyFill="1" applyBorder="1" applyAlignment="1">
      <alignment horizontal="center" vertical="center"/>
    </xf>
    <xf numFmtId="0" fontId="40" fillId="3" borderId="17" xfId="0" applyFont="1" applyFill="1" applyBorder="1" applyAlignment="1">
      <alignment horizontal="center" vertical="center"/>
    </xf>
    <xf numFmtId="165" fontId="2" fillId="2" borderId="31" xfId="0" applyNumberFormat="1" applyFont="1" applyFill="1" applyBorder="1" applyAlignment="1">
      <alignment horizontal="center" vertical="center" shrinkToFit="1"/>
    </xf>
    <xf numFmtId="165" fontId="2" fillId="3" borderId="38" xfId="0" applyNumberFormat="1" applyFont="1" applyFill="1" applyBorder="1" applyAlignment="1">
      <alignment horizontal="center" vertical="center"/>
    </xf>
    <xf numFmtId="0" fontId="2" fillId="3" borderId="8" xfId="3" applyFill="1" applyBorder="1" applyAlignment="1">
      <alignment horizontal="center"/>
    </xf>
    <xf numFmtId="0" fontId="2" fillId="3" borderId="2" xfId="0" applyFont="1" applyFill="1" applyBorder="1" applyAlignment="1">
      <alignment horizontal="center" vertical="center"/>
    </xf>
    <xf numFmtId="165" fontId="2" fillId="3" borderId="1"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49" xfId="0" applyNumberFormat="1" applyFont="1" applyFill="1" applyBorder="1" applyAlignment="1">
      <alignment horizontal="center" vertical="center"/>
    </xf>
    <xf numFmtId="165" fontId="2" fillId="3" borderId="50" xfId="0" applyNumberFormat="1" applyFont="1" applyFill="1" applyBorder="1" applyAlignment="1">
      <alignment horizontal="center" vertical="center"/>
    </xf>
    <xf numFmtId="165" fontId="2" fillId="3" borderId="17" xfId="3" applyNumberFormat="1" applyFill="1" applyBorder="1"/>
    <xf numFmtId="165" fontId="2" fillId="3" borderId="8" xfId="3" applyNumberFormat="1" applyFill="1" applyBorder="1"/>
    <xf numFmtId="165" fontId="2" fillId="3" borderId="5" xfId="3" applyNumberFormat="1" applyFill="1" applyBorder="1"/>
    <xf numFmtId="165" fontId="2" fillId="3" borderId="36" xfId="0" applyNumberFormat="1" applyFont="1" applyFill="1" applyBorder="1" applyAlignment="1">
      <alignment horizontal="center" vertical="center"/>
    </xf>
    <xf numFmtId="0" fontId="2" fillId="3" borderId="15" xfId="3" applyFill="1" applyBorder="1" applyAlignment="1">
      <alignment horizontal="center"/>
    </xf>
    <xf numFmtId="0" fontId="2" fillId="3" borderId="12" xfId="3" applyFill="1" applyBorder="1" applyAlignment="1">
      <alignment horizontal="center" vertical="center"/>
    </xf>
    <xf numFmtId="165" fontId="2" fillId="3" borderId="38" xfId="0" applyNumberFormat="1" applyFont="1" applyFill="1" applyBorder="1" applyAlignment="1">
      <alignment horizontal="center" vertical="center" shrinkToFit="1"/>
    </xf>
    <xf numFmtId="0" fontId="2" fillId="3" borderId="18" xfId="3" applyFill="1" applyBorder="1" applyAlignment="1">
      <alignment horizontal="center"/>
    </xf>
    <xf numFmtId="0" fontId="2" fillId="3" borderId="19" xfId="3" applyFill="1" applyBorder="1" applyAlignment="1">
      <alignment horizontal="center" vertical="center"/>
    </xf>
    <xf numFmtId="0" fontId="2" fillId="3" borderId="31" xfId="3" applyFill="1" applyBorder="1" applyAlignment="1">
      <alignment horizontal="center"/>
    </xf>
    <xf numFmtId="165" fontId="2" fillId="3" borderId="31" xfId="3" applyNumberFormat="1" applyFill="1" applyBorder="1"/>
    <xf numFmtId="165" fontId="2" fillId="3" borderId="35" xfId="3" applyNumberFormat="1" applyFill="1" applyBorder="1" applyAlignment="1">
      <alignment horizontal="center"/>
    </xf>
    <xf numFmtId="0" fontId="2" fillId="3" borderId="17" xfId="3" applyFill="1" applyBorder="1" applyAlignment="1">
      <alignment horizontal="center"/>
    </xf>
    <xf numFmtId="165" fontId="2" fillId="3" borderId="35" xfId="3" applyNumberFormat="1" applyFill="1" applyBorder="1"/>
    <xf numFmtId="165" fontId="2" fillId="3" borderId="38" xfId="3" applyNumberFormat="1" applyFill="1" applyBorder="1" applyAlignment="1">
      <alignment horizontal="center" vertical="center"/>
    </xf>
    <xf numFmtId="0" fontId="2" fillId="3" borderId="0" xfId="3" applyFill="1"/>
    <xf numFmtId="165" fontId="2" fillId="3" borderId="0" xfId="3" applyNumberFormat="1" applyFill="1" applyAlignment="1">
      <alignment horizontal="center" vertical="center"/>
    </xf>
    <xf numFmtId="0" fontId="2" fillId="3" borderId="0" xfId="3" applyFill="1" applyAlignment="1">
      <alignment horizontal="center" vertical="center"/>
    </xf>
    <xf numFmtId="0" fontId="2" fillId="3" borderId="42" xfId="3" applyFill="1" applyBorder="1" applyAlignment="1">
      <alignment horizontal="center"/>
    </xf>
    <xf numFmtId="165" fontId="2" fillId="3" borderId="19" xfId="3" applyNumberFormat="1" applyFill="1" applyBorder="1" applyAlignment="1">
      <alignment horizontal="center"/>
    </xf>
    <xf numFmtId="165" fontId="2" fillId="3" borderId="59" xfId="0" applyNumberFormat="1" applyFont="1" applyFill="1" applyBorder="1" applyAlignment="1">
      <alignment horizontal="center" vertical="center" shrinkToFit="1"/>
    </xf>
    <xf numFmtId="165" fontId="2" fillId="3" borderId="34" xfId="0" applyNumberFormat="1" applyFont="1" applyFill="1" applyBorder="1" applyAlignment="1">
      <alignment horizontal="center" vertical="center" shrinkToFit="1"/>
    </xf>
    <xf numFmtId="165" fontId="2" fillId="3" borderId="32" xfId="0" applyNumberFormat="1" applyFont="1" applyFill="1" applyBorder="1" applyAlignment="1">
      <alignment horizontal="center" vertical="center" shrinkToFit="1"/>
    </xf>
    <xf numFmtId="165" fontId="2" fillId="3" borderId="8" xfId="0" applyNumberFormat="1" applyFont="1" applyFill="1" applyBorder="1" applyAlignment="1">
      <alignment horizontal="center" vertical="center" wrapText="1"/>
    </xf>
    <xf numFmtId="0" fontId="2" fillId="3" borderId="15" xfId="3" applyFill="1" applyBorder="1" applyAlignment="1">
      <alignment horizontal="center" vertical="center"/>
    </xf>
    <xf numFmtId="0" fontId="2" fillId="3" borderId="18" xfId="3" applyFill="1" applyBorder="1" applyAlignment="1">
      <alignment horizontal="center" vertical="center"/>
    </xf>
    <xf numFmtId="0" fontId="2" fillId="3" borderId="42" xfId="3" applyFill="1" applyBorder="1" applyAlignment="1">
      <alignment horizontal="center" vertical="center"/>
    </xf>
    <xf numFmtId="0" fontId="2" fillId="3" borderId="19" xfId="0" applyFont="1" applyFill="1" applyBorder="1" applyAlignment="1">
      <alignment horizontal="center" vertical="center"/>
    </xf>
    <xf numFmtId="165" fontId="2" fillId="3" borderId="23" xfId="3" applyNumberFormat="1" applyFill="1" applyBorder="1" applyAlignment="1">
      <alignment horizontal="center" vertical="center"/>
    </xf>
    <xf numFmtId="0" fontId="2" fillId="3" borderId="33" xfId="0" applyFont="1" applyFill="1" applyBorder="1" applyAlignment="1">
      <alignment horizontal="center" vertical="center"/>
    </xf>
    <xf numFmtId="164" fontId="2" fillId="3" borderId="54" xfId="0" applyNumberFormat="1" applyFont="1" applyFill="1" applyBorder="1" applyAlignment="1">
      <alignment horizontal="center" vertical="center" shrinkToFit="1"/>
    </xf>
    <xf numFmtId="0" fontId="2" fillId="3" borderId="58" xfId="3" applyFill="1" applyBorder="1" applyAlignment="1">
      <alignment horizontal="center" vertical="center"/>
    </xf>
    <xf numFmtId="165" fontId="2" fillId="3" borderId="18" xfId="0" applyNumberFormat="1" applyFont="1" applyFill="1" applyBorder="1" applyAlignment="1">
      <alignment horizontal="center" vertical="center"/>
    </xf>
    <xf numFmtId="165" fontId="2" fillId="3" borderId="19" xfId="0" applyNumberFormat="1" applyFont="1" applyFill="1" applyBorder="1" applyAlignment="1">
      <alignment horizontal="center" vertical="center"/>
    </xf>
    <xf numFmtId="165" fontId="2" fillId="3" borderId="20" xfId="0" applyNumberFormat="1" applyFont="1" applyFill="1" applyBorder="1" applyAlignment="1">
      <alignment horizontal="center" vertical="center"/>
    </xf>
    <xf numFmtId="165" fontId="2" fillId="3" borderId="8" xfId="3" applyNumberFormat="1" applyFill="1" applyBorder="1" applyAlignment="1">
      <alignment vertical="center"/>
    </xf>
    <xf numFmtId="165" fontId="2" fillId="3" borderId="42" xfId="3" applyNumberFormat="1" applyFill="1" applyBorder="1" applyAlignment="1">
      <alignment horizontal="center"/>
    </xf>
    <xf numFmtId="0" fontId="2" fillId="3" borderId="17" xfId="3" applyFill="1" applyBorder="1"/>
    <xf numFmtId="0" fontId="2" fillId="3" borderId="8" xfId="3" applyFill="1" applyBorder="1"/>
    <xf numFmtId="0" fontId="2" fillId="3" borderId="5" xfId="3" applyFill="1" applyBorder="1"/>
    <xf numFmtId="165" fontId="2" fillId="3" borderId="42" xfId="0" applyNumberFormat="1" applyFont="1" applyFill="1" applyBorder="1" applyAlignment="1">
      <alignment horizontal="center" vertical="center"/>
    </xf>
    <xf numFmtId="165" fontId="2" fillId="3" borderId="13" xfId="3" applyNumberFormat="1" applyFill="1" applyBorder="1" applyAlignment="1">
      <alignment horizontal="center" vertical="center"/>
    </xf>
    <xf numFmtId="165" fontId="2" fillId="3" borderId="44" xfId="3" applyNumberFormat="1" applyFill="1" applyBorder="1" applyAlignment="1">
      <alignment horizontal="center" vertical="center"/>
    </xf>
    <xf numFmtId="165" fontId="3" fillId="3" borderId="0" xfId="0" applyNumberFormat="1" applyFont="1" applyFill="1"/>
    <xf numFmtId="165" fontId="34" fillId="3" borderId="13" xfId="0" applyNumberFormat="1" applyFont="1" applyFill="1" applyBorder="1" applyAlignment="1">
      <alignment vertical="top"/>
    </xf>
    <xf numFmtId="1" fontId="2" fillId="3" borderId="8" xfId="0" applyNumberFormat="1" applyFont="1" applyFill="1" applyBorder="1" applyAlignment="1">
      <alignment horizontal="center" vertical="center"/>
    </xf>
    <xf numFmtId="1" fontId="2" fillId="3" borderId="2" xfId="0" applyNumberFormat="1" applyFont="1" applyFill="1" applyBorder="1" applyAlignment="1">
      <alignment horizontal="center" vertical="center" wrapText="1"/>
    </xf>
    <xf numFmtId="165" fontId="3" fillId="3" borderId="8" xfId="0" applyNumberFormat="1" applyFont="1" applyFill="1" applyBorder="1" applyAlignment="1">
      <alignment horizontal="center" vertical="center"/>
    </xf>
    <xf numFmtId="165" fontId="2" fillId="3" borderId="6" xfId="0" applyNumberFormat="1" applyFont="1" applyFill="1" applyBorder="1" applyAlignment="1">
      <alignment horizontal="center" vertical="center" wrapText="1"/>
    </xf>
    <xf numFmtId="165" fontId="2" fillId="3" borderId="0" xfId="0" applyNumberFormat="1" applyFont="1" applyFill="1" applyAlignment="1">
      <alignment horizontal="center" vertical="center" wrapText="1"/>
    </xf>
    <xf numFmtId="1" fontId="2" fillId="3" borderId="17" xfId="0" applyNumberFormat="1" applyFont="1" applyFill="1" applyBorder="1" applyAlignment="1">
      <alignment horizontal="center" vertical="center"/>
    </xf>
    <xf numFmtId="0" fontId="3" fillId="3" borderId="0" xfId="0" applyFont="1" applyFill="1"/>
    <xf numFmtId="1" fontId="3" fillId="3" borderId="1" xfId="0" applyNumberFormat="1" applyFont="1" applyFill="1" applyBorder="1" applyAlignment="1">
      <alignment horizontal="center" vertical="center"/>
    </xf>
    <xf numFmtId="0" fontId="18" fillId="3" borderId="51" xfId="1" applyFont="1" applyFill="1" applyBorder="1" applyAlignment="1">
      <alignment horizontal="left" vertical="center" wrapText="1"/>
    </xf>
    <xf numFmtId="0" fontId="18" fillId="3" borderId="37" xfId="1" applyFont="1" applyFill="1" applyBorder="1" applyAlignment="1">
      <alignment horizontal="center" vertical="center" wrapText="1"/>
    </xf>
    <xf numFmtId="0" fontId="18" fillId="3" borderId="37" xfId="1" applyFont="1" applyFill="1" applyBorder="1" applyAlignment="1">
      <alignment horizontal="left" vertical="center" wrapText="1"/>
    </xf>
    <xf numFmtId="0" fontId="1" fillId="3" borderId="37" xfId="1" applyFont="1" applyFill="1" applyBorder="1" applyAlignment="1">
      <alignment horizontal="center" vertical="center" wrapText="1"/>
    </xf>
    <xf numFmtId="0" fontId="1" fillId="3" borderId="52" xfId="1" applyFont="1" applyFill="1" applyBorder="1" applyAlignment="1">
      <alignment horizontal="left" vertical="center" wrapText="1"/>
    </xf>
    <xf numFmtId="0" fontId="1" fillId="3" borderId="0" xfId="1" applyFont="1" applyFill="1" applyAlignment="1">
      <alignment horizontal="center" vertical="center" wrapText="1"/>
    </xf>
    <xf numFmtId="0" fontId="1" fillId="3" borderId="0" xfId="1" applyFont="1" applyFill="1" applyAlignment="1">
      <alignment horizontal="left" vertical="center" wrapText="1"/>
    </xf>
    <xf numFmtId="165" fontId="2" fillId="3" borderId="13" xfId="1" applyNumberFormat="1" applyFill="1" applyBorder="1" applyAlignment="1">
      <alignment horizontal="center" vertical="center" wrapText="1"/>
    </xf>
    <xf numFmtId="164" fontId="2" fillId="3" borderId="52" xfId="1" applyNumberFormat="1" applyFill="1" applyBorder="1" applyAlignment="1">
      <alignment horizontal="left" vertical="center" wrapText="1"/>
    </xf>
    <xf numFmtId="165" fontId="1" fillId="3" borderId="0" xfId="1" applyNumberFormat="1" applyFont="1" applyFill="1" applyAlignment="1">
      <alignment horizontal="center" vertical="center" wrapText="1"/>
    </xf>
    <xf numFmtId="164" fontId="18" fillId="3" borderId="51" xfId="1" applyNumberFormat="1" applyFont="1" applyFill="1" applyBorder="1" applyAlignment="1">
      <alignment horizontal="left" vertical="center" wrapText="1"/>
    </xf>
    <xf numFmtId="164" fontId="18" fillId="3" borderId="37" xfId="1" applyNumberFormat="1" applyFont="1" applyFill="1" applyBorder="1" applyAlignment="1">
      <alignment horizontal="center" vertical="center" wrapText="1"/>
    </xf>
    <xf numFmtId="164" fontId="2" fillId="3" borderId="0" xfId="1" applyNumberFormat="1" applyFill="1" applyAlignment="1">
      <alignment horizontal="left" vertical="center" wrapText="1"/>
    </xf>
    <xf numFmtId="165" fontId="1" fillId="3" borderId="37" xfId="1" applyNumberFormat="1" applyFont="1" applyFill="1" applyBorder="1" applyAlignment="1">
      <alignment horizontal="center" vertical="center" wrapText="1"/>
    </xf>
    <xf numFmtId="0" fontId="1" fillId="3" borderId="54" xfId="1" applyFont="1" applyFill="1" applyBorder="1" applyAlignment="1">
      <alignment horizontal="center" vertical="center" wrapText="1"/>
    </xf>
    <xf numFmtId="0" fontId="1" fillId="3" borderId="0" xfId="1" applyFont="1" applyFill="1" applyAlignment="1">
      <alignment horizontal="center" wrapText="1"/>
    </xf>
    <xf numFmtId="0" fontId="1" fillId="3" borderId="53" xfId="1" applyFont="1" applyFill="1" applyBorder="1" applyAlignment="1">
      <alignment horizontal="center" vertical="center" wrapText="1"/>
    </xf>
    <xf numFmtId="166" fontId="2" fillId="3" borderId="0" xfId="1" applyNumberFormat="1" applyFill="1" applyAlignment="1">
      <alignment horizontal="center" vertical="center" wrapText="1"/>
    </xf>
    <xf numFmtId="165" fontId="2" fillId="3" borderId="53" xfId="1" applyNumberFormat="1" applyFill="1" applyBorder="1" applyAlignment="1">
      <alignment horizontal="center" vertical="center" wrapText="1"/>
    </xf>
    <xf numFmtId="164" fontId="2" fillId="3" borderId="50" xfId="1" applyNumberFormat="1" applyFill="1" applyBorder="1" applyAlignment="1">
      <alignment horizontal="left" vertical="center" wrapText="1"/>
    </xf>
    <xf numFmtId="164" fontId="2" fillId="3" borderId="13" xfId="1" applyNumberFormat="1" applyFill="1" applyBorder="1" applyAlignment="1">
      <alignment horizontal="center" vertical="center" wrapText="1"/>
    </xf>
    <xf numFmtId="166" fontId="2" fillId="3" borderId="13" xfId="1" applyNumberFormat="1" applyFill="1" applyBorder="1" applyAlignment="1">
      <alignment horizontal="center" vertical="center" wrapText="1"/>
    </xf>
    <xf numFmtId="165" fontId="2" fillId="3" borderId="49" xfId="1" applyNumberFormat="1" applyFill="1" applyBorder="1" applyAlignment="1">
      <alignment horizontal="center" vertical="center" wrapText="1"/>
    </xf>
    <xf numFmtId="0" fontId="2" fillId="3" borderId="52" xfId="1" applyFill="1" applyBorder="1" applyAlignment="1">
      <alignment horizontal="left" vertical="center" wrapText="1"/>
    </xf>
    <xf numFmtId="0" fontId="2" fillId="3" borderId="0" xfId="1" applyFill="1"/>
    <xf numFmtId="0" fontId="2" fillId="3" borderId="0" xfId="1" applyFill="1" applyAlignment="1">
      <alignment horizontal="center"/>
    </xf>
    <xf numFmtId="0" fontId="2" fillId="3" borderId="0" xfId="1" applyFill="1" applyAlignment="1">
      <alignment horizontal="center" vertical="center"/>
    </xf>
    <xf numFmtId="0" fontId="2" fillId="3" borderId="50" xfId="1" applyFill="1" applyBorder="1" applyAlignment="1">
      <alignment horizontal="left" vertical="center" wrapText="1"/>
    </xf>
    <xf numFmtId="0" fontId="2" fillId="3" borderId="49" xfId="1" applyFill="1" applyBorder="1" applyAlignment="1">
      <alignment horizontal="center" vertical="center" wrapText="1"/>
    </xf>
    <xf numFmtId="0" fontId="1" fillId="3" borderId="13" xfId="1" applyFont="1" applyFill="1" applyBorder="1" applyAlignment="1">
      <alignment horizontal="center" vertical="center" wrapText="1"/>
    </xf>
    <xf numFmtId="165" fontId="1" fillId="3" borderId="13" xfId="1" applyNumberFormat="1" applyFont="1" applyFill="1" applyBorder="1" applyAlignment="1">
      <alignment horizontal="center" vertical="center" wrapText="1"/>
    </xf>
    <xf numFmtId="165" fontId="1" fillId="3" borderId="49" xfId="1" applyNumberFormat="1" applyFont="1" applyFill="1" applyBorder="1" applyAlignment="1">
      <alignment horizontal="center" vertical="center" wrapText="1"/>
    </xf>
    <xf numFmtId="0" fontId="2" fillId="3" borderId="0" xfId="1" applyFill="1" applyAlignment="1">
      <alignment horizontal="left" vertical="center"/>
    </xf>
    <xf numFmtId="0" fontId="2" fillId="3" borderId="53" xfId="1" applyFill="1" applyBorder="1" applyAlignment="1">
      <alignment horizontal="center" vertical="center" wrapText="1"/>
    </xf>
    <xf numFmtId="0" fontId="2" fillId="3" borderId="52" xfId="1" applyFill="1" applyBorder="1" applyAlignment="1">
      <alignment horizontal="left" vertical="center"/>
    </xf>
    <xf numFmtId="0" fontId="1" fillId="3" borderId="0" xfId="1" applyFont="1" applyFill="1"/>
    <xf numFmtId="0" fontId="1" fillId="3" borderId="0" xfId="1" applyFont="1" applyFill="1" applyAlignment="1">
      <alignment vertical="center" wrapText="1"/>
    </xf>
    <xf numFmtId="0" fontId="1" fillId="3" borderId="0" xfId="1" applyFont="1" applyFill="1" applyAlignment="1">
      <alignment horizontal="right" vertical="center" wrapText="1"/>
    </xf>
    <xf numFmtId="165" fontId="1" fillId="3" borderId="0" xfId="1" applyNumberFormat="1" applyFont="1" applyFill="1" applyAlignment="1">
      <alignment horizontal="center" vertical="center"/>
    </xf>
    <xf numFmtId="0" fontId="41" fillId="3" borderId="0" xfId="1" applyFont="1" applyFill="1" applyAlignment="1">
      <alignment horizontal="left" vertical="center" wrapText="1"/>
    </xf>
    <xf numFmtId="0" fontId="41" fillId="3" borderId="0" xfId="1" applyFont="1" applyFill="1" applyAlignment="1">
      <alignment horizontal="center" vertical="center" wrapText="1"/>
    </xf>
    <xf numFmtId="0" fontId="1" fillId="3" borderId="37" xfId="1" applyFont="1" applyFill="1" applyBorder="1" applyAlignment="1">
      <alignment horizontal="center" vertical="center"/>
    </xf>
    <xf numFmtId="0" fontId="2" fillId="3" borderId="54" xfId="1" applyFill="1" applyBorder="1"/>
    <xf numFmtId="165" fontId="24" fillId="3" borderId="0" xfId="1" applyNumberFormat="1" applyFont="1" applyFill="1" applyAlignment="1">
      <alignment horizontal="center" vertical="center" wrapText="1"/>
    </xf>
    <xf numFmtId="0" fontId="2" fillId="3" borderId="13" xfId="1" applyFill="1" applyBorder="1" applyAlignment="1">
      <alignment horizontal="center" vertical="center" shrinkToFit="1"/>
    </xf>
    <xf numFmtId="0" fontId="2" fillId="3" borderId="49" xfId="1" applyFill="1" applyBorder="1"/>
    <xf numFmtId="165" fontId="2" fillId="3" borderId="0" xfId="1" applyNumberFormat="1" applyFill="1" applyAlignment="1">
      <alignment horizontal="left" vertical="center" wrapText="1"/>
    </xf>
    <xf numFmtId="165" fontId="25" fillId="3" borderId="0" xfId="1" applyNumberFormat="1" applyFont="1" applyFill="1" applyAlignment="1">
      <alignment horizontal="center" vertical="center" wrapText="1"/>
    </xf>
    <xf numFmtId="0" fontId="1" fillId="3" borderId="53" xfId="1" applyFont="1" applyFill="1" applyBorder="1"/>
    <xf numFmtId="165" fontId="2" fillId="3" borderId="52" xfId="1" applyNumberFormat="1" applyFill="1" applyBorder="1" applyAlignment="1">
      <alignment horizontal="left" vertical="center" wrapText="1"/>
    </xf>
    <xf numFmtId="165" fontId="2" fillId="3" borderId="53" xfId="1" applyNumberFormat="1" applyFill="1" applyBorder="1"/>
    <xf numFmtId="0" fontId="24" fillId="3" borderId="53" xfId="1" applyFont="1" applyFill="1" applyBorder="1"/>
    <xf numFmtId="2" fontId="2" fillId="3" borderId="0" xfId="1" applyNumberFormat="1" applyFill="1" applyAlignment="1">
      <alignment horizontal="center" vertical="center" wrapText="1"/>
    </xf>
    <xf numFmtId="165" fontId="2" fillId="3" borderId="53" xfId="1" applyNumberFormat="1" applyFill="1" applyBorder="1" applyAlignment="1">
      <alignment horizontal="center"/>
    </xf>
    <xf numFmtId="0" fontId="1" fillId="3" borderId="49" xfId="1" applyFont="1" applyFill="1" applyBorder="1"/>
    <xf numFmtId="0" fontId="2" fillId="3" borderId="52" xfId="1" applyFill="1" applyBorder="1"/>
    <xf numFmtId="0" fontId="2" fillId="0" borderId="52" xfId="1" applyBorder="1"/>
    <xf numFmtId="0" fontId="1" fillId="0" borderId="52" xfId="1" applyFont="1" applyBorder="1"/>
    <xf numFmtId="0" fontId="26" fillId="0" borderId="52" xfId="1" applyFont="1" applyBorder="1"/>
    <xf numFmtId="165" fontId="3" fillId="3" borderId="0" xfId="0" applyNumberFormat="1" applyFont="1" applyFill="1" applyAlignment="1">
      <alignment horizontal="left" vertical="top"/>
    </xf>
    <xf numFmtId="165" fontId="3" fillId="3" borderId="0" xfId="0" applyNumberFormat="1" applyFont="1" applyFill="1" applyAlignment="1">
      <alignment horizontal="left" vertical="top" wrapText="1"/>
    </xf>
    <xf numFmtId="0" fontId="33" fillId="0" borderId="0" xfId="0" applyFont="1"/>
    <xf numFmtId="165" fontId="34" fillId="0" borderId="0" xfId="0" applyNumberFormat="1" applyFont="1"/>
    <xf numFmtId="0" fontId="33" fillId="0" borderId="0" xfId="0" applyFont="1" applyAlignment="1">
      <alignment horizontal="right"/>
    </xf>
    <xf numFmtId="0" fontId="34" fillId="0" borderId="0" xfId="0" applyFont="1" applyAlignment="1">
      <alignment horizontal="left"/>
    </xf>
    <xf numFmtId="0" fontId="34" fillId="0" borderId="0" xfId="0" applyFont="1" applyAlignment="1">
      <alignment horizontal="center"/>
    </xf>
    <xf numFmtId="165" fontId="34" fillId="0" borderId="0" xfId="0" applyNumberFormat="1" applyFont="1" applyAlignment="1">
      <alignment vertical="top"/>
    </xf>
    <xf numFmtId="0" fontId="34" fillId="0" borderId="0" xfId="0" applyFont="1" applyAlignment="1">
      <alignment horizontal="right"/>
    </xf>
    <xf numFmtId="0" fontId="34" fillId="0" borderId="13" xfId="0" applyFont="1" applyBorder="1" applyAlignment="1">
      <alignment horizontal="left"/>
    </xf>
    <xf numFmtId="165" fontId="2" fillId="3" borderId="43" xfId="3" applyNumberFormat="1" applyFill="1" applyBorder="1" applyAlignment="1">
      <alignment horizontal="center" vertical="center"/>
    </xf>
    <xf numFmtId="0" fontId="1" fillId="3" borderId="9" xfId="1" applyFont="1" applyFill="1" applyBorder="1" applyAlignment="1">
      <alignment horizontal="center" vertical="center" wrapText="1"/>
    </xf>
    <xf numFmtId="165" fontId="1" fillId="3" borderId="10" xfId="1" applyNumberFormat="1" applyFont="1" applyFill="1" applyBorder="1" applyAlignment="1">
      <alignment horizontal="center" vertical="center" wrapText="1"/>
    </xf>
    <xf numFmtId="165" fontId="1" fillId="3" borderId="11" xfId="1" applyNumberFormat="1" applyFont="1" applyFill="1" applyBorder="1" applyAlignment="1">
      <alignment horizontal="center" vertical="center" wrapText="1"/>
    </xf>
    <xf numFmtId="1" fontId="2" fillId="3" borderId="10" xfId="1" applyNumberFormat="1" applyFill="1" applyBorder="1" applyAlignment="1">
      <alignment horizontal="center" vertical="center" wrapText="1"/>
    </xf>
    <xf numFmtId="0" fontId="2" fillId="3" borderId="26" xfId="1" applyFill="1" applyBorder="1" applyAlignment="1">
      <alignment horizontal="center" vertical="center" wrapText="1"/>
    </xf>
    <xf numFmtId="0" fontId="2" fillId="3" borderId="27" xfId="1" applyFill="1" applyBorder="1" applyAlignment="1">
      <alignment horizontal="center" vertical="center"/>
    </xf>
    <xf numFmtId="0" fontId="38" fillId="3" borderId="0" xfId="1" applyFont="1" applyFill="1" applyAlignment="1">
      <alignment horizontal="center" vertical="center"/>
    </xf>
    <xf numFmtId="0" fontId="2" fillId="3" borderId="28" xfId="1" applyFill="1" applyBorder="1" applyAlignment="1">
      <alignment horizontal="center" vertical="center"/>
    </xf>
    <xf numFmtId="0" fontId="2" fillId="3" borderId="9" xfId="1" applyFill="1" applyBorder="1" applyAlignment="1">
      <alignment horizontal="center" vertical="center" wrapText="1"/>
    </xf>
    <xf numFmtId="165" fontId="2" fillId="3" borderId="10" xfId="1" applyNumberFormat="1" applyFill="1" applyBorder="1" applyAlignment="1">
      <alignment horizontal="center" vertical="center" wrapText="1"/>
    </xf>
    <xf numFmtId="0" fontId="2" fillId="3" borderId="11" xfId="1" applyFill="1" applyBorder="1" applyAlignment="1">
      <alignment horizontal="center" vertical="center" wrapText="1"/>
    </xf>
    <xf numFmtId="1" fontId="2" fillId="3" borderId="30" xfId="1" applyNumberFormat="1" applyFill="1" applyBorder="1" applyAlignment="1">
      <alignment horizontal="center" vertical="center" wrapText="1"/>
    </xf>
    <xf numFmtId="165" fontId="2" fillId="3" borderId="0" xfId="1" applyNumberFormat="1" applyFill="1" applyAlignment="1">
      <alignment horizontal="center" vertical="center"/>
    </xf>
    <xf numFmtId="0" fontId="2" fillId="3" borderId="27" xfId="1" applyFill="1" applyBorder="1" applyAlignment="1">
      <alignment horizontal="center" vertical="center" wrapText="1"/>
    </xf>
    <xf numFmtId="0" fontId="2" fillId="3" borderId="28" xfId="1" applyFill="1" applyBorder="1" applyAlignment="1">
      <alignment horizontal="center" vertical="center" wrapText="1"/>
    </xf>
    <xf numFmtId="165" fontId="2" fillId="3" borderId="29" xfId="1" applyNumberFormat="1" applyFill="1" applyBorder="1" applyAlignment="1">
      <alignment horizontal="center" vertical="center" wrapText="1"/>
    </xf>
    <xf numFmtId="165" fontId="2" fillId="3" borderId="7" xfId="1" applyNumberFormat="1" applyFill="1" applyBorder="1" applyAlignment="1">
      <alignment horizontal="center" vertical="center" wrapText="1"/>
    </xf>
    <xf numFmtId="165" fontId="2" fillId="3" borderId="30" xfId="1" applyNumberFormat="1" applyFill="1" applyBorder="1" applyAlignment="1">
      <alignment horizontal="center" vertical="center" wrapText="1"/>
    </xf>
    <xf numFmtId="1" fontId="2" fillId="3" borderId="11" xfId="1" applyNumberFormat="1" applyFill="1" applyBorder="1" applyAlignment="1">
      <alignment horizontal="center" vertical="center" wrapText="1"/>
    </xf>
    <xf numFmtId="0" fontId="2" fillId="3" borderId="10" xfId="1" applyFill="1" applyBorder="1" applyAlignment="1">
      <alignment horizontal="center" vertical="center" wrapText="1"/>
    </xf>
    <xf numFmtId="165" fontId="2" fillId="3" borderId="11" xfId="1" applyNumberFormat="1" applyFill="1" applyBorder="1" applyAlignment="1">
      <alignment horizontal="center" vertical="center"/>
    </xf>
    <xf numFmtId="165" fontId="2" fillId="3" borderId="11" xfId="1" applyNumberFormat="1" applyFill="1" applyBorder="1" applyAlignment="1">
      <alignment horizontal="center" vertical="center" wrapText="1"/>
    </xf>
    <xf numFmtId="0" fontId="2" fillId="3" borderId="27" xfId="1" applyFill="1" applyBorder="1" applyAlignment="1">
      <alignment horizontal="left" vertical="center"/>
    </xf>
    <xf numFmtId="0" fontId="2" fillId="3" borderId="0" xfId="1" applyFill="1" applyAlignment="1">
      <alignment vertical="center"/>
    </xf>
    <xf numFmtId="49" fontId="2" fillId="0" borderId="0" xfId="0" applyNumberFormat="1" applyFont="1" applyAlignment="1">
      <alignment vertical="top" wrapText="1"/>
    </xf>
    <xf numFmtId="0" fontId="42" fillId="11" borderId="0" xfId="1" applyFont="1" applyFill="1" applyProtection="1">
      <protection locked="0"/>
    </xf>
    <xf numFmtId="0" fontId="43" fillId="11" borderId="0" xfId="1" applyFont="1" applyFill="1" applyProtection="1">
      <protection locked="0"/>
    </xf>
    <xf numFmtId="0" fontId="43" fillId="0" borderId="0" xfId="1" applyFont="1" applyProtection="1">
      <protection locked="0"/>
    </xf>
    <xf numFmtId="0" fontId="43" fillId="0" borderId="0" xfId="1" applyFont="1"/>
    <xf numFmtId="0" fontId="43" fillId="12" borderId="0" xfId="1" applyFont="1" applyFill="1" applyProtection="1">
      <protection locked="0"/>
    </xf>
    <xf numFmtId="167" fontId="43" fillId="12" borderId="0" xfId="1" applyNumberFormat="1" applyFont="1" applyFill="1" applyProtection="1">
      <protection locked="0"/>
    </xf>
    <xf numFmtId="0" fontId="43" fillId="0" borderId="8" xfId="1" applyFont="1" applyBorder="1" applyAlignment="1">
      <alignment horizontal="center"/>
    </xf>
    <xf numFmtId="0" fontId="43" fillId="0" borderId="8" xfId="1" applyFont="1" applyBorder="1"/>
    <xf numFmtId="167" fontId="43" fillId="0" borderId="8" xfId="1" applyNumberFormat="1" applyFont="1" applyBorder="1"/>
    <xf numFmtId="165" fontId="43" fillId="0" borderId="8" xfId="1" applyNumberFormat="1" applyFont="1" applyBorder="1"/>
    <xf numFmtId="9" fontId="43" fillId="0" borderId="8" xfId="1" applyNumberFormat="1" applyFont="1" applyBorder="1"/>
    <xf numFmtId="1" fontId="43" fillId="0" borderId="8" xfId="1" applyNumberFormat="1" applyFont="1" applyBorder="1"/>
    <xf numFmtId="1" fontId="43" fillId="0" borderId="0" xfId="1" applyNumberFormat="1" applyFont="1" applyProtection="1">
      <protection locked="0"/>
    </xf>
    <xf numFmtId="0" fontId="44" fillId="3" borderId="0" xfId="1" applyFont="1" applyFill="1" applyAlignment="1" applyProtection="1">
      <alignment horizontal="center"/>
      <protection locked="0"/>
    </xf>
    <xf numFmtId="0" fontId="45" fillId="3" borderId="0" xfId="1" applyFont="1" applyFill="1" applyAlignment="1" applyProtection="1">
      <alignment horizontal="left"/>
      <protection locked="0"/>
    </xf>
    <xf numFmtId="0" fontId="45" fillId="3" borderId="0" xfId="1" applyFont="1" applyFill="1" applyProtection="1">
      <protection locked="0"/>
    </xf>
    <xf numFmtId="0" fontId="46" fillId="14" borderId="0" xfId="1" applyFont="1" applyFill="1" applyAlignment="1">
      <alignment horizontal="right"/>
    </xf>
    <xf numFmtId="0" fontId="45" fillId="3" borderId="0" xfId="1" applyFont="1" applyFill="1" applyAlignment="1" applyProtection="1">
      <alignment horizontal="center"/>
      <protection locked="0"/>
    </xf>
    <xf numFmtId="1" fontId="43" fillId="0" borderId="0" xfId="1" applyNumberFormat="1" applyFont="1"/>
    <xf numFmtId="2" fontId="43" fillId="0" borderId="0" xfId="1" applyNumberFormat="1" applyFont="1"/>
    <xf numFmtId="0" fontId="43" fillId="0" borderId="0" xfId="1" applyFont="1" applyAlignment="1" applyProtection="1">
      <alignment horizontal="center"/>
      <protection locked="0"/>
    </xf>
    <xf numFmtId="165" fontId="43" fillId="0" borderId="8" xfId="1" applyNumberFormat="1" applyFont="1" applyBorder="1" applyProtection="1">
      <protection locked="0"/>
    </xf>
    <xf numFmtId="0" fontId="43" fillId="0" borderId="8" xfId="1" applyFont="1" applyBorder="1" applyProtection="1">
      <protection locked="0"/>
    </xf>
    <xf numFmtId="0" fontId="2" fillId="0" borderId="0" xfId="1" applyProtection="1">
      <protection locked="0"/>
    </xf>
    <xf numFmtId="0" fontId="43" fillId="0" borderId="8" xfId="1" applyFont="1" applyBorder="1" applyAlignment="1" applyProtection="1">
      <alignment horizontal="right"/>
      <protection locked="0"/>
    </xf>
    <xf numFmtId="0" fontId="47" fillId="0" borderId="8" xfId="0" applyFont="1" applyBorder="1"/>
    <xf numFmtId="164" fontId="20" fillId="3" borderId="52" xfId="1" applyNumberFormat="1" applyFont="1" applyFill="1" applyBorder="1" applyAlignment="1">
      <alignment horizontal="left" vertical="center" wrapText="1"/>
    </xf>
    <xf numFmtId="164" fontId="20" fillId="3" borderId="0" xfId="1" applyNumberFormat="1" applyFont="1" applyFill="1" applyAlignment="1">
      <alignment horizontal="center" vertical="center" wrapText="1"/>
    </xf>
    <xf numFmtId="166" fontId="20" fillId="3" borderId="0" xfId="1" applyNumberFormat="1" applyFont="1" applyFill="1" applyAlignment="1">
      <alignment horizontal="center" vertical="center" wrapText="1"/>
    </xf>
    <xf numFmtId="0" fontId="20" fillId="3" borderId="0" xfId="1" applyFont="1" applyFill="1" applyAlignment="1">
      <alignment horizontal="left" vertical="center" wrapText="1"/>
    </xf>
    <xf numFmtId="0" fontId="20" fillId="3" borderId="0" xfId="1" applyFont="1" applyFill="1" applyAlignment="1">
      <alignment horizontal="center" vertical="center" wrapText="1"/>
    </xf>
    <xf numFmtId="165" fontId="20" fillId="3" borderId="0" xfId="1" applyNumberFormat="1" applyFont="1" applyFill="1" applyAlignment="1">
      <alignment horizontal="center" vertical="center" wrapText="1"/>
    </xf>
    <xf numFmtId="0" fontId="20" fillId="0" borderId="0" xfId="1" applyFont="1"/>
    <xf numFmtId="165" fontId="20" fillId="3" borderId="53" xfId="1" applyNumberFormat="1" applyFont="1" applyFill="1" applyBorder="1" applyAlignment="1">
      <alignment horizontal="center" vertical="center" wrapText="1"/>
    </xf>
    <xf numFmtId="165" fontId="48" fillId="3" borderId="52" xfId="1" applyNumberFormat="1" applyFont="1" applyFill="1" applyBorder="1" applyAlignment="1">
      <alignment horizontal="left" vertical="center" wrapText="1"/>
    </xf>
    <xf numFmtId="164" fontId="48" fillId="3" borderId="0" xfId="1" applyNumberFormat="1" applyFont="1" applyFill="1" applyAlignment="1">
      <alignment horizontal="center" vertical="center" wrapText="1"/>
    </xf>
    <xf numFmtId="166" fontId="48" fillId="3" borderId="0" xfId="1" applyNumberFormat="1" applyFont="1" applyFill="1" applyAlignment="1">
      <alignment horizontal="center" vertical="center" wrapText="1"/>
    </xf>
    <xf numFmtId="0" fontId="48" fillId="3" borderId="0" xfId="1" applyFont="1" applyFill="1" applyAlignment="1">
      <alignment horizontal="left" vertical="center" wrapText="1"/>
    </xf>
    <xf numFmtId="0" fontId="48" fillId="3" borderId="0" xfId="1" applyFont="1" applyFill="1" applyAlignment="1">
      <alignment horizontal="center" vertical="center" wrapText="1"/>
    </xf>
    <xf numFmtId="165" fontId="48" fillId="3" borderId="0" xfId="1" applyNumberFormat="1" applyFont="1" applyFill="1" applyAlignment="1">
      <alignment horizontal="center" vertical="center" wrapText="1"/>
    </xf>
    <xf numFmtId="0" fontId="48" fillId="3" borderId="0" xfId="1" applyFont="1" applyFill="1" applyAlignment="1">
      <alignment horizontal="center" vertical="center"/>
    </xf>
    <xf numFmtId="0" fontId="48" fillId="3" borderId="53" xfId="1" applyFont="1" applyFill="1" applyBorder="1"/>
    <xf numFmtId="0" fontId="48" fillId="0" borderId="0" xfId="1" applyFont="1"/>
    <xf numFmtId="164" fontId="48" fillId="3" borderId="52" xfId="1" applyNumberFormat="1" applyFont="1" applyFill="1" applyBorder="1" applyAlignment="1">
      <alignment horizontal="left" vertical="center" wrapText="1"/>
    </xf>
    <xf numFmtId="165" fontId="48" fillId="3" borderId="0" xfId="1" applyNumberFormat="1" applyFont="1" applyFill="1" applyAlignment="1">
      <alignment horizontal="left" vertical="center" wrapText="1"/>
    </xf>
    <xf numFmtId="165" fontId="48" fillId="3" borderId="53" xfId="1" applyNumberFormat="1" applyFont="1" applyFill="1" applyBorder="1"/>
    <xf numFmtId="165" fontId="48" fillId="3" borderId="53" xfId="1" applyNumberFormat="1" applyFont="1" applyFill="1" applyBorder="1" applyAlignment="1">
      <alignment horizontal="center" vertical="center" wrapText="1"/>
    </xf>
    <xf numFmtId="165" fontId="48" fillId="3" borderId="0" xfId="1" applyNumberFormat="1" applyFont="1" applyFill="1" applyAlignment="1">
      <alignment vertical="center" wrapText="1"/>
    </xf>
    <xf numFmtId="165" fontId="48" fillId="3" borderId="0" xfId="1" applyNumberFormat="1" applyFont="1" applyFill="1" applyAlignment="1">
      <alignment horizontal="right" vertical="center" wrapText="1"/>
    </xf>
    <xf numFmtId="165" fontId="48" fillId="6" borderId="0" xfId="1" applyNumberFormat="1" applyFont="1" applyFill="1"/>
    <xf numFmtId="0" fontId="48" fillId="6" borderId="13" xfId="1" applyFont="1" applyFill="1" applyBorder="1"/>
    <xf numFmtId="0" fontId="48" fillId="6" borderId="0" xfId="1" applyFont="1" applyFill="1"/>
    <xf numFmtId="164" fontId="48" fillId="3" borderId="50" xfId="1" applyNumberFormat="1" applyFont="1" applyFill="1" applyBorder="1" applyAlignment="1">
      <alignment horizontal="left" vertical="center" wrapText="1"/>
    </xf>
    <xf numFmtId="164" fontId="48" fillId="3" borderId="13" xfId="1" applyNumberFormat="1" applyFont="1" applyFill="1" applyBorder="1" applyAlignment="1">
      <alignment horizontal="center" vertical="center" wrapText="1"/>
    </xf>
    <xf numFmtId="166" fontId="48" fillId="3" borderId="13" xfId="1" applyNumberFormat="1" applyFont="1" applyFill="1" applyBorder="1" applyAlignment="1">
      <alignment horizontal="center" vertical="center" wrapText="1"/>
    </xf>
    <xf numFmtId="0" fontId="48" fillId="3" borderId="13" xfId="1" applyFont="1" applyFill="1" applyBorder="1" applyAlignment="1">
      <alignment horizontal="left" vertical="center" wrapText="1"/>
    </xf>
    <xf numFmtId="0" fontId="48" fillId="3" borderId="13" xfId="1" applyFont="1" applyFill="1" applyBorder="1" applyAlignment="1">
      <alignment horizontal="center" vertical="center" wrapText="1"/>
    </xf>
    <xf numFmtId="165" fontId="48" fillId="3" borderId="13" xfId="1" applyNumberFormat="1" applyFont="1" applyFill="1" applyBorder="1" applyAlignment="1">
      <alignment horizontal="center" vertical="center" wrapText="1"/>
    </xf>
    <xf numFmtId="0" fontId="48" fillId="3" borderId="49" xfId="1" applyFont="1" applyFill="1" applyBorder="1"/>
    <xf numFmtId="0" fontId="49" fillId="6" borderId="0" xfId="1" applyFont="1" applyFill="1"/>
    <xf numFmtId="165" fontId="20" fillId="3" borderId="53" xfId="1" applyNumberFormat="1" applyFont="1" applyFill="1" applyBorder="1" applyAlignment="1">
      <alignment horizontal="center"/>
    </xf>
    <xf numFmtId="165" fontId="48" fillId="6" borderId="13" xfId="1" applyNumberFormat="1" applyFont="1" applyFill="1" applyBorder="1"/>
    <xf numFmtId="165" fontId="2" fillId="3" borderId="56" xfId="3" applyNumberFormat="1" applyFill="1" applyBorder="1" applyAlignment="1">
      <alignment horizontal="center" vertical="center"/>
    </xf>
    <xf numFmtId="165" fontId="2" fillId="3" borderId="35" xfId="0" applyNumberFormat="1" applyFont="1" applyFill="1" applyBorder="1" applyAlignment="1">
      <alignment horizontal="center" vertical="center" shrinkToFit="1"/>
    </xf>
    <xf numFmtId="165" fontId="2" fillId="0" borderId="35" xfId="0" applyNumberFormat="1" applyFont="1" applyBorder="1" applyAlignment="1">
      <alignment horizontal="center" vertical="center" shrinkToFit="1"/>
    </xf>
    <xf numFmtId="165" fontId="2" fillId="0" borderId="50" xfId="0" applyNumberFormat="1" applyFont="1" applyBorder="1" applyAlignment="1">
      <alignment horizontal="center" vertical="center" shrinkToFit="1"/>
    </xf>
    <xf numFmtId="165" fontId="1" fillId="5" borderId="54" xfId="3" applyNumberFormat="1" applyFont="1" applyFill="1" applyBorder="1" applyAlignment="1">
      <alignment horizontal="center" vertical="center"/>
    </xf>
    <xf numFmtId="165" fontId="1" fillId="5" borderId="54" xfId="0" applyNumberFormat="1" applyFont="1" applyFill="1" applyBorder="1" applyAlignment="1">
      <alignment horizontal="center" vertical="center"/>
    </xf>
    <xf numFmtId="165" fontId="2" fillId="3" borderId="31" xfId="0" applyNumberFormat="1" applyFont="1" applyFill="1" applyBorder="1" applyAlignment="1">
      <alignment horizontal="center" vertical="center" shrinkToFit="1"/>
    </xf>
    <xf numFmtId="165" fontId="2" fillId="3" borderId="51" xfId="0" applyNumberFormat="1" applyFont="1" applyFill="1" applyBorder="1" applyAlignment="1">
      <alignment horizontal="center" vertical="center"/>
    </xf>
    <xf numFmtId="0" fontId="2" fillId="3" borderId="8" xfId="3" applyFill="1" applyBorder="1" applyAlignment="1">
      <alignment vertical="center"/>
    </xf>
    <xf numFmtId="0" fontId="2" fillId="3" borderId="17" xfId="3" applyFill="1" applyBorder="1" applyAlignment="1">
      <alignment vertical="center"/>
    </xf>
    <xf numFmtId="0" fontId="2" fillId="3" borderId="5" xfId="3" applyFill="1" applyBorder="1" applyAlignment="1">
      <alignment vertical="center"/>
    </xf>
    <xf numFmtId="165" fontId="2" fillId="0" borderId="5" xfId="3" applyNumberFormat="1" applyBorder="1" applyAlignment="1">
      <alignment horizontal="center"/>
    </xf>
    <xf numFmtId="165" fontId="2" fillId="3" borderId="8" xfId="3" applyNumberFormat="1" applyFill="1" applyBorder="1" applyAlignment="1">
      <alignment horizontal="center" vertical="center" shrinkToFit="1"/>
    </xf>
    <xf numFmtId="165" fontId="2" fillId="0" borderId="35" xfId="3" applyNumberFormat="1" applyBorder="1" applyAlignment="1">
      <alignment horizontal="center"/>
    </xf>
    <xf numFmtId="165" fontId="2" fillId="0" borderId="18" xfId="3" applyNumberFormat="1" applyBorder="1"/>
    <xf numFmtId="165" fontId="2" fillId="0" borderId="19" xfId="3" applyNumberFormat="1" applyBorder="1"/>
    <xf numFmtId="165" fontId="2" fillId="0" borderId="20" xfId="3" applyNumberFormat="1" applyBorder="1"/>
    <xf numFmtId="165" fontId="2" fillId="3" borderId="49" xfId="3" applyNumberFormat="1" applyFill="1" applyBorder="1" applyAlignment="1">
      <alignment horizontal="center" vertical="center"/>
    </xf>
    <xf numFmtId="165" fontId="2" fillId="0" borderId="38" xfId="3" applyNumberFormat="1" applyBorder="1"/>
    <xf numFmtId="165" fontId="2" fillId="3" borderId="18" xfId="3" applyNumberFormat="1" applyFill="1" applyBorder="1" applyAlignment="1">
      <alignment vertical="center"/>
    </xf>
    <xf numFmtId="165" fontId="2" fillId="3" borderId="19" xfId="3" applyNumberFormat="1" applyFill="1" applyBorder="1" applyAlignment="1">
      <alignment vertical="center"/>
    </xf>
    <xf numFmtId="165" fontId="2" fillId="3" borderId="17" xfId="3" applyNumberFormat="1" applyFill="1" applyBorder="1" applyAlignment="1">
      <alignment vertical="center"/>
    </xf>
    <xf numFmtId="165" fontId="2" fillId="3" borderId="5" xfId="3" applyNumberFormat="1" applyFill="1" applyBorder="1" applyAlignment="1">
      <alignment vertical="center"/>
    </xf>
    <xf numFmtId="164" fontId="2" fillId="3" borderId="0" xfId="1" applyNumberFormat="1" applyFill="1" applyAlignment="1">
      <alignment horizontal="left" vertical="center"/>
    </xf>
    <xf numFmtId="0" fontId="21" fillId="3" borderId="0" xfId="1" applyFont="1" applyFill="1" applyAlignment="1">
      <alignment horizontal="left" vertical="center" wrapText="1"/>
    </xf>
    <xf numFmtId="0" fontId="21" fillId="3" borderId="29" xfId="1" applyFont="1" applyFill="1" applyBorder="1" applyAlignment="1">
      <alignment horizontal="left" vertical="center" wrapText="1"/>
    </xf>
    <xf numFmtId="164" fontId="21" fillId="3" borderId="29" xfId="1" applyNumberFormat="1" applyFont="1" applyFill="1" applyBorder="1" applyAlignment="1">
      <alignment horizontal="left" vertical="center" wrapText="1"/>
    </xf>
    <xf numFmtId="165" fontId="2" fillId="6" borderId="17" xfId="0" applyNumberFormat="1" applyFont="1" applyFill="1" applyBorder="1" applyAlignment="1">
      <alignment horizontal="center" vertical="center" shrinkToFit="1"/>
    </xf>
    <xf numFmtId="165" fontId="2" fillId="6" borderId="8" xfId="0" applyNumberFormat="1" applyFont="1" applyFill="1" applyBorder="1" applyAlignment="1">
      <alignment horizontal="center" vertical="center" shrinkToFit="1"/>
    </xf>
    <xf numFmtId="165" fontId="2" fillId="6" borderId="5" xfId="0" applyNumberFormat="1" applyFont="1" applyFill="1" applyBorder="1" applyAlignment="1">
      <alignment horizontal="center" vertical="center" shrinkToFit="1"/>
    </xf>
    <xf numFmtId="165" fontId="2" fillId="6" borderId="17" xfId="3" applyNumberFormat="1" applyFill="1" applyBorder="1"/>
    <xf numFmtId="165" fontId="2" fillId="6" borderId="8" xfId="3" applyNumberFormat="1" applyFill="1" applyBorder="1"/>
    <xf numFmtId="165" fontId="2" fillId="6" borderId="5" xfId="3" applyNumberFormat="1" applyFill="1" applyBorder="1"/>
    <xf numFmtId="165" fontId="2" fillId="6" borderId="18" xfId="0" applyNumberFormat="1" applyFont="1" applyFill="1" applyBorder="1" applyAlignment="1">
      <alignment horizontal="center" vertical="center" shrinkToFit="1"/>
    </xf>
    <xf numFmtId="165" fontId="2" fillId="6" borderId="19" xfId="0" applyNumberFormat="1" applyFont="1" applyFill="1" applyBorder="1" applyAlignment="1">
      <alignment horizontal="center" vertical="center" shrinkToFit="1"/>
    </xf>
    <xf numFmtId="165" fontId="2" fillId="6" borderId="20" xfId="0" applyNumberFormat="1" applyFont="1" applyFill="1" applyBorder="1" applyAlignment="1">
      <alignment horizontal="center" vertical="center" shrinkToFit="1"/>
    </xf>
    <xf numFmtId="165" fontId="2" fillId="6" borderId="1" xfId="0" applyNumberFormat="1" applyFont="1" applyFill="1" applyBorder="1" applyAlignment="1">
      <alignment horizontal="center" vertical="center" shrinkToFit="1"/>
    </xf>
    <xf numFmtId="165" fontId="2" fillId="6" borderId="2" xfId="0" applyNumberFormat="1" applyFont="1" applyFill="1" applyBorder="1" applyAlignment="1">
      <alignment horizontal="center" vertical="center" shrinkToFit="1"/>
    </xf>
    <xf numFmtId="165" fontId="2" fillId="6" borderId="6" xfId="0" applyNumberFormat="1" applyFont="1" applyFill="1" applyBorder="1" applyAlignment="1">
      <alignment horizontal="center" vertical="center" shrinkToFit="1"/>
    </xf>
    <xf numFmtId="165" fontId="2" fillId="6" borderId="17" xfId="3" applyNumberFormat="1" applyFill="1" applyBorder="1" applyAlignment="1">
      <alignment horizontal="center" vertical="center"/>
    </xf>
    <xf numFmtId="165" fontId="2" fillId="6" borderId="8" xfId="3" applyNumberFormat="1" applyFill="1" applyBorder="1" applyAlignment="1">
      <alignment horizontal="center" vertical="center"/>
    </xf>
    <xf numFmtId="165" fontId="2" fillId="6" borderId="5" xfId="0" applyNumberFormat="1" applyFont="1" applyFill="1" applyBorder="1" applyAlignment="1">
      <alignment horizontal="center" vertical="center"/>
    </xf>
    <xf numFmtId="165" fontId="2" fillId="6" borderId="23" xfId="0" applyNumberFormat="1" applyFont="1" applyFill="1" applyBorder="1" applyAlignment="1">
      <alignment horizontal="center" vertical="center"/>
    </xf>
    <xf numFmtId="0" fontId="2" fillId="3" borderId="0" xfId="0" applyFont="1" applyFill="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2" fillId="0" borderId="0" xfId="0" applyFont="1" applyAlignment="1">
      <alignment horizontal="left" vertical="top" wrapText="1"/>
    </xf>
    <xf numFmtId="164" fontId="2" fillId="3" borderId="0" xfId="1" applyNumberFormat="1" applyFill="1" applyAlignment="1">
      <alignment horizontal="left" vertical="center" wrapText="1"/>
    </xf>
    <xf numFmtId="0" fontId="1" fillId="3" borderId="9" xfId="1" applyFont="1" applyFill="1" applyBorder="1" applyAlignment="1">
      <alignment horizontal="right" vertical="center" wrapText="1"/>
    </xf>
    <xf numFmtId="0" fontId="1" fillId="3" borderId="10" xfId="1" applyFont="1" applyFill="1" applyBorder="1" applyAlignment="1">
      <alignment horizontal="right" vertical="center" wrapText="1"/>
    </xf>
    <xf numFmtId="0" fontId="2" fillId="3" borderId="9" xfId="1" applyFill="1" applyBorder="1" applyAlignment="1">
      <alignment horizontal="center" vertical="center"/>
    </xf>
    <xf numFmtId="0" fontId="2" fillId="3" borderId="10" xfId="1" applyFill="1" applyBorder="1" applyAlignment="1">
      <alignment horizontal="center" vertical="center"/>
    </xf>
    <xf numFmtId="0" fontId="27" fillId="0" borderId="24" xfId="1" applyFont="1" applyBorder="1" applyAlignment="1">
      <alignment horizontal="center" vertical="center" shrinkToFit="1"/>
    </xf>
    <xf numFmtId="0" fontId="27" fillId="0" borderId="25" xfId="1" applyFont="1" applyBorder="1" applyAlignment="1">
      <alignment horizontal="center" vertical="center" shrinkToFit="1"/>
    </xf>
    <xf numFmtId="0" fontId="27" fillId="0" borderId="27" xfId="1" applyFont="1" applyBorder="1" applyAlignment="1">
      <alignment horizontal="center" vertical="center" shrinkToFit="1"/>
    </xf>
    <xf numFmtId="0" fontId="27" fillId="0" borderId="0" xfId="1" applyFont="1" applyAlignment="1">
      <alignment horizontal="center" vertical="center" shrinkToFit="1"/>
    </xf>
    <xf numFmtId="0" fontId="2" fillId="3" borderId="29" xfId="1" applyFill="1" applyBorder="1" applyAlignment="1">
      <alignment horizontal="center" vertical="center" wrapText="1"/>
    </xf>
    <xf numFmtId="0" fontId="2" fillId="3" borderId="7" xfId="1" applyFill="1" applyBorder="1" applyAlignment="1">
      <alignment horizontal="center" vertical="center" wrapText="1"/>
    </xf>
    <xf numFmtId="165" fontId="2" fillId="3" borderId="27" xfId="1" applyNumberFormat="1" applyFill="1" applyBorder="1" applyAlignment="1">
      <alignment horizontal="left" vertical="center"/>
    </xf>
    <xf numFmtId="165" fontId="2" fillId="3" borderId="0" xfId="1" applyNumberFormat="1" applyFill="1" applyAlignment="1">
      <alignment horizontal="left" vertical="center"/>
    </xf>
    <xf numFmtId="0" fontId="2" fillId="3" borderId="24" xfId="1" applyFill="1" applyBorder="1" applyAlignment="1">
      <alignment horizontal="center" vertical="center" wrapText="1"/>
    </xf>
    <xf numFmtId="0" fontId="2" fillId="3" borderId="25" xfId="1" applyFill="1" applyBorder="1" applyAlignment="1">
      <alignment horizontal="center" vertical="center" wrapText="1"/>
    </xf>
    <xf numFmtId="0" fontId="1" fillId="3" borderId="0" xfId="1" applyFont="1" applyFill="1" applyAlignment="1">
      <alignment horizontal="right" vertical="center" wrapText="1"/>
    </xf>
    <xf numFmtId="0" fontId="2" fillId="3" borderId="0" xfId="1" applyFill="1" applyAlignment="1">
      <alignment horizontal="center" vertical="center" wrapText="1"/>
    </xf>
    <xf numFmtId="0" fontId="21" fillId="0" borderId="0" xfId="1" applyFont="1" applyAlignment="1">
      <alignment horizontal="center" vertical="center" wrapText="1"/>
    </xf>
    <xf numFmtId="164" fontId="2" fillId="0" borderId="0" xfId="1" applyNumberFormat="1" applyAlignment="1">
      <alignment horizontal="center" vertical="center" wrapText="1"/>
    </xf>
    <xf numFmtId="0" fontId="2" fillId="3" borderId="24" xfId="1" applyFill="1" applyBorder="1" applyAlignment="1">
      <alignment horizontal="center" vertical="center"/>
    </xf>
    <xf numFmtId="0" fontId="2" fillId="3" borderId="25" xfId="1" applyFill="1" applyBorder="1" applyAlignment="1">
      <alignment horizontal="center" vertical="center"/>
    </xf>
    <xf numFmtId="0" fontId="2" fillId="3" borderId="26" xfId="1" applyFill="1" applyBorder="1" applyAlignment="1">
      <alignment horizontal="center" vertical="center"/>
    </xf>
    <xf numFmtId="0" fontId="1" fillId="3" borderId="0" xfId="1" applyFont="1" applyFill="1" applyAlignment="1">
      <alignment horizontal="center" vertical="center" wrapText="1"/>
    </xf>
    <xf numFmtId="164" fontId="2" fillId="3" borderId="13" xfId="1" applyNumberFormat="1" applyFill="1" applyBorder="1" applyAlignment="1">
      <alignment horizontal="left" vertical="center" wrapText="1"/>
    </xf>
    <xf numFmtId="0" fontId="3" fillId="0" borderId="24" xfId="0" applyFont="1" applyBorder="1" applyAlignment="1">
      <alignment horizontal="left" vertical="top" wrapText="1"/>
    </xf>
    <xf numFmtId="0" fontId="3" fillId="0" borderId="25" xfId="0" applyFont="1" applyBorder="1" applyAlignment="1">
      <alignment horizontal="left" vertical="top" wrapText="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0" fontId="3" fillId="0" borderId="0" xfId="0" applyFont="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3" fillId="0" borderId="7" xfId="0" applyFont="1" applyBorder="1" applyAlignment="1">
      <alignment horizontal="left" vertical="top" wrapText="1"/>
    </xf>
    <xf numFmtId="0" fontId="3" fillId="0" borderId="30" xfId="0" applyFont="1" applyBorder="1" applyAlignment="1">
      <alignment horizontal="left" vertical="top" wrapText="1"/>
    </xf>
    <xf numFmtId="165" fontId="2" fillId="0" borderId="1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2" borderId="12" xfId="0" applyNumberFormat="1" applyFont="1" applyFill="1" applyBorder="1" applyAlignment="1">
      <alignment horizontal="center" wrapText="1"/>
    </xf>
    <xf numFmtId="165" fontId="2" fillId="2" borderId="2" xfId="0" applyNumberFormat="1" applyFont="1" applyFill="1" applyBorder="1" applyAlignment="1">
      <alignment horizontal="center" wrapText="1"/>
    </xf>
    <xf numFmtId="165" fontId="2" fillId="2" borderId="14" xfId="0" applyNumberFormat="1" applyFont="1" applyFill="1" applyBorder="1" applyAlignment="1">
      <alignment horizontal="center" wrapText="1"/>
    </xf>
    <xf numFmtId="165" fontId="2" fillId="2" borderId="6" xfId="0" applyNumberFormat="1" applyFont="1" applyFill="1" applyBorder="1" applyAlignment="1">
      <alignment horizontal="center" wrapText="1"/>
    </xf>
    <xf numFmtId="165" fontId="1" fillId="3" borderId="9" xfId="0" applyNumberFormat="1" applyFont="1" applyFill="1" applyBorder="1" applyAlignment="1">
      <alignment horizontal="center" vertical="center"/>
    </xf>
    <xf numFmtId="165" fontId="1" fillId="3" borderId="10" xfId="0" applyNumberFormat="1" applyFont="1" applyFill="1" applyBorder="1" applyAlignment="1">
      <alignment horizontal="center" vertical="center"/>
    </xf>
    <xf numFmtId="165" fontId="1" fillId="3" borderId="11" xfId="0" applyNumberFormat="1" applyFont="1" applyFill="1" applyBorder="1" applyAlignment="1">
      <alignment horizontal="center" vertical="center"/>
    </xf>
    <xf numFmtId="0" fontId="34" fillId="3" borderId="9" xfId="0" applyFont="1" applyFill="1" applyBorder="1" applyAlignment="1">
      <alignment horizontal="left" vertical="center"/>
    </xf>
    <xf numFmtId="0" fontId="34" fillId="3" borderId="10" xfId="0" applyFont="1" applyFill="1" applyBorder="1" applyAlignment="1">
      <alignment horizontal="left" vertical="center"/>
    </xf>
    <xf numFmtId="0" fontId="34" fillId="3" borderId="11" xfId="0" applyFont="1" applyFill="1" applyBorder="1" applyAlignment="1">
      <alignment horizontal="left" vertical="center"/>
    </xf>
    <xf numFmtId="165" fontId="3" fillId="0" borderId="15" xfId="0" applyNumberFormat="1" applyFont="1" applyBorder="1" applyAlignment="1">
      <alignment horizontal="center"/>
    </xf>
    <xf numFmtId="165" fontId="3" fillId="0" borderId="1" xfId="0" applyNumberFormat="1" applyFont="1" applyBorder="1" applyAlignment="1">
      <alignment horizontal="center"/>
    </xf>
    <xf numFmtId="1" fontId="2" fillId="2" borderId="12" xfId="0" applyNumberFormat="1" applyFont="1" applyFill="1" applyBorder="1" applyAlignment="1">
      <alignment horizontal="center" wrapText="1"/>
    </xf>
    <xf numFmtId="1" fontId="2" fillId="2" borderId="2" xfId="0" applyNumberFormat="1" applyFont="1" applyFill="1" applyBorder="1" applyAlignment="1">
      <alignment horizontal="center" wrapText="1"/>
    </xf>
    <xf numFmtId="0" fontId="3" fillId="0" borderId="12" xfId="0" applyFont="1" applyBorder="1" applyAlignment="1">
      <alignment horizontal="center"/>
    </xf>
    <xf numFmtId="0" fontId="3" fillId="0" borderId="2" xfId="0" applyFont="1" applyBorder="1" applyAlignment="1">
      <alignment horizontal="center"/>
    </xf>
    <xf numFmtId="165" fontId="2" fillId="0" borderId="14" xfId="0" applyNumberFormat="1" applyFont="1" applyBorder="1" applyAlignment="1">
      <alignment horizontal="center" wrapText="1"/>
    </xf>
    <xf numFmtId="165" fontId="2" fillId="0" borderId="6" xfId="0" applyNumberFormat="1" applyFont="1" applyBorder="1" applyAlignment="1">
      <alignment horizontal="center" wrapText="1"/>
    </xf>
    <xf numFmtId="0" fontId="34" fillId="0" borderId="10" xfId="0" applyFont="1" applyBorder="1" applyAlignment="1">
      <alignment horizontal="center"/>
    </xf>
    <xf numFmtId="165" fontId="1" fillId="0" borderId="10" xfId="0" applyNumberFormat="1" applyFont="1" applyBorder="1" applyAlignment="1">
      <alignment horizontal="center" vertical="center"/>
    </xf>
    <xf numFmtId="165" fontId="2" fillId="2" borderId="15" xfId="0" applyNumberFormat="1" applyFont="1" applyFill="1" applyBorder="1" applyAlignment="1">
      <alignment horizontal="center" wrapText="1"/>
    </xf>
    <xf numFmtId="165" fontId="2" fillId="2" borderId="1" xfId="0" applyNumberFormat="1" applyFont="1" applyFill="1" applyBorder="1" applyAlignment="1">
      <alignment horizontal="center" wrapText="1"/>
    </xf>
    <xf numFmtId="0" fontId="3" fillId="0" borderId="0" xfId="0" applyFont="1" applyAlignment="1">
      <alignment horizontal="center"/>
    </xf>
    <xf numFmtId="165" fontId="2" fillId="3" borderId="41" xfId="0" applyNumberFormat="1" applyFont="1" applyFill="1" applyBorder="1" applyAlignment="1">
      <alignment horizontal="center" vertical="center" shrinkToFit="1"/>
    </xf>
    <xf numFmtId="165" fontId="2" fillId="3" borderId="42" xfId="0" applyNumberFormat="1" applyFont="1" applyFill="1" applyBorder="1" applyAlignment="1">
      <alignment horizontal="center" vertical="center" shrinkToFit="1"/>
    </xf>
    <xf numFmtId="165" fontId="1" fillId="9" borderId="18" xfId="3" applyNumberFormat="1" applyFont="1" applyFill="1" applyBorder="1" applyAlignment="1">
      <alignment horizontal="center"/>
    </xf>
    <xf numFmtId="165" fontId="1" fillId="9" borderId="19" xfId="3" applyNumberFormat="1" applyFont="1" applyFill="1" applyBorder="1" applyAlignment="1">
      <alignment horizontal="center"/>
    </xf>
    <xf numFmtId="165" fontId="1" fillId="9" borderId="20" xfId="3" applyNumberFormat="1" applyFont="1" applyFill="1" applyBorder="1" applyAlignment="1">
      <alignment horizontal="center"/>
    </xf>
    <xf numFmtId="165" fontId="1" fillId="9" borderId="42" xfId="0" applyNumberFormat="1" applyFont="1" applyFill="1" applyBorder="1" applyAlignment="1">
      <alignment horizontal="center"/>
    </xf>
    <xf numFmtId="165" fontId="1" fillId="9" borderId="19" xfId="0" applyNumberFormat="1" applyFont="1" applyFill="1" applyBorder="1" applyAlignment="1">
      <alignment horizontal="center"/>
    </xf>
    <xf numFmtId="165" fontId="1" fillId="9" borderId="20" xfId="0" applyNumberFormat="1" applyFont="1" applyFill="1" applyBorder="1" applyAlignment="1">
      <alignment horizontal="center"/>
    </xf>
    <xf numFmtId="165" fontId="14" fillId="4" borderId="24" xfId="3" applyNumberFormat="1" applyFont="1" applyFill="1" applyBorder="1" applyAlignment="1">
      <alignment horizontal="center"/>
    </xf>
    <xf numFmtId="165" fontId="14" fillId="4" borderId="25" xfId="3" applyNumberFormat="1" applyFont="1" applyFill="1" applyBorder="1" applyAlignment="1">
      <alignment horizontal="center"/>
    </xf>
    <xf numFmtId="165" fontId="14" fillId="4" borderId="26" xfId="3" applyNumberFormat="1" applyFont="1" applyFill="1" applyBorder="1" applyAlignment="1">
      <alignment horizontal="center"/>
    </xf>
    <xf numFmtId="165" fontId="2" fillId="0" borderId="39" xfId="0" applyNumberFormat="1" applyFont="1" applyBorder="1" applyAlignment="1">
      <alignment horizontal="center" vertical="center"/>
    </xf>
    <xf numFmtId="165" fontId="2" fillId="0" borderId="40" xfId="0" applyNumberFormat="1" applyFont="1" applyBorder="1" applyAlignment="1">
      <alignment horizontal="center" vertical="center"/>
    </xf>
    <xf numFmtId="165" fontId="2" fillId="0" borderId="48" xfId="0" applyNumberFormat="1" applyFont="1" applyBorder="1" applyAlignment="1">
      <alignment horizontal="center" vertical="center"/>
    </xf>
    <xf numFmtId="165" fontId="14" fillId="4" borderId="27" xfId="3" applyNumberFormat="1" applyFont="1" applyFill="1" applyBorder="1" applyAlignment="1">
      <alignment horizontal="center" vertical="center"/>
    </xf>
    <xf numFmtId="165" fontId="14" fillId="4" borderId="0" xfId="3" applyNumberFormat="1" applyFont="1" applyFill="1" applyAlignment="1">
      <alignment horizontal="center" vertical="center"/>
    </xf>
    <xf numFmtId="165" fontId="14" fillId="4" borderId="25" xfId="3" applyNumberFormat="1" applyFont="1" applyFill="1" applyBorder="1" applyAlignment="1">
      <alignment horizontal="center" vertical="center"/>
    </xf>
    <xf numFmtId="165" fontId="14" fillId="4" borderId="26" xfId="3" applyNumberFormat="1" applyFont="1" applyFill="1" applyBorder="1" applyAlignment="1">
      <alignment horizontal="center" vertical="center"/>
    </xf>
    <xf numFmtId="165" fontId="1" fillId="9" borderId="18" xfId="0" applyNumberFormat="1" applyFont="1" applyFill="1" applyBorder="1" applyAlignment="1">
      <alignment horizontal="center"/>
    </xf>
    <xf numFmtId="165" fontId="1" fillId="9" borderId="38" xfId="3" applyNumberFormat="1" applyFont="1" applyFill="1" applyBorder="1" applyAlignment="1">
      <alignment horizontal="center"/>
    </xf>
    <xf numFmtId="165" fontId="2" fillId="3" borderId="21" xfId="3" applyNumberFormat="1" applyFill="1" applyBorder="1" applyAlignment="1">
      <alignment horizontal="center" vertical="center"/>
    </xf>
    <xf numFmtId="165" fontId="2" fillId="3" borderId="22" xfId="3" applyNumberFormat="1" applyFill="1" applyBorder="1" applyAlignment="1">
      <alignment horizontal="center" vertical="center"/>
    </xf>
    <xf numFmtId="165" fontId="2" fillId="3" borderId="21" xfId="0" applyNumberFormat="1" applyFont="1" applyFill="1" applyBorder="1" applyAlignment="1">
      <alignment horizontal="center" vertical="center"/>
    </xf>
    <xf numFmtId="165" fontId="2" fillId="3" borderId="22" xfId="0" applyNumberFormat="1" applyFont="1" applyFill="1" applyBorder="1" applyAlignment="1">
      <alignment horizontal="center" vertical="center"/>
    </xf>
    <xf numFmtId="165" fontId="2" fillId="3" borderId="24" xfId="3" applyNumberFormat="1" applyFill="1" applyBorder="1" applyAlignment="1">
      <alignment horizontal="left" wrapText="1"/>
    </xf>
    <xf numFmtId="165" fontId="2" fillId="3" borderId="25" xfId="3" applyNumberFormat="1" applyFill="1" applyBorder="1" applyAlignment="1">
      <alignment horizontal="left" wrapText="1"/>
    </xf>
    <xf numFmtId="165" fontId="2" fillId="3" borderId="26" xfId="3" applyNumberFormat="1" applyFill="1" applyBorder="1" applyAlignment="1">
      <alignment horizontal="left" wrapText="1"/>
    </xf>
    <xf numFmtId="165" fontId="2" fillId="3" borderId="29" xfId="3" applyNumberFormat="1" applyFill="1" applyBorder="1" applyAlignment="1">
      <alignment horizontal="left" wrapText="1"/>
    </xf>
    <xf numFmtId="165" fontId="2" fillId="3" borderId="7" xfId="3" applyNumberFormat="1" applyFill="1" applyBorder="1" applyAlignment="1">
      <alignment horizontal="left" wrapText="1"/>
    </xf>
    <xf numFmtId="165" fontId="2" fillId="3" borderId="30" xfId="3" applyNumberFormat="1" applyFill="1" applyBorder="1" applyAlignment="1">
      <alignment horizontal="left" wrapText="1"/>
    </xf>
    <xf numFmtId="165" fontId="2" fillId="0" borderId="39" xfId="3" applyNumberFormat="1" applyBorder="1" applyAlignment="1">
      <alignment horizontal="center" vertical="center"/>
    </xf>
    <xf numFmtId="165" fontId="2" fillId="0" borderId="40" xfId="3" applyNumberFormat="1" applyBorder="1" applyAlignment="1">
      <alignment horizontal="center" vertical="center"/>
    </xf>
    <xf numFmtId="165" fontId="2" fillId="3" borderId="40" xfId="3" applyNumberFormat="1" applyFill="1" applyBorder="1" applyAlignment="1">
      <alignment horizontal="center" vertical="center"/>
    </xf>
    <xf numFmtId="165" fontId="2" fillId="0" borderId="48" xfId="3" applyNumberFormat="1" applyBorder="1" applyAlignment="1">
      <alignment horizontal="center" vertical="center"/>
    </xf>
    <xf numFmtId="165" fontId="2" fillId="3" borderId="39" xfId="3" applyNumberFormat="1" applyFill="1" applyBorder="1" applyAlignment="1">
      <alignment horizontal="center" vertical="center"/>
    </xf>
    <xf numFmtId="165" fontId="2" fillId="0" borderId="21" xfId="3" applyNumberFormat="1" applyBorder="1" applyAlignment="1">
      <alignment horizontal="center" vertical="center"/>
    </xf>
    <xf numFmtId="165" fontId="2" fillId="0" borderId="22" xfId="3" applyNumberFormat="1" applyBorder="1" applyAlignment="1">
      <alignment horizontal="center" vertical="center"/>
    </xf>
    <xf numFmtId="0" fontId="2" fillId="3" borderId="39" xfId="3" applyFill="1" applyBorder="1" applyAlignment="1">
      <alignment horizontal="center" vertical="center"/>
    </xf>
    <xf numFmtId="0" fontId="2" fillId="3" borderId="40" xfId="3" applyFill="1" applyBorder="1" applyAlignment="1">
      <alignment horizontal="center" vertical="center"/>
    </xf>
    <xf numFmtId="165" fontId="2" fillId="0" borderId="41" xfId="3" applyNumberFormat="1" applyBorder="1" applyAlignment="1">
      <alignment horizontal="center" vertical="center"/>
    </xf>
    <xf numFmtId="165" fontId="2" fillId="0" borderId="46" xfId="3" applyNumberFormat="1" applyBorder="1" applyAlignment="1">
      <alignment horizontal="center" vertical="center"/>
    </xf>
    <xf numFmtId="165" fontId="2" fillId="0" borderId="47" xfId="3" applyNumberFormat="1" applyBorder="1" applyAlignment="1">
      <alignment horizontal="center" vertical="center"/>
    </xf>
    <xf numFmtId="165" fontId="2" fillId="0" borderId="41" xfId="0" applyNumberFormat="1" applyFont="1" applyBorder="1" applyAlignment="1">
      <alignment horizontal="center" vertical="center"/>
    </xf>
    <xf numFmtId="165" fontId="2" fillId="0" borderId="46" xfId="0" applyNumberFormat="1" applyFont="1" applyBorder="1" applyAlignment="1">
      <alignment horizontal="center" vertical="center"/>
    </xf>
    <xf numFmtId="165" fontId="2" fillId="0" borderId="47" xfId="0" applyNumberFormat="1" applyFont="1" applyBorder="1" applyAlignment="1">
      <alignment horizontal="center" vertical="center"/>
    </xf>
    <xf numFmtId="165" fontId="2" fillId="0" borderId="9" xfId="0" applyNumberFormat="1" applyFont="1" applyBorder="1" applyAlignment="1">
      <alignment horizontal="center"/>
    </xf>
    <xf numFmtId="165" fontId="2" fillId="0" borderId="10" xfId="0" applyNumberFormat="1" applyFont="1" applyBorder="1" applyAlignment="1">
      <alignment horizontal="center"/>
    </xf>
    <xf numFmtId="165" fontId="2" fillId="0" borderId="7" xfId="0" applyNumberFormat="1" applyFont="1" applyBorder="1" applyAlignment="1">
      <alignment horizontal="center"/>
    </xf>
    <xf numFmtId="165" fontId="2" fillId="0" borderId="11" xfId="0" applyNumberFormat="1" applyFont="1" applyBorder="1" applyAlignment="1">
      <alignment horizontal="center"/>
    </xf>
    <xf numFmtId="165" fontId="2" fillId="0" borderId="9" xfId="3" applyNumberFormat="1" applyBorder="1" applyAlignment="1">
      <alignment horizontal="center"/>
    </xf>
    <xf numFmtId="165" fontId="2" fillId="0" borderId="10" xfId="3" applyNumberFormat="1" applyBorder="1" applyAlignment="1">
      <alignment horizontal="center"/>
    </xf>
    <xf numFmtId="165" fontId="2" fillId="0" borderId="7" xfId="3" applyNumberFormat="1" applyBorder="1" applyAlignment="1">
      <alignment horizontal="center"/>
    </xf>
    <xf numFmtId="165" fontId="2" fillId="0" borderId="11" xfId="3" applyNumberFormat="1" applyBorder="1" applyAlignment="1">
      <alignment horizontal="center"/>
    </xf>
    <xf numFmtId="165" fontId="2" fillId="0" borderId="30" xfId="3" applyNumberFormat="1" applyBorder="1" applyAlignment="1">
      <alignment horizontal="center"/>
    </xf>
    <xf numFmtId="165" fontId="2" fillId="3" borderId="9" xfId="3" applyNumberFormat="1" applyFill="1" applyBorder="1" applyAlignment="1">
      <alignment horizontal="center"/>
    </xf>
    <xf numFmtId="165" fontId="2" fillId="3" borderId="10" xfId="3" applyNumberFormat="1" applyFill="1" applyBorder="1" applyAlignment="1">
      <alignment horizontal="center"/>
    </xf>
    <xf numFmtId="165" fontId="2" fillId="3" borderId="7" xfId="3" applyNumberFormat="1" applyFill="1" applyBorder="1" applyAlignment="1">
      <alignment horizontal="center"/>
    </xf>
    <xf numFmtId="165" fontId="2" fillId="3" borderId="11" xfId="3" applyNumberFormat="1" applyFill="1" applyBorder="1" applyAlignment="1">
      <alignment horizontal="center"/>
    </xf>
    <xf numFmtId="165" fontId="2" fillId="0" borderId="0" xfId="3" applyNumberFormat="1" applyAlignment="1">
      <alignment horizontal="center"/>
    </xf>
    <xf numFmtId="165" fontId="2" fillId="0" borderId="21" xfId="0" applyNumberFormat="1" applyFont="1" applyBorder="1" applyAlignment="1">
      <alignment horizontal="center" vertical="center"/>
    </xf>
    <xf numFmtId="165" fontId="2" fillId="0" borderId="22" xfId="0" applyNumberFormat="1" applyFont="1" applyBorder="1" applyAlignment="1">
      <alignment horizontal="center" vertical="center"/>
    </xf>
    <xf numFmtId="165" fontId="2" fillId="3" borderId="39" xfId="0" applyNumberFormat="1" applyFont="1" applyFill="1" applyBorder="1" applyAlignment="1">
      <alignment horizontal="center" vertical="center"/>
    </xf>
    <xf numFmtId="165" fontId="2" fillId="3" borderId="40" xfId="0" applyNumberFormat="1" applyFont="1" applyFill="1" applyBorder="1" applyAlignment="1">
      <alignment horizontal="center" vertical="center"/>
    </xf>
    <xf numFmtId="165" fontId="2" fillId="3" borderId="43" xfId="0" applyNumberFormat="1" applyFont="1" applyFill="1" applyBorder="1" applyAlignment="1">
      <alignment horizontal="center" vertical="center" shrinkToFit="1"/>
    </xf>
    <xf numFmtId="165" fontId="2" fillId="3" borderId="44" xfId="0" applyNumberFormat="1" applyFont="1" applyFill="1" applyBorder="1" applyAlignment="1">
      <alignment horizontal="center" vertical="center" shrinkToFit="1"/>
    </xf>
    <xf numFmtId="165" fontId="1" fillId="9" borderId="42" xfId="3" applyNumberFormat="1" applyFont="1" applyFill="1" applyBorder="1" applyAlignment="1">
      <alignment horizontal="center"/>
    </xf>
    <xf numFmtId="165" fontId="14" fillId="4" borderId="9" xfId="3" applyNumberFormat="1" applyFont="1" applyFill="1" applyBorder="1" applyAlignment="1">
      <alignment horizontal="center"/>
    </xf>
    <xf numFmtId="165" fontId="14" fillId="4" borderId="10" xfId="3" applyNumberFormat="1" applyFont="1" applyFill="1" applyBorder="1" applyAlignment="1">
      <alignment horizontal="center"/>
    </xf>
    <xf numFmtId="165" fontId="14" fillId="4" borderId="11" xfId="3" applyNumberFormat="1" applyFont="1" applyFill="1" applyBorder="1" applyAlignment="1">
      <alignment horizontal="center"/>
    </xf>
    <xf numFmtId="165" fontId="1" fillId="9" borderId="41" xfId="3" applyNumberFormat="1" applyFont="1" applyFill="1" applyBorder="1" applyAlignment="1">
      <alignment horizontal="center"/>
    </xf>
    <xf numFmtId="165" fontId="1" fillId="9" borderId="46" xfId="3" applyNumberFormat="1" applyFont="1" applyFill="1" applyBorder="1" applyAlignment="1">
      <alignment horizontal="center"/>
    </xf>
    <xf numFmtId="165" fontId="1" fillId="9" borderId="47" xfId="3" applyNumberFormat="1" applyFont="1" applyFill="1" applyBorder="1" applyAlignment="1">
      <alignment horizontal="center"/>
    </xf>
    <xf numFmtId="165" fontId="1" fillId="9" borderId="41" xfId="0" applyNumberFormat="1" applyFont="1" applyFill="1" applyBorder="1" applyAlignment="1">
      <alignment horizontal="center"/>
    </xf>
    <xf numFmtId="165" fontId="1" fillId="9" borderId="46" xfId="0" applyNumberFormat="1" applyFont="1" applyFill="1" applyBorder="1" applyAlignment="1">
      <alignment horizontal="center"/>
    </xf>
    <xf numFmtId="165" fontId="1" fillId="9" borderId="47" xfId="0" applyNumberFormat="1" applyFont="1" applyFill="1" applyBorder="1" applyAlignment="1">
      <alignment horizontal="center"/>
    </xf>
    <xf numFmtId="165" fontId="2" fillId="0" borderId="0" xfId="3" applyNumberFormat="1" applyAlignment="1">
      <alignment horizontal="left" wrapText="1"/>
    </xf>
    <xf numFmtId="165" fontId="2" fillId="0" borderId="39" xfId="0" applyNumberFormat="1" applyFont="1" applyBorder="1" applyAlignment="1">
      <alignment horizontal="left"/>
    </xf>
    <xf numFmtId="165" fontId="2" fillId="0" borderId="40" xfId="0" applyNumberFormat="1" applyFont="1" applyBorder="1" applyAlignment="1">
      <alignment horizontal="left"/>
    </xf>
    <xf numFmtId="165" fontId="2" fillId="0" borderId="39" xfId="3" applyNumberFormat="1" applyBorder="1" applyAlignment="1">
      <alignment horizontal="left"/>
    </xf>
    <xf numFmtId="165" fontId="2" fillId="0" borderId="40" xfId="3" applyNumberFormat="1" applyBorder="1" applyAlignment="1">
      <alignment horizontal="left"/>
    </xf>
    <xf numFmtId="165" fontId="2" fillId="0" borderId="43" xfId="3" applyNumberFormat="1" applyBorder="1" applyAlignment="1">
      <alignment horizontal="center" vertical="center"/>
    </xf>
    <xf numFmtId="165" fontId="2" fillId="0" borderId="44" xfId="3" applyNumberFormat="1" applyBorder="1" applyAlignment="1">
      <alignment horizontal="center" vertical="center"/>
    </xf>
    <xf numFmtId="165" fontId="2" fillId="0" borderId="45" xfId="3" applyNumberFormat="1" applyBorder="1" applyAlignment="1">
      <alignment horizontal="center" vertical="center"/>
    </xf>
    <xf numFmtId="165" fontId="2" fillId="0" borderId="42" xfId="3" applyNumberFormat="1" applyBorder="1" applyAlignment="1">
      <alignment horizontal="center" vertical="center"/>
    </xf>
    <xf numFmtId="165" fontId="1" fillId="9" borderId="55" xfId="3" applyNumberFormat="1" applyFont="1" applyFill="1" applyBorder="1" applyAlignment="1">
      <alignment horizontal="center"/>
    </xf>
    <xf numFmtId="165" fontId="1" fillId="9" borderId="12" xfId="3" applyNumberFormat="1" applyFont="1" applyFill="1" applyBorder="1" applyAlignment="1">
      <alignment horizontal="center"/>
    </xf>
    <xf numFmtId="165" fontId="1" fillId="9" borderId="56" xfId="3" applyNumberFormat="1" applyFont="1" applyFill="1" applyBorder="1" applyAlignment="1">
      <alignment horizontal="center"/>
    </xf>
    <xf numFmtId="165" fontId="1" fillId="9" borderId="15" xfId="3" applyNumberFormat="1" applyFont="1" applyFill="1" applyBorder="1" applyAlignment="1">
      <alignment horizontal="center"/>
    </xf>
    <xf numFmtId="165" fontId="1" fillId="9" borderId="14" xfId="3" applyNumberFormat="1" applyFont="1" applyFill="1" applyBorder="1" applyAlignment="1">
      <alignment horizontal="center"/>
    </xf>
    <xf numFmtId="165" fontId="2" fillId="3" borderId="48" xfId="3" applyNumberFormat="1" applyFill="1" applyBorder="1" applyAlignment="1">
      <alignment horizontal="center" vertical="center"/>
    </xf>
    <xf numFmtId="0" fontId="2" fillId="3" borderId="21" xfId="3" applyFill="1" applyBorder="1" applyAlignment="1">
      <alignment horizontal="center" vertical="center"/>
    </xf>
    <xf numFmtId="0" fontId="2" fillId="3" borderId="22" xfId="3" applyFill="1" applyBorder="1" applyAlignment="1">
      <alignment horizontal="center" vertical="center"/>
    </xf>
    <xf numFmtId="165" fontId="14" fillId="4" borderId="0" xfId="3" applyNumberFormat="1" applyFont="1" applyFill="1" applyAlignment="1">
      <alignment horizont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165" fontId="2" fillId="0" borderId="29" xfId="0" applyNumberFormat="1" applyFont="1" applyBorder="1" applyAlignment="1">
      <alignment horizontal="center" vertical="center"/>
    </xf>
    <xf numFmtId="165" fontId="2" fillId="0" borderId="57" xfId="0" applyNumberFormat="1" applyFont="1" applyBorder="1" applyAlignment="1">
      <alignment horizontal="center" vertical="center"/>
    </xf>
    <xf numFmtId="165" fontId="2" fillId="6" borderId="21" xfId="0" applyNumberFormat="1" applyFont="1" applyFill="1" applyBorder="1" applyAlignment="1">
      <alignment horizontal="center" vertical="center"/>
    </xf>
    <xf numFmtId="165" fontId="2" fillId="6" borderId="22" xfId="0" applyNumberFormat="1" applyFont="1" applyFill="1" applyBorder="1" applyAlignment="1">
      <alignment horizontal="center" vertical="center"/>
    </xf>
    <xf numFmtId="0" fontId="42" fillId="0" borderId="0" xfId="1" applyFont="1" applyAlignment="1" applyProtection="1">
      <alignment horizontal="center"/>
      <protection locked="0"/>
    </xf>
    <xf numFmtId="0" fontId="43" fillId="0" borderId="0" xfId="1" applyFont="1"/>
    <xf numFmtId="0" fontId="43" fillId="5" borderId="0" xfId="1" applyFont="1" applyFill="1" applyAlignment="1">
      <alignment horizontal="center"/>
    </xf>
    <xf numFmtId="0" fontId="43" fillId="0" borderId="8" xfId="1" applyFont="1" applyBorder="1" applyAlignment="1">
      <alignment horizontal="right"/>
    </xf>
    <xf numFmtId="0" fontId="43" fillId="0" borderId="8" xfId="1" applyFont="1" applyBorder="1" applyAlignment="1">
      <alignment horizontal="center"/>
    </xf>
    <xf numFmtId="0" fontId="42" fillId="13" borderId="0" xfId="1" applyFont="1" applyFill="1" applyAlignment="1">
      <alignment horizontal="center"/>
    </xf>
    <xf numFmtId="0" fontId="43" fillId="0" borderId="0" xfId="1" applyFont="1" applyAlignment="1">
      <alignment horizontal="center"/>
    </xf>
    <xf numFmtId="0" fontId="43" fillId="0" borderId="8" xfId="1" applyFont="1" applyBorder="1" applyAlignment="1" applyProtection="1">
      <alignment horizontal="left"/>
      <protection locked="0"/>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0"/>
  <tableStyles count="0" defaultTableStyle="TableStyleMedium9" defaultPivotStyle="PivotStyleLight16"/>
  <colors>
    <mruColors>
      <color rgb="FFEAEAEA"/>
      <color rgb="FF0000FF"/>
      <color rgb="FF008000"/>
      <color rgb="FF00B0F0"/>
      <color rgb="FFFF00FF"/>
      <color rgb="FF00B050"/>
      <color rgb="FFF79646"/>
      <color rgb="FFFF0000"/>
      <color rgb="FF000080"/>
      <color rgb="FF002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li\Downloads\CH-60%20PILOT%20AND%20FRAC%20MCS%2013MAR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week"/>
      <sheetName val="Final MCS"/>
      <sheetName val="5week"/>
      <sheetName val="Backup2"/>
      <sheetName val="Backup5"/>
    </sheetNames>
    <sheetDataSet>
      <sheetData sheetId="0">
        <row r="8">
          <cell r="E8" t="str">
            <v>1.010 CAI 1.0</v>
          </cell>
          <cell r="F8" t="str">
            <v>1.070 CAI 1.0</v>
          </cell>
          <cell r="G8" t="str">
            <v>1.140 CAI 1.0</v>
          </cell>
          <cell r="H8" t="str">
            <v>2.020 ICW 2.0</v>
          </cell>
          <cell r="I8" t="str">
            <v>2.060 ICW 2.0</v>
          </cell>
          <cell r="J8" t="str">
            <v>2.100 ICW 2.0</v>
          </cell>
          <cell r="K8" t="str">
            <v>2.140 PTT 2.0</v>
          </cell>
          <cell r="M8" t="str">
            <v>3.040 ICW 2.0</v>
          </cell>
          <cell r="N8" t="str">
            <v>3.080 ICW 2.0</v>
          </cell>
        </row>
        <row r="9">
          <cell r="E9" t="str">
            <v>1.020 CAI 2.0</v>
          </cell>
          <cell r="F9" t="str">
            <v>1.080 CAI 1.0</v>
          </cell>
          <cell r="G9" t="str">
            <v>1.150 CAI 1.0</v>
          </cell>
          <cell r="H9" t="str">
            <v>2.030 ICW 2.0</v>
          </cell>
          <cell r="I9" t="str">
            <v>2.070 ICW 2.0</v>
          </cell>
          <cell r="J9" t="str">
            <v>2.110 ICW 2.0</v>
          </cell>
          <cell r="K9" t="str">
            <v>2.150 IGR 2.0</v>
          </cell>
          <cell r="M9" t="str">
            <v>3.050 ICW 2.0</v>
          </cell>
          <cell r="N9" t="str">
            <v>3.090 ICW 2.0</v>
          </cell>
        </row>
        <row r="10">
          <cell r="E10" t="str">
            <v>1.030 CAI 1.0</v>
          </cell>
          <cell r="F10" t="str">
            <v>1.090 CAI 1.0</v>
          </cell>
          <cell r="G10" t="str">
            <v>1.160 IGR 2.0</v>
          </cell>
          <cell r="H10" t="str">
            <v>2.040 PTT 2.0</v>
          </cell>
          <cell r="I10" t="str">
            <v>2.080 PTT 2.0</v>
          </cell>
          <cell r="J10" t="str">
            <v>2.120 ICW 2.0</v>
          </cell>
          <cell r="K10" t="str">
            <v>3.010 ICW 2.0</v>
          </cell>
          <cell r="M10" t="str">
            <v>3.060 ICW 2.0</v>
          </cell>
          <cell r="N10" t="str">
            <v>3.100 ICW 2.0</v>
          </cell>
        </row>
        <row r="11">
          <cell r="E11" t="str">
            <v>1.040 ICW 2.0</v>
          </cell>
          <cell r="F11" t="str">
            <v>1.100 CAI 1.0</v>
          </cell>
          <cell r="G11" t="str">
            <v>2.010 ICW 2.0</v>
          </cell>
          <cell r="H11" t="str">
            <v>2.050 ICW 2.0</v>
          </cell>
          <cell r="I11" t="str">
            <v>2.090 ICW 2.0</v>
          </cell>
          <cell r="J11" t="str">
            <v>2.130 ICW 2.0</v>
          </cell>
          <cell r="K11" t="str">
            <v>3.020 ICW 2.0</v>
          </cell>
          <cell r="L11" t="str">
            <v>3.030 ICW 2.0</v>
          </cell>
          <cell r="M11" t="str">
            <v>3.070 ICW 2.0</v>
          </cell>
          <cell r="N11" t="str">
            <v>3.120 ICW 2.0</v>
          </cell>
        </row>
        <row r="12">
          <cell r="E12" t="str">
            <v>1.050 CAI 1.0</v>
          </cell>
          <cell r="F12" t="str">
            <v>1.110 CAI 1.0</v>
          </cell>
        </row>
        <row r="13">
          <cell r="E13" t="str">
            <v>1.060 CAI 1.0</v>
          </cell>
          <cell r="F13" t="str">
            <v>1.120 CAI 1.0</v>
          </cell>
        </row>
        <row r="14">
          <cell r="F14" t="str">
            <v>1.130 CAI 2.0</v>
          </cell>
        </row>
        <row r="53">
          <cell r="E53" t="str">
            <v>3.110 OFT 6.0</v>
          </cell>
          <cell r="F53" t="str">
            <v>3.140 ICW 2.0</v>
          </cell>
          <cell r="G53" t="str">
            <v>4.010 ICW 2.0</v>
          </cell>
          <cell r="H53" t="str">
            <v>3.180 OFT  6.0</v>
          </cell>
          <cell r="I53" t="str">
            <v>4.050 IGR 2.0</v>
          </cell>
          <cell r="J53" t="str">
            <v>4.070 OFT  6.0</v>
          </cell>
          <cell r="K53" t="str">
            <v>4.100 ICW 2.0</v>
          </cell>
          <cell r="L53" t="str">
            <v>4.130 IGR 2.0</v>
          </cell>
          <cell r="M53" t="str">
            <v>4.140 OFT  6.0</v>
          </cell>
          <cell r="N53" t="str">
            <v>5.030 ICW 2.0</v>
          </cell>
        </row>
        <row r="54">
          <cell r="E54" t="str">
            <v>3.130 ICW 2.0</v>
          </cell>
          <cell r="F54" t="str">
            <v>3.150 ICW 2.0</v>
          </cell>
          <cell r="G54" t="str">
            <v>4.020 ICW 2.0</v>
          </cell>
          <cell r="I54" t="str">
            <v>4.060 SAC 2.0</v>
          </cell>
          <cell r="K54" t="str">
            <v>4.110 ICW 2.0</v>
          </cell>
          <cell r="L54" t="str">
            <v>5.010 ICW 2.0</v>
          </cell>
          <cell r="N54" t="str">
            <v>5.040 ICW 2.0</v>
          </cell>
        </row>
        <row r="55">
          <cell r="F55" t="str">
            <v>3.160 CAI 2.0</v>
          </cell>
          <cell r="G55" t="str">
            <v>4.030 ICW 2.0</v>
          </cell>
          <cell r="I55" t="str">
            <v>4.080 ICW 2.0</v>
          </cell>
          <cell r="K55" t="str">
            <v>4.120 ICW 2.0</v>
          </cell>
          <cell r="L55" t="str">
            <v>5.020 ICW 2.0</v>
          </cell>
          <cell r="N55" t="str">
            <v>5.060 ICW 2.0</v>
          </cell>
        </row>
        <row r="56">
          <cell r="F56" t="str">
            <v>3.170 IGR 2.0</v>
          </cell>
          <cell r="G56" t="str">
            <v>4.040 ICW 2.0</v>
          </cell>
          <cell r="I56" t="str">
            <v>4.090 ICW 2.0</v>
          </cell>
          <cell r="N56" t="str">
            <v>5.070 ICW 2.0</v>
          </cell>
        </row>
        <row r="98">
          <cell r="E98" t="str">
            <v>5.050 OFT 6.0</v>
          </cell>
          <cell r="F98" t="str">
            <v>5.090  ICW 2.0</v>
          </cell>
          <cell r="G98" t="str">
            <v>5.120 SAC 2.0</v>
          </cell>
          <cell r="H98" t="str">
            <v>6.010 ICW 2.0</v>
          </cell>
          <cell r="I98" t="str">
            <v>6.050 IGR 2.0</v>
          </cell>
          <cell r="J98" t="str">
            <v>6.070 ICW 2.0</v>
          </cell>
          <cell r="K98" t="str">
            <v>6.110 SAC 2.0</v>
          </cell>
          <cell r="L98" t="str">
            <v>6.130 ICW 1.0</v>
          </cell>
          <cell r="M98" t="str">
            <v>7.040 ICW 2.0</v>
          </cell>
          <cell r="N98" t="str">
            <v>7.080 IGR 2.0</v>
          </cell>
        </row>
        <row r="99">
          <cell r="E99" t="str">
            <v>5.080  ICW 2.0</v>
          </cell>
          <cell r="F99" t="str">
            <v>5.100  ICW 2.0</v>
          </cell>
          <cell r="G99" t="str">
            <v>5.130 OFT 6.0</v>
          </cell>
          <cell r="H99" t="str">
            <v>6.020 ICW 2.0</v>
          </cell>
          <cell r="I99" t="str">
            <v>6.060 OFT 6.0</v>
          </cell>
          <cell r="J99" t="str">
            <v>6.080 ICW 2.0</v>
          </cell>
          <cell r="K99" t="str">
            <v>6.120 OFT 6.0</v>
          </cell>
          <cell r="L99" t="str">
            <v>7.010 ICW 2.0</v>
          </cell>
          <cell r="M99" t="str">
            <v>7.050 ICW 2.0</v>
          </cell>
          <cell r="N99" t="str">
            <v>7.090 SAC 3.0</v>
          </cell>
        </row>
        <row r="100">
          <cell r="F100" t="str">
            <v>5.110 IGR 2.0</v>
          </cell>
          <cell r="H100" t="str">
            <v>6.030 ICW 2.0</v>
          </cell>
          <cell r="J100" t="str">
            <v>6.090 ICW 2.0</v>
          </cell>
          <cell r="L100" t="str">
            <v>7.020 ICW 2.0</v>
          </cell>
          <cell r="M100" t="str">
            <v>7.060 CAI 1.0</v>
          </cell>
        </row>
        <row r="101">
          <cell r="H101" t="str">
            <v>6.040 ICW 2.0</v>
          </cell>
          <cell r="J101" t="str">
            <v>6.100 IGR 2.0</v>
          </cell>
          <cell r="L101" t="str">
            <v>7.030 CAI 2.0</v>
          </cell>
          <cell r="M101" t="str">
            <v>7.070 CAI 1.0</v>
          </cell>
        </row>
        <row r="143">
          <cell r="E143" t="str">
            <v>7.100 AC 5.5</v>
          </cell>
          <cell r="F143" t="str">
            <v>7.110 AC 5.5</v>
          </cell>
          <cell r="G143" t="str">
            <v>7.120 AC 5.5</v>
          </cell>
          <cell r="H143" t="str">
            <v>7.130 AC 5.5</v>
          </cell>
          <cell r="I143" t="str">
            <v>7.140 AC 5.5</v>
          </cell>
          <cell r="J143" t="str">
            <v>7.150 AC 5.5</v>
          </cell>
          <cell r="K143" t="str">
            <v>7.160 AC 5.5</v>
          </cell>
          <cell r="L143" t="str">
            <v>8.010 ICW 2.0</v>
          </cell>
          <cell r="M143" t="str">
            <v>7.170 AC 5.5</v>
          </cell>
          <cell r="N143" t="str">
            <v>7.180 AC 5.5</v>
          </cell>
        </row>
        <row r="144">
          <cell r="L144" t="str">
            <v>8.020  ICW 2.0</v>
          </cell>
        </row>
        <row r="145">
          <cell r="L145" t="str">
            <v>8.030  ICW 2.0</v>
          </cell>
        </row>
        <row r="188">
          <cell r="E188" t="str">
            <v>8.040 PTT 2.0</v>
          </cell>
          <cell r="F188" t="str">
            <v>8.070 OFT 6.0</v>
          </cell>
          <cell r="G188" t="str">
            <v>8.080 OFT 6.0</v>
          </cell>
          <cell r="H188" t="str">
            <v>8.090 AC 5.5</v>
          </cell>
          <cell r="I188" t="str">
            <v>8.100 AC 5.5</v>
          </cell>
          <cell r="J188" t="str">
            <v>8.110 AC 5.5</v>
          </cell>
          <cell r="K188" t="str">
            <v>8.120 AC 5.5</v>
          </cell>
          <cell r="L188" t="str">
            <v>8.130 AC 5.5</v>
          </cell>
          <cell r="M188" t="str">
            <v>9.010 ICW 2.0</v>
          </cell>
          <cell r="N188" t="str">
            <v>9.040 ICW 2.0</v>
          </cell>
        </row>
        <row r="189">
          <cell r="E189" t="str">
            <v>8.050  ICW 2.0</v>
          </cell>
          <cell r="M189" t="str">
            <v>9.020 ICW 2.0</v>
          </cell>
          <cell r="N189" t="str">
            <v>9.050 ICW 2.0</v>
          </cell>
        </row>
        <row r="190">
          <cell r="E190" t="str">
            <v>8.060 IGR 2.0</v>
          </cell>
          <cell r="M190" t="str">
            <v>9.030 ICW 2.0</v>
          </cell>
          <cell r="N190" t="str">
            <v>9.060 ICW 2.0</v>
          </cell>
        </row>
        <row r="233">
          <cell r="E233" t="str">
            <v>9.070 PTT 2.0</v>
          </cell>
          <cell r="F233" t="str">
            <v>9.100 OFT 6.0</v>
          </cell>
          <cell r="G233" t="str">
            <v>9.110 AC 5.5</v>
          </cell>
          <cell r="H233" t="str">
            <v>9.120 OFT 6.0</v>
          </cell>
          <cell r="I233" t="str">
            <v>9.130 AC 5.5</v>
          </cell>
          <cell r="J233" t="str">
            <v>9.150 AC 5.5</v>
          </cell>
          <cell r="K233" t="str">
            <v>10.020 OFT 6.0</v>
          </cell>
          <cell r="L233" t="str">
            <v>10.010 EXAM 2.0</v>
          </cell>
          <cell r="M233" t="str">
            <v>10.030 AC 5.5</v>
          </cell>
          <cell r="N233" t="str">
            <v>10.040 OFT 6.0</v>
          </cell>
        </row>
        <row r="234">
          <cell r="E234" t="str">
            <v>9.080 CAI 2.0</v>
          </cell>
        </row>
        <row r="235">
          <cell r="E235" t="str">
            <v>9.090 IGR 2.0</v>
          </cell>
        </row>
        <row r="278">
          <cell r="E278" t="str">
            <v>10.050 AC  5.5</v>
          </cell>
          <cell r="F278" t="str">
            <v>11.010 ICW 2.0</v>
          </cell>
          <cell r="G278" t="str">
            <v>11.050 ICW 2.0</v>
          </cell>
          <cell r="H278" t="str">
            <v>11.090 ICW 2.0</v>
          </cell>
          <cell r="I278" t="str">
            <v>11.130 IGR 2.0</v>
          </cell>
          <cell r="J278" t="str">
            <v>12.040 ICW 2.0</v>
          </cell>
          <cell r="K278" t="str">
            <v>12.080 AC 5.5</v>
          </cell>
          <cell r="L278" t="str">
            <v>12.090 AC 5.5</v>
          </cell>
          <cell r="M278" t="str">
            <v>12.100 AC 5.5</v>
          </cell>
          <cell r="N278" t="str">
            <v>13.030 CAI 2.0</v>
          </cell>
        </row>
        <row r="279">
          <cell r="E279" t="str">
            <v>10.060 ICW 1.0</v>
          </cell>
          <cell r="F279" t="str">
            <v>11.020 ICW 2.0</v>
          </cell>
          <cell r="G279" t="str">
            <v>11.060 ICW 2.0</v>
          </cell>
          <cell r="H279" t="str">
            <v>11.100 ICW 2.0</v>
          </cell>
          <cell r="I279" t="str">
            <v>12.010 ICW 2.0</v>
          </cell>
          <cell r="J279" t="str">
            <v>12.050 ICW 2.0</v>
          </cell>
          <cell r="L279" t="str">
            <v>13.010 ICW 2.0</v>
          </cell>
          <cell r="M279" t="str">
            <v>13.020 ICW 2.0</v>
          </cell>
          <cell r="N279" t="str">
            <v>13.040 ICW 2.0</v>
          </cell>
        </row>
        <row r="280">
          <cell r="F280" t="str">
            <v>11.030 PTT 2.0</v>
          </cell>
          <cell r="G280" t="str">
            <v>11.070 PTT 2.0</v>
          </cell>
          <cell r="H280" t="str">
            <v>11.110 PTT 2.0</v>
          </cell>
          <cell r="I280" t="str">
            <v>12.020 PTT 2.0</v>
          </cell>
          <cell r="J280" t="str">
            <v>12.060 ICW 2.0</v>
          </cell>
          <cell r="N280" t="str">
            <v>13.050 PTT 2.0</v>
          </cell>
        </row>
        <row r="281">
          <cell r="F281" t="str">
            <v>11.040 ICW 2.0</v>
          </cell>
          <cell r="G281" t="str">
            <v>11.080 ICW 2.0</v>
          </cell>
          <cell r="H281" t="str">
            <v>11.120 ICW 2.0</v>
          </cell>
          <cell r="I281" t="str">
            <v>12.030 ICW 2.0</v>
          </cell>
          <cell r="J281" t="str">
            <v>12.070 IGR 2.0</v>
          </cell>
        </row>
        <row r="323">
          <cell r="E323" t="str">
            <v>13.060 ICW 2.0</v>
          </cell>
          <cell r="F323" t="str">
            <v>13.090 AC 5.5</v>
          </cell>
          <cell r="G323" t="str">
            <v>13.100 AC 5.5</v>
          </cell>
          <cell r="H323" t="str">
            <v>13.110 AC 5.5</v>
          </cell>
          <cell r="I323" t="str">
            <v>13.120 ICW 2.0</v>
          </cell>
          <cell r="J323" t="str">
            <v>14.010 ICW 2.0</v>
          </cell>
          <cell r="K323" t="str">
            <v>14.020 LAB 8.0</v>
          </cell>
          <cell r="L323" t="str">
            <v>14.050 OFT 4.0</v>
          </cell>
          <cell r="M323" t="str">
            <v>A/W TRAINING</v>
          </cell>
          <cell r="N323" t="str">
            <v>14.070 OFT 4.0</v>
          </cell>
        </row>
        <row r="324">
          <cell r="E324" t="str">
            <v>13.070 ICW 2.0</v>
          </cell>
          <cell r="I324" t="str">
            <v>13.130 AC 5.5</v>
          </cell>
          <cell r="J324" t="str">
            <v>14.030 ICW 2.0</v>
          </cell>
        </row>
        <row r="325">
          <cell r="E325" t="str">
            <v>13.080 ICW 2.0</v>
          </cell>
          <cell r="J325" t="str">
            <v>14.040 CAI 2.0</v>
          </cell>
        </row>
        <row r="326">
          <cell r="E326" t="str">
            <v>13.085 ICW 2.0</v>
          </cell>
          <cell r="J326" t="str">
            <v>14.045 IGR 2.0</v>
          </cell>
        </row>
        <row r="368">
          <cell r="E368" t="str">
            <v>14.080 AC 5.5</v>
          </cell>
          <cell r="F368" t="str">
            <v>14.090 AC 5.5</v>
          </cell>
          <cell r="G368" t="str">
            <v>14.100 AC 5.5</v>
          </cell>
          <cell r="H368" t="str">
            <v>14.110 AC 5.5</v>
          </cell>
          <cell r="I368" t="str">
            <v>15.010 ICW 2.0</v>
          </cell>
          <cell r="J368" t="str">
            <v>15.040 CAI 2.0</v>
          </cell>
          <cell r="K368" t="str">
            <v>15.075 ICW 2.0</v>
          </cell>
          <cell r="L368" t="str">
            <v>15.100 OFT 6.0</v>
          </cell>
          <cell r="M368" t="str">
            <v>15.110 OFT 4.0</v>
          </cell>
          <cell r="N368" t="str">
            <v>15.120 AC 3.0</v>
          </cell>
        </row>
        <row r="369">
          <cell r="I369" t="str">
            <v>15.020 ICW 2.0</v>
          </cell>
          <cell r="J369" t="str">
            <v>15.050 CAI 2.0</v>
          </cell>
          <cell r="K369" t="str">
            <v>15.080 ICW 2.0</v>
          </cell>
          <cell r="N369" t="str">
            <v>15.130 AC 3.0</v>
          </cell>
        </row>
        <row r="370">
          <cell r="I370" t="str">
            <v>15.030 ICW 2.0</v>
          </cell>
          <cell r="J370" t="str">
            <v>15.060 CAI 2.0</v>
          </cell>
          <cell r="K370" t="str">
            <v>15.090 IGR 2.0</v>
          </cell>
        </row>
        <row r="371">
          <cell r="I371" t="str">
            <v>15.035 ICW 2.0</v>
          </cell>
          <cell r="J371" t="str">
            <v>15.070 ICW 2.0</v>
          </cell>
        </row>
        <row r="413">
          <cell r="E413" t="str">
            <v>15.140 AC 3.0</v>
          </cell>
        </row>
        <row r="414">
          <cell r="E414" t="str">
            <v>15.150 AC 3.0</v>
          </cell>
        </row>
        <row r="415">
          <cell r="E415" t="str">
            <v>15.160 ICW 1.0</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32"/>
  <sheetViews>
    <sheetView view="pageLayout" zoomScaleNormal="100" workbookViewId="0">
      <selection activeCell="B11" sqref="B11"/>
    </sheetView>
  </sheetViews>
  <sheetFormatPr defaultColWidth="9.15625" defaultRowHeight="12.3" x14ac:dyDescent="0.55000000000000004"/>
  <cols>
    <col min="1" max="1" width="25.68359375" style="4" customWidth="1"/>
    <col min="2" max="2" width="66.41796875" style="4" customWidth="1"/>
    <col min="3" max="3" width="17" style="4" customWidth="1"/>
    <col min="4" max="16384" width="9.15625" style="4"/>
  </cols>
  <sheetData>
    <row r="1" spans="1:3" x14ac:dyDescent="0.55000000000000004">
      <c r="A1" s="2"/>
      <c r="B1" s="73"/>
      <c r="C1" s="2"/>
    </row>
    <row r="2" spans="1:3" x14ac:dyDescent="0.4">
      <c r="A2" s="74" t="s">
        <v>0</v>
      </c>
      <c r="B2" s="6" t="s">
        <v>1</v>
      </c>
      <c r="C2" s="2"/>
    </row>
    <row r="3" spans="1:3" x14ac:dyDescent="0.55000000000000004">
      <c r="A3" s="74" t="s">
        <v>2</v>
      </c>
      <c r="B3" s="4" t="s">
        <v>3</v>
      </c>
      <c r="C3" s="2"/>
    </row>
    <row r="4" spans="1:3" x14ac:dyDescent="0.55000000000000004">
      <c r="A4" s="75" t="s">
        <v>4</v>
      </c>
      <c r="B4" s="493" t="s">
        <v>5</v>
      </c>
    </row>
    <row r="5" spans="1:3" x14ac:dyDescent="0.4">
      <c r="A5" s="74" t="s">
        <v>6</v>
      </c>
      <c r="B5" s="6" t="s">
        <v>7</v>
      </c>
    </row>
    <row r="6" spans="1:3" x14ac:dyDescent="0.4">
      <c r="A6" s="74" t="s">
        <v>8</v>
      </c>
      <c r="B6" s="6" t="s">
        <v>9</v>
      </c>
      <c r="C6" s="2"/>
    </row>
    <row r="7" spans="1:3" ht="24.6" x14ac:dyDescent="0.55000000000000004">
      <c r="A7" s="74" t="s">
        <v>10</v>
      </c>
      <c r="B7" s="72" t="s">
        <v>11</v>
      </c>
      <c r="C7" s="2"/>
    </row>
    <row r="8" spans="1:3" x14ac:dyDescent="0.55000000000000004">
      <c r="A8" s="74" t="s">
        <v>12</v>
      </c>
      <c r="B8" s="2" t="s">
        <v>13</v>
      </c>
      <c r="C8" s="2"/>
    </row>
    <row r="9" spans="1:3" x14ac:dyDescent="0.55000000000000004">
      <c r="A9" s="74" t="s">
        <v>14</v>
      </c>
      <c r="B9" s="1" t="s">
        <v>15</v>
      </c>
      <c r="C9" s="2"/>
    </row>
    <row r="10" spans="1:3" x14ac:dyDescent="0.55000000000000004">
      <c r="A10" s="74"/>
      <c r="B10" s="1" t="s">
        <v>16</v>
      </c>
      <c r="C10" s="2"/>
    </row>
    <row r="11" spans="1:3" x14ac:dyDescent="0.4">
      <c r="A11" s="74" t="s">
        <v>17</v>
      </c>
      <c r="B11" s="6" t="s">
        <v>18</v>
      </c>
      <c r="C11" s="2"/>
    </row>
    <row r="12" spans="1:3" x14ac:dyDescent="0.55000000000000004">
      <c r="A12" s="74" t="s">
        <v>19</v>
      </c>
      <c r="B12" s="76" t="s">
        <v>20</v>
      </c>
      <c r="C12" s="2"/>
    </row>
    <row r="13" spans="1:3" ht="39.75" customHeight="1" x14ac:dyDescent="0.55000000000000004">
      <c r="A13" s="74" t="s">
        <v>21</v>
      </c>
      <c r="B13" s="77" t="s">
        <v>22</v>
      </c>
      <c r="C13" s="2"/>
    </row>
    <row r="14" spans="1:3" ht="196.8" x14ac:dyDescent="0.55000000000000004">
      <c r="A14" s="74" t="s">
        <v>23</v>
      </c>
      <c r="B14" s="72" t="s">
        <v>24</v>
      </c>
      <c r="C14" s="1"/>
    </row>
    <row r="15" spans="1:3" ht="17.25" customHeight="1" x14ac:dyDescent="0.55000000000000004">
      <c r="A15" s="75" t="s">
        <v>25</v>
      </c>
      <c r="B15" s="2" t="s">
        <v>26</v>
      </c>
      <c r="C15" s="1"/>
    </row>
    <row r="16" spans="1:3" ht="16.5" customHeight="1" x14ac:dyDescent="0.55000000000000004">
      <c r="A16" s="73" t="s">
        <v>27</v>
      </c>
      <c r="B16" s="3" t="s">
        <v>28</v>
      </c>
      <c r="C16" s="2"/>
    </row>
    <row r="17" spans="1:3" ht="36.9" x14ac:dyDescent="0.55000000000000004">
      <c r="A17" s="2"/>
      <c r="B17" s="3" t="s">
        <v>29</v>
      </c>
      <c r="C17" s="5"/>
    </row>
    <row r="18" spans="1:3" ht="16.5" customHeight="1" x14ac:dyDescent="0.55000000000000004">
      <c r="A18" s="2"/>
      <c r="B18" s="3" t="s">
        <v>30</v>
      </c>
      <c r="C18" s="1"/>
    </row>
    <row r="19" spans="1:3" ht="15.75" customHeight="1" x14ac:dyDescent="0.55000000000000004">
      <c r="A19" s="2"/>
      <c r="B19" s="3" t="s">
        <v>31</v>
      </c>
      <c r="C19" s="1"/>
    </row>
    <row r="20" spans="1:3" x14ac:dyDescent="0.55000000000000004">
      <c r="A20" s="74" t="s">
        <v>32</v>
      </c>
      <c r="B20" s="76" t="s">
        <v>33</v>
      </c>
    </row>
    <row r="21" spans="1:3" x14ac:dyDescent="0.55000000000000004">
      <c r="A21" s="74" t="s">
        <v>34</v>
      </c>
      <c r="B21" s="3" t="s">
        <v>35</v>
      </c>
      <c r="C21" s="3"/>
    </row>
    <row r="22" spans="1:3" s="3" customFormat="1" ht="24.6" x14ac:dyDescent="0.55000000000000004">
      <c r="A22" s="75" t="s">
        <v>36</v>
      </c>
      <c r="B22" s="3" t="s">
        <v>11</v>
      </c>
      <c r="C22" s="1"/>
    </row>
    <row r="23" spans="1:3" ht="36.9" x14ac:dyDescent="0.55000000000000004">
      <c r="A23" s="75" t="s">
        <v>37</v>
      </c>
      <c r="B23" s="1" t="s">
        <v>38</v>
      </c>
      <c r="C23" s="2"/>
    </row>
    <row r="24" spans="1:3" x14ac:dyDescent="0.55000000000000004">
      <c r="A24" s="74" t="s">
        <v>39</v>
      </c>
      <c r="B24" s="4" t="s">
        <v>20</v>
      </c>
      <c r="C24" s="1"/>
    </row>
    <row r="25" spans="1:3" ht="24.6" x14ac:dyDescent="0.55000000000000004">
      <c r="A25" s="74" t="s">
        <v>40</v>
      </c>
      <c r="B25" s="1" t="s">
        <v>41</v>
      </c>
      <c r="C25" s="1"/>
    </row>
    <row r="26" spans="1:3" ht="12.9" x14ac:dyDescent="0.55000000000000004">
      <c r="A26" s="12"/>
      <c r="B26" s="9"/>
    </row>
    <row r="27" spans="1:3" ht="12.9" x14ac:dyDescent="0.55000000000000004">
      <c r="A27" s="12"/>
      <c r="B27" s="47"/>
    </row>
    <row r="28" spans="1:3" x14ac:dyDescent="0.45">
      <c r="B28" s="15"/>
    </row>
    <row r="31" spans="1:3" x14ac:dyDescent="0.55000000000000004">
      <c r="C31" s="72"/>
    </row>
    <row r="32" spans="1:3" x14ac:dyDescent="0.55000000000000004">
      <c r="B32" s="72"/>
    </row>
  </sheetData>
  <pageMargins left="0.7" right="0.7" top="0.75" bottom="0.75" header="0.3" footer="0.3"/>
  <pageSetup scale="98" orientation="portrait" r:id="rId1"/>
  <headerFooter>
    <oddHeader>&amp;C&amp;"-,Bold"&amp;10PART I
COURSE DESCRIPTION</oddHeader>
    <oddFooter>&amp;L&amp;"Arial,Regular"Last Updated: 05/20/2020&amp;R&amp;"Arial,Regular"&amp;10Enclosure (4)</oddFooter>
  </headerFooter>
  <colBreaks count="1" manualBreakCount="1">
    <brk id="2"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61"/>
  <sheetViews>
    <sheetView view="pageLayout" topLeftCell="A31" zoomScaleNormal="100" workbookViewId="0">
      <selection activeCell="C46" sqref="C46"/>
    </sheetView>
  </sheetViews>
  <sheetFormatPr defaultColWidth="9.15625" defaultRowHeight="15" customHeight="1" x14ac:dyDescent="0.55000000000000004"/>
  <cols>
    <col min="1" max="1" width="40.41796875" style="12" customWidth="1"/>
    <col min="2" max="3" width="17.68359375" style="12" customWidth="1"/>
    <col min="4" max="4" width="18.41796875" style="12" customWidth="1"/>
    <col min="5" max="16384" width="9.15625" style="12"/>
  </cols>
  <sheetData>
    <row r="1" spans="1:6" ht="15" customHeight="1" x14ac:dyDescent="0.55000000000000004">
      <c r="A1" s="3"/>
      <c r="B1" s="2"/>
      <c r="C1" s="78"/>
      <c r="D1" s="79"/>
      <c r="E1" s="4"/>
      <c r="F1" s="4"/>
    </row>
    <row r="2" spans="1:6" ht="15" customHeight="1" x14ac:dyDescent="0.55000000000000004">
      <c r="A2" s="80" t="s">
        <v>42</v>
      </c>
      <c r="B2" s="2"/>
      <c r="C2" s="2"/>
      <c r="D2" s="2"/>
      <c r="E2" s="4"/>
      <c r="F2" s="4"/>
    </row>
    <row r="3" spans="1:6" ht="15" customHeight="1" x14ac:dyDescent="0.55000000000000004">
      <c r="A3" s="77" t="s">
        <v>43</v>
      </c>
      <c r="B3" s="601" t="s">
        <v>44</v>
      </c>
      <c r="C3" s="601"/>
      <c r="D3" s="601"/>
      <c r="E3" s="4"/>
      <c r="F3" s="4"/>
    </row>
    <row r="4" spans="1:6" ht="15" customHeight="1" x14ac:dyDescent="0.55000000000000004">
      <c r="A4" s="76" t="s">
        <v>45</v>
      </c>
      <c r="B4" s="81" t="s">
        <v>46</v>
      </c>
      <c r="C4" s="2"/>
      <c r="D4" s="2"/>
      <c r="E4" s="4"/>
      <c r="F4" s="4"/>
    </row>
    <row r="5" spans="1:6" ht="15" customHeight="1" x14ac:dyDescent="0.55000000000000004">
      <c r="A5" s="76" t="s">
        <v>47</v>
      </c>
      <c r="B5" s="82" t="s">
        <v>48</v>
      </c>
      <c r="C5" s="2"/>
      <c r="D5" s="2"/>
      <c r="E5" s="4"/>
      <c r="F5" s="4"/>
    </row>
    <row r="6" spans="1:6" ht="12" customHeight="1" x14ac:dyDescent="0.55000000000000004">
      <c r="A6" s="76" t="s">
        <v>49</v>
      </c>
      <c r="B6" s="83" t="s">
        <v>50</v>
      </c>
      <c r="C6" s="84"/>
      <c r="D6" s="84"/>
      <c r="E6" s="4"/>
      <c r="F6" s="4"/>
    </row>
    <row r="7" spans="1:6" ht="12" customHeight="1" x14ac:dyDescent="0.55000000000000004">
      <c r="A7" s="76" t="s">
        <v>51</v>
      </c>
      <c r="B7" s="77" t="s">
        <v>52</v>
      </c>
      <c r="C7" s="2"/>
      <c r="D7" s="2"/>
      <c r="E7" s="4"/>
      <c r="F7" s="4"/>
    </row>
    <row r="8" spans="1:6" ht="12" customHeight="1" x14ac:dyDescent="0.55000000000000004">
      <c r="A8" s="76" t="s">
        <v>53</v>
      </c>
      <c r="B8" s="77" t="s">
        <v>54</v>
      </c>
      <c r="C8" s="2"/>
      <c r="D8" s="2"/>
      <c r="E8" s="4"/>
      <c r="F8" s="4"/>
    </row>
    <row r="9" spans="1:6" ht="12.9" x14ac:dyDescent="0.55000000000000004">
      <c r="A9" s="76" t="s">
        <v>55</v>
      </c>
      <c r="B9" s="77" t="s">
        <v>46</v>
      </c>
      <c r="C9" s="2"/>
      <c r="D9" s="2"/>
      <c r="E9" s="4"/>
      <c r="F9" s="4"/>
    </row>
    <row r="10" spans="1:6" ht="12" customHeight="1" x14ac:dyDescent="0.4">
      <c r="A10" s="6" t="s">
        <v>56</v>
      </c>
      <c r="B10" s="77" t="s">
        <v>57</v>
      </c>
      <c r="C10" s="85"/>
      <c r="D10" s="85"/>
      <c r="E10" s="4"/>
      <c r="F10" s="4"/>
    </row>
    <row r="11" spans="1:6" ht="12" customHeight="1" x14ac:dyDescent="0.55000000000000004">
      <c r="A11" s="77" t="s">
        <v>58</v>
      </c>
      <c r="B11" s="72"/>
      <c r="C11" s="85"/>
      <c r="D11" s="85"/>
      <c r="E11" s="4"/>
      <c r="F11" s="4"/>
    </row>
    <row r="12" spans="1:6" ht="12" customHeight="1" x14ac:dyDescent="0.55000000000000004">
      <c r="A12" s="77" t="s">
        <v>59</v>
      </c>
      <c r="B12" s="599" t="s">
        <v>60</v>
      </c>
      <c r="C12" s="600"/>
      <c r="D12" s="600"/>
      <c r="E12" s="4"/>
      <c r="F12" s="4"/>
    </row>
    <row r="13" spans="1:6" ht="12" customHeight="1" x14ac:dyDescent="0.55000000000000004">
      <c r="A13" s="77" t="s">
        <v>61</v>
      </c>
      <c r="B13" s="599" t="s">
        <v>60</v>
      </c>
      <c r="C13" s="600"/>
      <c r="D13" s="600"/>
      <c r="E13" s="4"/>
      <c r="F13" s="4"/>
    </row>
    <row r="14" spans="1:6" ht="12" customHeight="1" x14ac:dyDescent="0.55000000000000004">
      <c r="A14" s="77" t="s">
        <v>62</v>
      </c>
      <c r="B14" s="599" t="s">
        <v>63</v>
      </c>
      <c r="C14" s="600"/>
      <c r="D14" s="600"/>
      <c r="E14" s="4"/>
      <c r="F14" s="4"/>
    </row>
    <row r="15" spans="1:6" ht="12" customHeight="1" x14ac:dyDescent="0.55000000000000004">
      <c r="A15" s="77" t="s">
        <v>64</v>
      </c>
      <c r="B15" s="599" t="s">
        <v>65</v>
      </c>
      <c r="C15" s="600"/>
      <c r="D15" s="600"/>
      <c r="E15" s="4"/>
      <c r="F15" s="4"/>
    </row>
    <row r="16" spans="1:6" ht="12" customHeight="1" x14ac:dyDescent="0.55000000000000004">
      <c r="A16" s="77" t="s">
        <v>66</v>
      </c>
      <c r="B16" s="599" t="s">
        <v>63</v>
      </c>
      <c r="C16" s="600"/>
      <c r="D16" s="600"/>
      <c r="E16" s="4"/>
      <c r="F16" s="4"/>
    </row>
    <row r="17" spans="1:6" ht="12" customHeight="1" x14ac:dyDescent="0.55000000000000004">
      <c r="A17" s="77" t="s">
        <v>67</v>
      </c>
      <c r="B17" s="86"/>
      <c r="C17" s="3"/>
      <c r="D17" s="3"/>
      <c r="E17" s="4"/>
      <c r="F17" s="4"/>
    </row>
    <row r="18" spans="1:6" ht="12" customHeight="1" x14ac:dyDescent="0.55000000000000004">
      <c r="A18" s="77" t="s">
        <v>68</v>
      </c>
      <c r="B18" s="599" t="s">
        <v>69</v>
      </c>
      <c r="C18" s="600"/>
      <c r="D18" s="600"/>
      <c r="E18" s="4"/>
      <c r="F18" s="4"/>
    </row>
    <row r="19" spans="1:6" ht="12" customHeight="1" x14ac:dyDescent="0.4">
      <c r="A19" s="6" t="s">
        <v>70</v>
      </c>
      <c r="B19" s="599" t="s">
        <v>71</v>
      </c>
      <c r="C19" s="600"/>
      <c r="D19" s="600"/>
      <c r="E19" s="4"/>
      <c r="F19" s="4"/>
    </row>
    <row r="20" spans="1:6" ht="12" customHeight="1" x14ac:dyDescent="0.4">
      <c r="A20" s="6" t="s">
        <v>72</v>
      </c>
      <c r="B20" s="599" t="s">
        <v>71</v>
      </c>
      <c r="C20" s="600"/>
      <c r="D20" s="600"/>
      <c r="E20" s="4"/>
      <c r="F20" s="4"/>
    </row>
    <row r="21" spans="1:6" ht="12" customHeight="1" x14ac:dyDescent="0.4">
      <c r="A21" s="6" t="s">
        <v>73</v>
      </c>
      <c r="B21" s="599" t="s">
        <v>71</v>
      </c>
      <c r="C21" s="600"/>
      <c r="D21" s="600"/>
      <c r="E21" s="4"/>
      <c r="F21" s="4"/>
    </row>
    <row r="22" spans="1:6" ht="12" customHeight="1" x14ac:dyDescent="0.4">
      <c r="A22" s="6" t="s">
        <v>74</v>
      </c>
      <c r="B22" s="599" t="s">
        <v>71</v>
      </c>
      <c r="C22" s="600"/>
      <c r="D22" s="600"/>
      <c r="E22" s="4"/>
      <c r="F22" s="4"/>
    </row>
    <row r="23" spans="1:6" ht="12" customHeight="1" x14ac:dyDescent="0.55000000000000004">
      <c r="A23" s="1"/>
      <c r="B23" s="85"/>
      <c r="C23" s="87"/>
      <c r="D23" s="87"/>
      <c r="E23" s="4"/>
      <c r="F23" s="4"/>
    </row>
    <row r="24" spans="1:6" ht="12" customHeight="1" x14ac:dyDescent="0.55000000000000004">
      <c r="A24" s="88" t="s">
        <v>75</v>
      </c>
      <c r="B24" s="89" t="s">
        <v>76</v>
      </c>
      <c r="C24" s="89" t="s">
        <v>77</v>
      </c>
      <c r="D24" s="89" t="s">
        <v>78</v>
      </c>
      <c r="E24" s="4"/>
      <c r="F24" s="4"/>
    </row>
    <row r="25" spans="1:6" ht="12" customHeight="1" x14ac:dyDescent="0.55000000000000004">
      <c r="A25" s="77" t="s">
        <v>79</v>
      </c>
      <c r="B25" s="77">
        <v>1555</v>
      </c>
      <c r="C25" s="82" t="s">
        <v>46</v>
      </c>
      <c r="D25" s="77" t="s">
        <v>80</v>
      </c>
      <c r="E25" s="4"/>
      <c r="F25" s="4"/>
    </row>
    <row r="26" spans="1:6" ht="12" customHeight="1" x14ac:dyDescent="0.55000000000000004">
      <c r="A26" s="4" t="s">
        <v>47</v>
      </c>
      <c r="B26" s="77">
        <v>1555</v>
      </c>
      <c r="C26" s="82" t="s">
        <v>48</v>
      </c>
      <c r="D26" s="77" t="s">
        <v>80</v>
      </c>
      <c r="E26" s="4"/>
      <c r="F26" s="4"/>
    </row>
    <row r="27" spans="1:6" ht="15" customHeight="1" x14ac:dyDescent="0.55000000000000004">
      <c r="A27" s="77" t="s">
        <v>49</v>
      </c>
      <c r="B27" s="77">
        <v>1555</v>
      </c>
      <c r="C27" s="82" t="s">
        <v>50</v>
      </c>
      <c r="D27" s="77" t="s">
        <v>81</v>
      </c>
      <c r="E27" s="4"/>
      <c r="F27" s="4"/>
    </row>
    <row r="28" spans="1:6" ht="12" customHeight="1" x14ac:dyDescent="0.55000000000000004">
      <c r="A28" s="1" t="s">
        <v>51</v>
      </c>
      <c r="B28" s="90">
        <v>1555</v>
      </c>
      <c r="C28" s="90" t="s">
        <v>52</v>
      </c>
      <c r="D28" s="84" t="s">
        <v>81</v>
      </c>
      <c r="E28" s="4"/>
      <c r="F28" s="4"/>
    </row>
    <row r="29" spans="1:6" ht="12" customHeight="1" x14ac:dyDescent="0.55000000000000004">
      <c r="A29" s="77" t="s">
        <v>82</v>
      </c>
      <c r="B29" s="77">
        <v>1555</v>
      </c>
      <c r="C29" s="82" t="s">
        <v>54</v>
      </c>
      <c r="D29" s="77" t="s">
        <v>80</v>
      </c>
      <c r="E29" s="4"/>
      <c r="F29" s="4"/>
    </row>
    <row r="30" spans="1:6" ht="12" customHeight="1" x14ac:dyDescent="0.55000000000000004">
      <c r="A30" s="77" t="s">
        <v>55</v>
      </c>
      <c r="B30" s="77">
        <v>1555</v>
      </c>
      <c r="C30" s="82" t="s">
        <v>46</v>
      </c>
      <c r="D30" s="77" t="s">
        <v>81</v>
      </c>
      <c r="E30" s="4"/>
      <c r="F30" s="4"/>
    </row>
    <row r="31" spans="1:6" ht="12" customHeight="1" x14ac:dyDescent="0.55000000000000004">
      <c r="A31" s="77" t="s">
        <v>56</v>
      </c>
      <c r="B31" s="77">
        <v>1555</v>
      </c>
      <c r="C31" s="82" t="s">
        <v>57</v>
      </c>
      <c r="D31" s="77" t="s">
        <v>81</v>
      </c>
      <c r="E31" s="4"/>
      <c r="F31" s="4"/>
    </row>
    <row r="32" spans="1:6" ht="12" customHeight="1" x14ac:dyDescent="0.55000000000000004">
      <c r="A32" s="77"/>
      <c r="B32" s="77"/>
      <c r="C32" s="82"/>
      <c r="D32" s="77"/>
      <c r="E32" s="4"/>
      <c r="F32" s="4"/>
    </row>
    <row r="33" spans="1:6" ht="12" customHeight="1" x14ac:dyDescent="0.55000000000000004">
      <c r="A33" s="92" t="s">
        <v>83</v>
      </c>
      <c r="B33" s="92" t="s">
        <v>76</v>
      </c>
      <c r="C33" s="92" t="s">
        <v>77</v>
      </c>
      <c r="D33" s="92" t="s">
        <v>78</v>
      </c>
      <c r="E33" s="4"/>
      <c r="F33" s="4"/>
    </row>
    <row r="34" spans="1:6" ht="12" customHeight="1" x14ac:dyDescent="0.55000000000000004">
      <c r="A34" s="91" t="s">
        <v>79</v>
      </c>
      <c r="B34" s="91">
        <v>1472</v>
      </c>
      <c r="C34" s="93" t="s">
        <v>46</v>
      </c>
      <c r="D34" s="91" t="s">
        <v>81</v>
      </c>
      <c r="E34" s="4"/>
      <c r="F34" s="4"/>
    </row>
    <row r="35" spans="1:6" ht="15" customHeight="1" x14ac:dyDescent="0.55000000000000004">
      <c r="A35" s="91" t="s">
        <v>47</v>
      </c>
      <c r="B35" s="91">
        <v>1472</v>
      </c>
      <c r="C35" s="93" t="s">
        <v>48</v>
      </c>
      <c r="D35" s="91" t="s">
        <v>81</v>
      </c>
      <c r="E35" s="4"/>
      <c r="F35" s="4"/>
    </row>
    <row r="36" spans="1:6" ht="15" customHeight="1" x14ac:dyDescent="0.55000000000000004">
      <c r="A36" s="77" t="s">
        <v>49</v>
      </c>
      <c r="B36" s="77">
        <v>1472</v>
      </c>
      <c r="C36" s="81" t="s">
        <v>50</v>
      </c>
      <c r="D36" s="72" t="s">
        <v>81</v>
      </c>
      <c r="E36" s="4"/>
      <c r="F36" s="4"/>
    </row>
    <row r="37" spans="1:6" ht="12" customHeight="1" x14ac:dyDescent="0.55000000000000004">
      <c r="A37" s="77" t="s">
        <v>84</v>
      </c>
      <c r="B37" s="77">
        <v>1472</v>
      </c>
      <c r="C37" s="72" t="s">
        <v>52</v>
      </c>
      <c r="D37" s="72" t="s">
        <v>81</v>
      </c>
      <c r="E37" s="4"/>
      <c r="F37" s="4"/>
    </row>
    <row r="38" spans="1:6" ht="12" customHeight="1" x14ac:dyDescent="0.55000000000000004">
      <c r="A38" s="77" t="s">
        <v>82</v>
      </c>
      <c r="B38" s="77">
        <v>1472</v>
      </c>
      <c r="C38" s="81" t="s">
        <v>54</v>
      </c>
      <c r="D38" s="72" t="s">
        <v>81</v>
      </c>
      <c r="E38" s="4"/>
      <c r="F38" s="4"/>
    </row>
    <row r="39" spans="1:6" ht="12" customHeight="1" x14ac:dyDescent="0.55000000000000004">
      <c r="A39" s="77" t="s">
        <v>55</v>
      </c>
      <c r="B39" s="77">
        <v>1472</v>
      </c>
      <c r="C39" s="81" t="s">
        <v>46</v>
      </c>
      <c r="D39" s="72" t="s">
        <v>81</v>
      </c>
      <c r="E39" s="4"/>
      <c r="F39" s="4"/>
    </row>
    <row r="40" spans="1:6" ht="12" customHeight="1" x14ac:dyDescent="0.55000000000000004">
      <c r="A40" s="77" t="s">
        <v>56</v>
      </c>
      <c r="B40" s="77">
        <v>1472</v>
      </c>
      <c r="C40" s="81" t="s">
        <v>57</v>
      </c>
      <c r="D40" s="72" t="s">
        <v>81</v>
      </c>
      <c r="E40" s="4"/>
      <c r="F40" s="4"/>
    </row>
    <row r="41" spans="1:6" ht="12" customHeight="1" x14ac:dyDescent="0.55000000000000004">
      <c r="A41" s="77"/>
      <c r="B41" s="77"/>
      <c r="C41" s="85"/>
      <c r="D41" s="1"/>
      <c r="E41" s="4"/>
      <c r="F41" s="4"/>
    </row>
    <row r="42" spans="1:6" ht="12" customHeight="1" x14ac:dyDescent="0.55000000000000004">
      <c r="A42" s="80" t="s">
        <v>85</v>
      </c>
      <c r="B42" s="4"/>
      <c r="C42" s="94" t="s">
        <v>86</v>
      </c>
      <c r="D42" s="94" t="s">
        <v>87</v>
      </c>
      <c r="E42" s="4"/>
      <c r="F42" s="4"/>
    </row>
    <row r="43" spans="1:6" ht="12" customHeight="1" x14ac:dyDescent="0.55000000000000004">
      <c r="A43" s="5" t="s">
        <v>88</v>
      </c>
      <c r="B43" s="5"/>
      <c r="C43" s="76">
        <v>8</v>
      </c>
      <c r="D43" s="76">
        <v>8</v>
      </c>
      <c r="E43" s="4"/>
      <c r="F43" s="4"/>
    </row>
    <row r="44" spans="1:6" ht="12" customHeight="1" x14ac:dyDescent="0.55000000000000004">
      <c r="A44" s="5" t="s">
        <v>89</v>
      </c>
      <c r="B44" s="5"/>
      <c r="C44" s="76">
        <v>2</v>
      </c>
      <c r="D44" s="76">
        <v>2</v>
      </c>
      <c r="E44" s="4"/>
      <c r="F44" s="4"/>
    </row>
    <row r="45" spans="1:6" ht="12" customHeight="1" x14ac:dyDescent="0.55000000000000004">
      <c r="A45" s="5" t="s">
        <v>90</v>
      </c>
      <c r="B45" s="5"/>
      <c r="C45" s="76">
        <v>12</v>
      </c>
      <c r="D45" s="76">
        <v>12</v>
      </c>
      <c r="E45" s="4"/>
      <c r="F45" s="4"/>
    </row>
    <row r="46" spans="1:6" ht="12.9" x14ac:dyDescent="0.55000000000000004">
      <c r="A46" s="72" t="s">
        <v>91</v>
      </c>
      <c r="B46" s="72"/>
      <c r="C46" s="458">
        <f>'Part III'!E420</f>
        <v>580.5</v>
      </c>
      <c r="D46" s="459">
        <f>'Part III'!E422</f>
        <v>580.5</v>
      </c>
      <c r="E46" s="4"/>
      <c r="F46" s="4"/>
    </row>
    <row r="47" spans="1:6" ht="12" customHeight="1" x14ac:dyDescent="0.55000000000000004">
      <c r="A47" s="72" t="s">
        <v>92</v>
      </c>
      <c r="B47" s="72" t="s">
        <v>93</v>
      </c>
      <c r="C47" s="76" t="s">
        <v>94</v>
      </c>
      <c r="D47" s="72" t="s">
        <v>95</v>
      </c>
      <c r="E47" s="4"/>
      <c r="F47" s="4"/>
    </row>
    <row r="48" spans="1:6" ht="12" customHeight="1" x14ac:dyDescent="0.55000000000000004">
      <c r="A48" s="72"/>
      <c r="B48" s="72"/>
      <c r="C48" s="76"/>
      <c r="D48" s="72"/>
      <c r="E48" s="4"/>
      <c r="F48" s="4"/>
    </row>
    <row r="49" spans="1:9" ht="24" customHeight="1" x14ac:dyDescent="0.55000000000000004">
      <c r="A49" s="607" t="s">
        <v>96</v>
      </c>
      <c r="B49" s="607"/>
      <c r="C49" s="607"/>
      <c r="D49" s="607"/>
      <c r="E49" s="4"/>
      <c r="F49" s="4"/>
    </row>
    <row r="50" spans="1:9" ht="12" customHeight="1" x14ac:dyDescent="0.55000000000000004">
      <c r="A50" s="606"/>
      <c r="B50" s="606"/>
      <c r="C50" s="606"/>
      <c r="D50" s="606"/>
      <c r="E50" s="4"/>
      <c r="F50" s="4"/>
    </row>
    <row r="51" spans="1:9" ht="12" customHeight="1" x14ac:dyDescent="0.55000000000000004">
      <c r="A51" s="51"/>
      <c r="B51" s="50"/>
      <c r="C51" s="50"/>
      <c r="D51" s="50"/>
      <c r="E51" s="3"/>
      <c r="F51" s="4"/>
    </row>
    <row r="52" spans="1:9" ht="27" customHeight="1" x14ac:dyDescent="0.55000000000000004">
      <c r="A52" s="50"/>
      <c r="B52" s="50"/>
      <c r="C52" s="50"/>
      <c r="D52" s="50"/>
      <c r="E52" s="49"/>
      <c r="F52" s="4"/>
    </row>
    <row r="53" spans="1:9" ht="15" customHeight="1" x14ac:dyDescent="0.55000000000000004">
      <c r="A53" s="50"/>
      <c r="B53" s="50"/>
      <c r="C53" s="50"/>
      <c r="D53" s="50"/>
      <c r="E53" s="49"/>
      <c r="F53" s="4"/>
      <c r="G53" s="49"/>
      <c r="H53" s="49"/>
      <c r="I53" s="49"/>
    </row>
    <row r="54" spans="1:9" ht="30.75" customHeight="1" x14ac:dyDescent="0.55000000000000004">
      <c r="A54" s="604"/>
      <c r="B54" s="605"/>
      <c r="C54" s="605"/>
      <c r="D54" s="605"/>
      <c r="F54" s="3"/>
      <c r="G54" s="49"/>
      <c r="H54" s="49"/>
      <c r="I54" s="49"/>
    </row>
    <row r="55" spans="1:9" ht="15" customHeight="1" x14ac:dyDescent="0.55000000000000004">
      <c r="A55" s="605"/>
      <c r="B55" s="605"/>
      <c r="C55" s="605"/>
      <c r="D55" s="605"/>
      <c r="F55" s="49"/>
      <c r="G55" s="49"/>
      <c r="H55" s="49"/>
      <c r="I55" s="49"/>
    </row>
    <row r="56" spans="1:9" ht="15" customHeight="1" x14ac:dyDescent="0.55000000000000004">
      <c r="A56" s="605"/>
      <c r="B56" s="605"/>
      <c r="C56" s="605"/>
      <c r="D56" s="605"/>
      <c r="F56" s="49"/>
    </row>
    <row r="57" spans="1:9" ht="15" customHeight="1" x14ac:dyDescent="0.55000000000000004">
      <c r="A57" s="8"/>
      <c r="B57" s="8"/>
      <c r="D57" s="10"/>
    </row>
    <row r="58" spans="1:9" ht="15" customHeight="1" x14ac:dyDescent="0.55000000000000004">
      <c r="A58" s="8"/>
      <c r="B58" s="8"/>
      <c r="D58" s="10"/>
    </row>
    <row r="59" spans="1:9" ht="15" customHeight="1" x14ac:dyDescent="0.55000000000000004">
      <c r="A59" s="8"/>
      <c r="B59" s="8"/>
      <c r="D59" s="10"/>
    </row>
    <row r="60" spans="1:9" ht="15" customHeight="1" x14ac:dyDescent="0.55000000000000004">
      <c r="A60" s="8"/>
      <c r="B60" s="8"/>
      <c r="D60" s="11"/>
    </row>
    <row r="61" spans="1:9" ht="15" customHeight="1" x14ac:dyDescent="0.55000000000000004">
      <c r="A61" s="602"/>
      <c r="B61" s="603"/>
      <c r="C61" s="603"/>
      <c r="D61" s="603"/>
    </row>
  </sheetData>
  <mergeCells count="15">
    <mergeCell ref="A61:D61"/>
    <mergeCell ref="A54:D56"/>
    <mergeCell ref="A50:D50"/>
    <mergeCell ref="A49:D49"/>
    <mergeCell ref="B22:D22"/>
    <mergeCell ref="B18:D18"/>
    <mergeCell ref="B19:D19"/>
    <mergeCell ref="B20:D20"/>
    <mergeCell ref="B21:D21"/>
    <mergeCell ref="B3:D3"/>
    <mergeCell ref="B12:D12"/>
    <mergeCell ref="B13:D13"/>
    <mergeCell ref="B14:D14"/>
    <mergeCell ref="B15:D15"/>
    <mergeCell ref="B16:D16"/>
  </mergeCells>
  <pageMargins left="0.7" right="0.7" top="0.93500000000000005" bottom="0.75" header="0.3" footer="0.3"/>
  <pageSetup scale="85" orientation="portrait" r:id="rId1"/>
  <headerFooter>
    <oddHeader>&amp;C&amp;"-,Bold"&amp;10PART II
TRAINING FACILITY DATA
MH-60R FLEET REPLACEMENT PILOT CATEGORY IV</oddHeader>
    <oddFooter>&amp;L&amp;"Arial,Regular"&amp;10Last Updated: 05/20/2020&amp;R&amp;"Arial,Regular"&amp;10Enclosure (4)</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X438"/>
  <sheetViews>
    <sheetView zoomScaleNormal="100" zoomScaleSheetLayoutView="80" workbookViewId="0">
      <selection activeCell="C409" sqref="C409"/>
    </sheetView>
  </sheetViews>
  <sheetFormatPr defaultColWidth="9.15625" defaultRowHeight="12.3" x14ac:dyDescent="0.4"/>
  <cols>
    <col min="1" max="1" width="16" style="431" customWidth="1"/>
    <col min="2" max="2" width="9" style="28" customWidth="1"/>
    <col min="3" max="3" width="7.83984375" style="45" bestFit="1" customWidth="1"/>
    <col min="4" max="4" width="7.83984375" style="45" customWidth="1"/>
    <col min="5" max="5" width="71.578125" style="34" customWidth="1"/>
    <col min="6" max="6" width="8" style="45" customWidth="1"/>
    <col min="7" max="7" width="8.15625" style="136" customWidth="1"/>
    <col min="8" max="8" width="8" style="55" customWidth="1"/>
    <col min="9" max="9" width="8.15625" style="58" customWidth="1"/>
    <col min="10" max="13" width="9.578125" style="45" customWidth="1"/>
    <col min="14" max="14" width="7.68359375" style="45" customWidth="1"/>
    <col min="15" max="15" width="7.68359375" style="61" customWidth="1"/>
    <col min="16" max="16" width="8" style="64" customWidth="1"/>
    <col min="17" max="21" width="8.15625" style="64" customWidth="1"/>
    <col min="22" max="22" width="8.15625" style="68" customWidth="1"/>
    <col min="23" max="23" width="8" style="68" customWidth="1"/>
    <col min="24" max="24" width="10.15625" style="29" bestFit="1" customWidth="1"/>
    <col min="25" max="16384" width="9.15625" style="29"/>
  </cols>
  <sheetData>
    <row r="1" spans="1:24" s="31" customFormat="1" ht="12.75" customHeight="1" x14ac:dyDescent="0.4">
      <c r="A1" s="399" t="s">
        <v>97</v>
      </c>
      <c r="B1" s="400"/>
      <c r="C1" s="400"/>
      <c r="D1" s="400"/>
      <c r="E1" s="401" t="s">
        <v>98</v>
      </c>
      <c r="F1" s="402"/>
      <c r="G1" s="402"/>
      <c r="H1" s="402"/>
      <c r="I1" s="402"/>
      <c r="J1" s="402"/>
      <c r="K1" s="402"/>
      <c r="L1" s="402"/>
      <c r="M1" s="402"/>
      <c r="N1" s="402"/>
      <c r="O1" s="412"/>
      <c r="P1" s="402"/>
      <c r="Q1" s="402"/>
      <c r="R1" s="402"/>
      <c r="S1" s="402"/>
      <c r="T1" s="402"/>
      <c r="U1" s="402"/>
      <c r="V1" s="402"/>
      <c r="W1" s="413"/>
    </row>
    <row r="2" spans="1:24" s="31" customFormat="1" ht="24.6" x14ac:dyDescent="0.4">
      <c r="A2" s="403" t="s">
        <v>99</v>
      </c>
      <c r="B2" s="404" t="s">
        <v>100</v>
      </c>
      <c r="C2" s="404" t="s">
        <v>101</v>
      </c>
      <c r="D2" s="404" t="s">
        <v>102</v>
      </c>
      <c r="E2" s="405" t="s">
        <v>103</v>
      </c>
      <c r="F2" s="404" t="s">
        <v>104</v>
      </c>
      <c r="G2" s="404" t="s">
        <v>105</v>
      </c>
      <c r="H2" s="404" t="s">
        <v>106</v>
      </c>
      <c r="I2" s="404" t="s">
        <v>107</v>
      </c>
      <c r="J2" s="404" t="s">
        <v>108</v>
      </c>
      <c r="K2" s="404" t="s">
        <v>109</v>
      </c>
      <c r="L2" s="404" t="s">
        <v>110</v>
      </c>
      <c r="M2" s="404" t="s">
        <v>111</v>
      </c>
      <c r="N2" s="414" t="s">
        <v>112</v>
      </c>
      <c r="O2" s="408" t="s">
        <v>113</v>
      </c>
      <c r="P2" s="404" t="s">
        <v>114</v>
      </c>
      <c r="Q2" s="404" t="s">
        <v>115</v>
      </c>
      <c r="R2" s="404" t="s">
        <v>116</v>
      </c>
      <c r="S2" s="404" t="s">
        <v>117</v>
      </c>
      <c r="T2" s="404" t="s">
        <v>118</v>
      </c>
      <c r="U2" s="404" t="s">
        <v>119</v>
      </c>
      <c r="V2" s="404" t="s">
        <v>120</v>
      </c>
      <c r="W2" s="415" t="s">
        <v>121</v>
      </c>
    </row>
    <row r="3" spans="1:24" x14ac:dyDescent="0.4">
      <c r="A3" s="407" t="s">
        <v>122</v>
      </c>
      <c r="B3" s="133"/>
      <c r="C3" s="133"/>
      <c r="D3" s="416" t="s">
        <v>123</v>
      </c>
      <c r="E3" s="150" t="s">
        <v>124</v>
      </c>
      <c r="F3" s="151" t="s">
        <v>125</v>
      </c>
      <c r="G3" s="306"/>
      <c r="H3" s="306">
        <v>0.5</v>
      </c>
      <c r="I3" s="306"/>
      <c r="J3" s="306"/>
      <c r="K3" s="306"/>
      <c r="L3" s="306"/>
      <c r="M3" s="306"/>
      <c r="N3" s="306"/>
      <c r="O3" s="306"/>
      <c r="P3" s="306"/>
      <c r="Q3" s="306"/>
      <c r="R3" s="306"/>
      <c r="S3" s="306"/>
      <c r="T3" s="306"/>
      <c r="U3" s="306"/>
      <c r="V3" s="306"/>
      <c r="W3" s="417"/>
    </row>
    <row r="4" spans="1:24" x14ac:dyDescent="0.4">
      <c r="A4" s="407" t="s">
        <v>126</v>
      </c>
      <c r="B4" s="133"/>
      <c r="C4" s="133"/>
      <c r="D4" s="416" t="s">
        <v>123</v>
      </c>
      <c r="E4" s="150" t="s">
        <v>127</v>
      </c>
      <c r="F4" s="151" t="s">
        <v>128</v>
      </c>
      <c r="G4" s="306"/>
      <c r="H4" s="306">
        <v>2</v>
      </c>
      <c r="I4" s="306"/>
      <c r="J4" s="306"/>
      <c r="K4" s="306"/>
      <c r="L4" s="306"/>
      <c r="M4" s="306"/>
      <c r="N4" s="306"/>
      <c r="O4" s="306"/>
      <c r="P4" s="306"/>
      <c r="Q4" s="306"/>
      <c r="R4" s="306"/>
      <c r="S4" s="306"/>
      <c r="T4" s="306"/>
      <c r="U4" s="306"/>
      <c r="V4" s="306"/>
      <c r="W4" s="417"/>
    </row>
    <row r="5" spans="1:24" x14ac:dyDescent="0.4">
      <c r="A5" s="407" t="s">
        <v>129</v>
      </c>
      <c r="B5" s="133"/>
      <c r="C5" s="133"/>
      <c r="D5" s="416" t="s">
        <v>123</v>
      </c>
      <c r="E5" s="150" t="s">
        <v>130</v>
      </c>
      <c r="F5" s="151" t="s">
        <v>128</v>
      </c>
      <c r="G5" s="306"/>
      <c r="H5" s="306">
        <v>1</v>
      </c>
      <c r="I5" s="306"/>
      <c r="J5" s="306"/>
      <c r="K5" s="306"/>
      <c r="L5" s="306"/>
      <c r="M5" s="306"/>
      <c r="N5" s="306"/>
      <c r="O5" s="306"/>
      <c r="P5" s="306"/>
      <c r="Q5" s="306"/>
      <c r="R5" s="306"/>
      <c r="S5" s="306"/>
      <c r="T5" s="306"/>
      <c r="U5" s="306"/>
      <c r="V5" s="306"/>
      <c r="W5" s="417"/>
    </row>
    <row r="6" spans="1:24" s="147" customFormat="1" x14ac:dyDescent="0.4">
      <c r="A6" s="418" t="s">
        <v>131</v>
      </c>
      <c r="B6" s="419"/>
      <c r="C6" s="419"/>
      <c r="D6" s="420" t="s">
        <v>123</v>
      </c>
      <c r="E6" s="143" t="s">
        <v>132</v>
      </c>
      <c r="F6" s="152" t="s">
        <v>128</v>
      </c>
      <c r="G6" s="406"/>
      <c r="H6" s="406">
        <v>1</v>
      </c>
      <c r="I6" s="406"/>
      <c r="J6" s="406"/>
      <c r="K6" s="406"/>
      <c r="L6" s="406"/>
      <c r="M6" s="406"/>
      <c r="N6" s="406"/>
      <c r="O6" s="406"/>
      <c r="P6" s="406"/>
      <c r="Q6" s="406"/>
      <c r="R6" s="406"/>
      <c r="S6" s="406"/>
      <c r="T6" s="406"/>
      <c r="U6" s="406"/>
      <c r="V6" s="406"/>
      <c r="W6" s="421"/>
      <c r="X6" s="29"/>
    </row>
    <row r="7" spans="1:24" x14ac:dyDescent="0.4">
      <c r="A7" s="411"/>
      <c r="B7" s="608"/>
      <c r="C7" s="608"/>
      <c r="D7" s="608"/>
      <c r="E7" s="608"/>
      <c r="F7" s="404" t="s">
        <v>133</v>
      </c>
      <c r="G7" s="408">
        <f t="shared" ref="G7:W7" si="0">SUM(G3:G6)</f>
        <v>0</v>
      </c>
      <c r="H7" s="408">
        <f t="shared" si="0"/>
        <v>4.5</v>
      </c>
      <c r="I7" s="408">
        <f t="shared" si="0"/>
        <v>0</v>
      </c>
      <c r="J7" s="408">
        <f t="shared" si="0"/>
        <v>0</v>
      </c>
      <c r="K7" s="408">
        <f t="shared" si="0"/>
        <v>0</v>
      </c>
      <c r="L7" s="408">
        <f t="shared" si="0"/>
        <v>0</v>
      </c>
      <c r="M7" s="408">
        <f t="shared" si="0"/>
        <v>0</v>
      </c>
      <c r="N7" s="408">
        <f t="shared" si="0"/>
        <v>0</v>
      </c>
      <c r="O7" s="408">
        <f t="shared" si="0"/>
        <v>0</v>
      </c>
      <c r="P7" s="408">
        <f t="shared" si="0"/>
        <v>0</v>
      </c>
      <c r="Q7" s="408">
        <f t="shared" si="0"/>
        <v>0</v>
      </c>
      <c r="R7" s="408">
        <f t="shared" si="0"/>
        <v>0</v>
      </c>
      <c r="S7" s="408">
        <f t="shared" si="0"/>
        <v>0</v>
      </c>
      <c r="T7" s="408">
        <f>SUM(T3:T6)</f>
        <v>0</v>
      </c>
      <c r="U7" s="408">
        <f t="shared" si="0"/>
        <v>0</v>
      </c>
      <c r="V7" s="408">
        <f t="shared" si="0"/>
        <v>0</v>
      </c>
      <c r="W7" s="408">
        <f t="shared" si="0"/>
        <v>0</v>
      </c>
    </row>
    <row r="8" spans="1:24" ht="15" customHeight="1" x14ac:dyDescent="0.4">
      <c r="A8" s="411"/>
      <c r="B8" s="608"/>
      <c r="C8" s="608"/>
      <c r="D8" s="608"/>
      <c r="E8" s="608"/>
      <c r="F8" s="306"/>
      <c r="G8" s="306"/>
      <c r="H8" s="306"/>
      <c r="I8" s="306"/>
      <c r="J8" s="306"/>
      <c r="K8" s="306"/>
      <c r="L8" s="306"/>
      <c r="M8" s="306"/>
      <c r="N8" s="306"/>
      <c r="O8" s="306"/>
      <c r="P8" s="306"/>
      <c r="Q8" s="306"/>
      <c r="R8" s="306"/>
      <c r="S8" s="306"/>
      <c r="T8" s="306"/>
      <c r="U8" s="306"/>
      <c r="V8" s="151"/>
      <c r="W8" s="151"/>
    </row>
    <row r="9" spans="1:24" s="31" customFormat="1" x14ac:dyDescent="0.4">
      <c r="A9" s="411"/>
      <c r="B9" s="133"/>
      <c r="C9" s="133"/>
      <c r="D9" s="133"/>
      <c r="E9" s="150"/>
      <c r="F9" s="306"/>
      <c r="G9" s="306"/>
      <c r="H9" s="306"/>
      <c r="I9" s="306"/>
      <c r="J9" s="306"/>
      <c r="K9" s="151"/>
      <c r="L9" s="151"/>
      <c r="M9" s="151"/>
      <c r="N9" s="151"/>
      <c r="O9" s="306"/>
      <c r="P9" s="151"/>
      <c r="Q9" s="151"/>
      <c r="R9" s="151"/>
      <c r="S9" s="623" t="s">
        <v>134</v>
      </c>
      <c r="T9" s="623"/>
      <c r="U9" s="408">
        <f>SUM(G7:I7,K7,O7,Q7,S7,U7,V7,W7)</f>
        <v>4.5</v>
      </c>
      <c r="V9" s="151"/>
      <c r="W9" s="151"/>
    </row>
    <row r="10" spans="1:24" s="31" customFormat="1" x14ac:dyDescent="0.4">
      <c r="A10" s="409" t="s">
        <v>135</v>
      </c>
      <c r="B10" s="410"/>
      <c r="C10" s="410"/>
      <c r="D10" s="410"/>
      <c r="E10" s="401" t="s">
        <v>136</v>
      </c>
      <c r="F10" s="402"/>
      <c r="G10" s="402"/>
      <c r="H10" s="402"/>
      <c r="I10" s="402"/>
      <c r="J10" s="402"/>
      <c r="K10" s="402"/>
      <c r="L10" s="402"/>
      <c r="M10" s="402"/>
      <c r="N10" s="402"/>
      <c r="O10" s="412"/>
      <c r="P10" s="402"/>
      <c r="Q10" s="402"/>
      <c r="R10" s="402"/>
      <c r="S10" s="402"/>
      <c r="T10" s="402"/>
      <c r="U10" s="402"/>
      <c r="V10" s="402"/>
      <c r="W10" s="413"/>
    </row>
    <row r="11" spans="1:24" ht="24.6" x14ac:dyDescent="0.4">
      <c r="A11" s="403" t="s">
        <v>99</v>
      </c>
      <c r="B11" s="404" t="s">
        <v>100</v>
      </c>
      <c r="C11" s="404" t="s">
        <v>101</v>
      </c>
      <c r="D11" s="404" t="s">
        <v>102</v>
      </c>
      <c r="E11" s="405" t="s">
        <v>103</v>
      </c>
      <c r="F11" s="404" t="s">
        <v>104</v>
      </c>
      <c r="G11" s="404" t="s">
        <v>105</v>
      </c>
      <c r="H11" s="404" t="s">
        <v>106</v>
      </c>
      <c r="I11" s="404" t="s">
        <v>107</v>
      </c>
      <c r="J11" s="404" t="s">
        <v>108</v>
      </c>
      <c r="K11" s="404" t="s">
        <v>109</v>
      </c>
      <c r="L11" s="404" t="s">
        <v>110</v>
      </c>
      <c r="M11" s="404" t="s">
        <v>111</v>
      </c>
      <c r="N11" s="414" t="s">
        <v>112</v>
      </c>
      <c r="O11" s="408" t="s">
        <v>113</v>
      </c>
      <c r="P11" s="404" t="s">
        <v>114</v>
      </c>
      <c r="Q11" s="404" t="s">
        <v>115</v>
      </c>
      <c r="R11" s="404" t="s">
        <v>116</v>
      </c>
      <c r="S11" s="404" t="s">
        <v>117</v>
      </c>
      <c r="T11" s="404" t="s">
        <v>118</v>
      </c>
      <c r="U11" s="404" t="s">
        <v>119</v>
      </c>
      <c r="V11" s="404" t="s">
        <v>120</v>
      </c>
      <c r="W11" s="415" t="s">
        <v>121</v>
      </c>
    </row>
    <row r="12" spans="1:24" x14ac:dyDescent="0.4">
      <c r="A12" s="407" t="s">
        <v>137</v>
      </c>
      <c r="B12" s="133"/>
      <c r="C12" s="133"/>
      <c r="D12" s="416" t="s">
        <v>123</v>
      </c>
      <c r="E12" s="150" t="s">
        <v>138</v>
      </c>
      <c r="F12" s="151" t="s">
        <v>139</v>
      </c>
      <c r="G12" s="306">
        <v>1</v>
      </c>
      <c r="H12" s="306"/>
      <c r="I12" s="306"/>
      <c r="J12" s="306"/>
      <c r="K12" s="306"/>
      <c r="L12" s="306"/>
      <c r="M12" s="306"/>
      <c r="N12" s="306"/>
      <c r="O12" s="306"/>
      <c r="P12" s="306"/>
      <c r="Q12" s="306"/>
      <c r="R12" s="306"/>
      <c r="S12" s="306"/>
      <c r="T12" s="306"/>
      <c r="U12" s="306"/>
      <c r="V12" s="306"/>
      <c r="W12" s="417"/>
    </row>
    <row r="13" spans="1:24" x14ac:dyDescent="0.4">
      <c r="A13" s="407" t="s">
        <v>140</v>
      </c>
      <c r="B13" s="133"/>
      <c r="C13" s="133"/>
      <c r="D13" s="416" t="s">
        <v>123</v>
      </c>
      <c r="E13" s="150" t="s">
        <v>141</v>
      </c>
      <c r="F13" s="151" t="s">
        <v>139</v>
      </c>
      <c r="G13" s="306">
        <v>1</v>
      </c>
      <c r="H13" s="306"/>
      <c r="I13" s="306"/>
      <c r="J13" s="306"/>
      <c r="K13" s="306"/>
      <c r="L13" s="306"/>
      <c r="M13" s="306"/>
      <c r="N13" s="306"/>
      <c r="O13" s="306"/>
      <c r="P13" s="306"/>
      <c r="Q13" s="306"/>
      <c r="R13" s="306"/>
      <c r="S13" s="306"/>
      <c r="T13" s="306"/>
      <c r="U13" s="306"/>
      <c r="V13" s="306"/>
      <c r="W13" s="417"/>
    </row>
    <row r="14" spans="1:24" x14ac:dyDescent="0.4">
      <c r="A14" s="407" t="s">
        <v>142</v>
      </c>
      <c r="B14" s="133"/>
      <c r="C14" s="133"/>
      <c r="D14" s="416" t="s">
        <v>123</v>
      </c>
      <c r="E14" s="150" t="s">
        <v>143</v>
      </c>
      <c r="F14" s="151" t="s">
        <v>139</v>
      </c>
      <c r="G14" s="306">
        <v>1</v>
      </c>
      <c r="H14" s="306"/>
      <c r="I14" s="306"/>
      <c r="J14" s="306"/>
      <c r="K14" s="306"/>
      <c r="L14" s="306"/>
      <c r="M14" s="306"/>
      <c r="N14" s="306"/>
      <c r="O14" s="306"/>
      <c r="P14" s="306"/>
      <c r="Q14" s="306"/>
      <c r="R14" s="306"/>
      <c r="S14" s="306"/>
      <c r="T14" s="306"/>
      <c r="U14" s="306"/>
      <c r="V14" s="306"/>
      <c r="W14" s="417"/>
    </row>
    <row r="15" spans="1:24" ht="12.75" customHeight="1" x14ac:dyDescent="0.4">
      <c r="A15" s="407" t="s">
        <v>144</v>
      </c>
      <c r="B15" s="133"/>
      <c r="C15" s="133"/>
      <c r="D15" s="416" t="s">
        <v>123</v>
      </c>
      <c r="E15" s="150" t="s">
        <v>145</v>
      </c>
      <c r="F15" s="151" t="s">
        <v>139</v>
      </c>
      <c r="G15" s="306">
        <v>1</v>
      </c>
      <c r="H15" s="306"/>
      <c r="I15" s="306"/>
      <c r="J15" s="306"/>
      <c r="K15" s="306"/>
      <c r="L15" s="306"/>
      <c r="M15" s="306"/>
      <c r="N15" s="306"/>
      <c r="O15" s="306"/>
      <c r="P15" s="306"/>
      <c r="Q15" s="306"/>
      <c r="R15" s="306"/>
      <c r="S15" s="306"/>
      <c r="T15" s="306"/>
      <c r="U15" s="306"/>
      <c r="V15" s="306"/>
      <c r="W15" s="417"/>
    </row>
    <row r="16" spans="1:24" ht="12.75" customHeight="1" x14ac:dyDescent="0.4">
      <c r="A16" s="407" t="s">
        <v>146</v>
      </c>
      <c r="B16" s="133"/>
      <c r="C16" s="133"/>
      <c r="D16" s="416" t="s">
        <v>123</v>
      </c>
      <c r="E16" s="150" t="s">
        <v>147</v>
      </c>
      <c r="F16" s="151" t="s">
        <v>139</v>
      </c>
      <c r="G16" s="306">
        <v>1</v>
      </c>
      <c r="H16" s="306"/>
      <c r="I16" s="306"/>
      <c r="J16" s="306"/>
      <c r="K16" s="306"/>
      <c r="L16" s="306"/>
      <c r="M16" s="306"/>
      <c r="N16" s="306"/>
      <c r="O16" s="306"/>
      <c r="P16" s="306"/>
      <c r="Q16" s="306"/>
      <c r="R16" s="306"/>
      <c r="S16" s="306"/>
      <c r="T16" s="306"/>
      <c r="U16" s="306"/>
      <c r="V16" s="306"/>
      <c r="W16" s="417"/>
    </row>
    <row r="17" spans="1:24" x14ac:dyDescent="0.4">
      <c r="A17" s="407" t="s">
        <v>148</v>
      </c>
      <c r="B17" s="133"/>
      <c r="C17" s="133"/>
      <c r="D17" s="416" t="s">
        <v>123</v>
      </c>
      <c r="E17" s="150" t="s">
        <v>149</v>
      </c>
      <c r="F17" s="151" t="s">
        <v>139</v>
      </c>
      <c r="G17" s="306">
        <v>0.5</v>
      </c>
      <c r="H17" s="306"/>
      <c r="I17" s="306"/>
      <c r="J17" s="306"/>
      <c r="K17" s="306"/>
      <c r="L17" s="306"/>
      <c r="M17" s="306"/>
      <c r="N17" s="306"/>
      <c r="O17" s="306"/>
      <c r="P17" s="306"/>
      <c r="Q17" s="306"/>
      <c r="R17" s="306"/>
      <c r="S17" s="306"/>
      <c r="T17" s="306"/>
      <c r="U17" s="306"/>
      <c r="V17" s="306"/>
      <c r="W17" s="417"/>
    </row>
    <row r="18" spans="1:24" x14ac:dyDescent="0.4">
      <c r="A18" s="407" t="s">
        <v>150</v>
      </c>
      <c r="B18" s="133"/>
      <c r="C18" s="133"/>
      <c r="D18" s="416" t="s">
        <v>123</v>
      </c>
      <c r="E18" s="150" t="s">
        <v>151</v>
      </c>
      <c r="F18" s="151" t="s">
        <v>139</v>
      </c>
      <c r="G18" s="306">
        <v>1</v>
      </c>
      <c r="H18" s="306"/>
      <c r="I18" s="306"/>
      <c r="J18" s="306"/>
      <c r="K18" s="306"/>
      <c r="L18" s="306"/>
      <c r="M18" s="306"/>
      <c r="N18" s="306"/>
      <c r="O18" s="306"/>
      <c r="P18" s="306"/>
      <c r="Q18" s="306"/>
      <c r="R18" s="306"/>
      <c r="S18" s="306"/>
      <c r="T18" s="306"/>
      <c r="U18" s="306"/>
      <c r="V18" s="306"/>
      <c r="W18" s="417"/>
    </row>
    <row r="19" spans="1:24" x14ac:dyDescent="0.4">
      <c r="A19" s="407" t="s">
        <v>152</v>
      </c>
      <c r="B19" s="133"/>
      <c r="C19" s="133"/>
      <c r="D19" s="416" t="s">
        <v>123</v>
      </c>
      <c r="E19" s="150" t="s">
        <v>153</v>
      </c>
      <c r="F19" s="151" t="s">
        <v>139</v>
      </c>
      <c r="G19" s="306">
        <v>0.5</v>
      </c>
      <c r="H19" s="306"/>
      <c r="I19" s="306"/>
      <c r="J19" s="306"/>
      <c r="K19" s="306"/>
      <c r="L19" s="306"/>
      <c r="M19" s="306"/>
      <c r="N19" s="306"/>
      <c r="O19" s="306"/>
      <c r="P19" s="306"/>
      <c r="Q19" s="306"/>
      <c r="R19" s="306"/>
      <c r="S19" s="306"/>
      <c r="T19" s="306"/>
      <c r="U19" s="306"/>
      <c r="V19" s="306"/>
      <c r="W19" s="417"/>
    </row>
    <row r="20" spans="1:24" x14ac:dyDescent="0.4">
      <c r="A20" s="407" t="s">
        <v>154</v>
      </c>
      <c r="B20" s="133"/>
      <c r="C20" s="133"/>
      <c r="D20" s="416" t="s">
        <v>123</v>
      </c>
      <c r="E20" s="150" t="s">
        <v>155</v>
      </c>
      <c r="F20" s="151" t="s">
        <v>139</v>
      </c>
      <c r="G20" s="306">
        <v>1</v>
      </c>
      <c r="H20" s="306"/>
      <c r="I20" s="306"/>
      <c r="J20" s="306"/>
      <c r="K20" s="306"/>
      <c r="L20" s="306"/>
      <c r="M20" s="306"/>
      <c r="N20" s="306"/>
      <c r="O20" s="306"/>
      <c r="P20" s="306"/>
      <c r="Q20" s="306"/>
      <c r="R20" s="306"/>
      <c r="S20" s="306"/>
      <c r="T20" s="306"/>
      <c r="U20" s="306"/>
      <c r="V20" s="306"/>
      <c r="W20" s="417"/>
    </row>
    <row r="21" spans="1:24" s="147" customFormat="1" x14ac:dyDescent="0.4">
      <c r="A21" s="418" t="s">
        <v>156</v>
      </c>
      <c r="B21" s="419"/>
      <c r="C21" s="419"/>
      <c r="D21" s="419" t="s">
        <v>157</v>
      </c>
      <c r="E21" s="143" t="s">
        <v>158</v>
      </c>
      <c r="F21" s="152" t="s">
        <v>159</v>
      </c>
      <c r="G21" s="406"/>
      <c r="H21" s="406"/>
      <c r="I21" s="406"/>
      <c r="J21" s="406"/>
      <c r="K21" s="406"/>
      <c r="L21" s="406"/>
      <c r="M21" s="406"/>
      <c r="N21" s="406"/>
      <c r="O21" s="406"/>
      <c r="P21" s="406"/>
      <c r="Q21" s="406"/>
      <c r="R21" s="406"/>
      <c r="S21" s="406"/>
      <c r="T21" s="406"/>
      <c r="U21" s="406"/>
      <c r="V21" s="406">
        <v>2</v>
      </c>
      <c r="W21" s="421"/>
      <c r="X21" s="29"/>
    </row>
    <row r="22" spans="1:24" x14ac:dyDescent="0.4">
      <c r="A22" s="411"/>
      <c r="B22" s="608"/>
      <c r="C22" s="608"/>
      <c r="D22" s="608"/>
      <c r="E22" s="608"/>
      <c r="F22" s="404" t="s">
        <v>133</v>
      </c>
      <c r="G22" s="408">
        <f>SUM(G12:G21)</f>
        <v>8</v>
      </c>
      <c r="H22" s="408">
        <f t="shared" ref="H22:W22" si="1">SUM(H12:H21)</f>
        <v>0</v>
      </c>
      <c r="I22" s="408">
        <f t="shared" si="1"/>
        <v>0</v>
      </c>
      <c r="J22" s="408">
        <f t="shared" si="1"/>
        <v>0</v>
      </c>
      <c r="K22" s="408">
        <f t="shared" si="1"/>
        <v>0</v>
      </c>
      <c r="L22" s="408">
        <f t="shared" si="1"/>
        <v>0</v>
      </c>
      <c r="M22" s="408">
        <f t="shared" si="1"/>
        <v>0</v>
      </c>
      <c r="N22" s="408">
        <f t="shared" si="1"/>
        <v>0</v>
      </c>
      <c r="O22" s="408">
        <f t="shared" si="1"/>
        <v>0</v>
      </c>
      <c r="P22" s="408">
        <f t="shared" si="1"/>
        <v>0</v>
      </c>
      <c r="Q22" s="408">
        <f t="shared" si="1"/>
        <v>0</v>
      </c>
      <c r="R22" s="408">
        <f t="shared" si="1"/>
        <v>0</v>
      </c>
      <c r="S22" s="408">
        <f t="shared" si="1"/>
        <v>0</v>
      </c>
      <c r="T22" s="408">
        <f>SUM(T12:T21)</f>
        <v>0</v>
      </c>
      <c r="U22" s="408">
        <f t="shared" si="1"/>
        <v>0</v>
      </c>
      <c r="V22" s="408">
        <f t="shared" si="1"/>
        <v>2</v>
      </c>
      <c r="W22" s="408">
        <f t="shared" si="1"/>
        <v>0</v>
      </c>
    </row>
    <row r="23" spans="1:24" ht="15" customHeight="1" x14ac:dyDescent="0.4">
      <c r="A23" s="411"/>
      <c r="B23" s="608"/>
      <c r="C23" s="608"/>
      <c r="D23" s="608"/>
      <c r="E23" s="608"/>
      <c r="F23" s="306"/>
      <c r="G23" s="306"/>
      <c r="H23" s="306"/>
      <c r="I23" s="306"/>
      <c r="J23" s="306"/>
      <c r="K23" s="306"/>
      <c r="L23" s="306"/>
      <c r="M23" s="306"/>
      <c r="N23" s="306"/>
      <c r="O23" s="306"/>
      <c r="P23" s="306"/>
      <c r="Q23" s="306"/>
      <c r="R23" s="306"/>
      <c r="S23" s="306"/>
      <c r="T23" s="306"/>
      <c r="U23" s="306"/>
      <c r="V23" s="151"/>
      <c r="W23" s="151"/>
    </row>
    <row r="24" spans="1:24" s="31" customFormat="1" x14ac:dyDescent="0.4">
      <c r="A24" s="411"/>
      <c r="B24" s="133"/>
      <c r="C24" s="133"/>
      <c r="D24" s="133"/>
      <c r="E24" s="150"/>
      <c r="F24" s="306"/>
      <c r="G24" s="306"/>
      <c r="H24" s="306"/>
      <c r="I24" s="306"/>
      <c r="J24" s="306"/>
      <c r="K24" s="151"/>
      <c r="L24" s="151"/>
      <c r="M24" s="151"/>
      <c r="N24" s="151"/>
      <c r="O24" s="306"/>
      <c r="P24" s="151"/>
      <c r="Q24" s="151"/>
      <c r="R24" s="151"/>
      <c r="S24" s="623" t="s">
        <v>134</v>
      </c>
      <c r="T24" s="623"/>
      <c r="U24" s="408">
        <f>SUM(G22:I22,K22,O22,Q22,S22,U22,V22,W22)</f>
        <v>10</v>
      </c>
      <c r="V24" s="151"/>
      <c r="W24" s="151"/>
    </row>
    <row r="25" spans="1:24" s="31" customFormat="1" ht="24.6" x14ac:dyDescent="0.4">
      <c r="A25" s="409" t="s">
        <v>160</v>
      </c>
      <c r="B25" s="410"/>
      <c r="C25" s="410"/>
      <c r="D25" s="410"/>
      <c r="E25" s="401" t="s">
        <v>161</v>
      </c>
      <c r="F25" s="402"/>
      <c r="G25" s="402"/>
      <c r="H25" s="402"/>
      <c r="I25" s="402"/>
      <c r="J25" s="402"/>
      <c r="K25" s="402"/>
      <c r="L25" s="402"/>
      <c r="M25" s="402"/>
      <c r="N25" s="402"/>
      <c r="O25" s="412"/>
      <c r="P25" s="402"/>
      <c r="Q25" s="402"/>
      <c r="R25" s="402"/>
      <c r="S25" s="402"/>
      <c r="T25" s="402"/>
      <c r="U25" s="402"/>
      <c r="V25" s="402"/>
      <c r="W25" s="413"/>
    </row>
    <row r="26" spans="1:24" ht="24.6" x14ac:dyDescent="0.4">
      <c r="A26" s="403" t="s">
        <v>99</v>
      </c>
      <c r="B26" s="404" t="s">
        <v>100</v>
      </c>
      <c r="C26" s="404" t="s">
        <v>101</v>
      </c>
      <c r="D26" s="404" t="s">
        <v>102</v>
      </c>
      <c r="E26" s="405" t="s">
        <v>103</v>
      </c>
      <c r="F26" s="404" t="s">
        <v>104</v>
      </c>
      <c r="G26" s="404" t="s">
        <v>105</v>
      </c>
      <c r="H26" s="404" t="s">
        <v>106</v>
      </c>
      <c r="I26" s="404" t="s">
        <v>107</v>
      </c>
      <c r="J26" s="404" t="s">
        <v>108</v>
      </c>
      <c r="K26" s="404" t="s">
        <v>109</v>
      </c>
      <c r="L26" s="404" t="s">
        <v>110</v>
      </c>
      <c r="M26" s="404" t="s">
        <v>111</v>
      </c>
      <c r="N26" s="414" t="s">
        <v>112</v>
      </c>
      <c r="O26" s="408" t="s">
        <v>113</v>
      </c>
      <c r="P26" s="404" t="s">
        <v>114</v>
      </c>
      <c r="Q26" s="404" t="s">
        <v>115</v>
      </c>
      <c r="R26" s="404" t="s">
        <v>116</v>
      </c>
      <c r="S26" s="404" t="s">
        <v>117</v>
      </c>
      <c r="T26" s="404" t="s">
        <v>118</v>
      </c>
      <c r="U26" s="404" t="s">
        <v>119</v>
      </c>
      <c r="V26" s="404" t="s">
        <v>120</v>
      </c>
      <c r="W26" s="415" t="s">
        <v>121</v>
      </c>
    </row>
    <row r="27" spans="1:24" x14ac:dyDescent="0.4">
      <c r="A27" s="422" t="s">
        <v>162</v>
      </c>
      <c r="B27" s="133"/>
      <c r="C27" s="133"/>
      <c r="D27" s="416" t="s">
        <v>123</v>
      </c>
      <c r="E27" s="150" t="s">
        <v>163</v>
      </c>
      <c r="F27" s="151" t="s">
        <v>139</v>
      </c>
      <c r="G27" s="306">
        <v>1</v>
      </c>
      <c r="H27" s="306"/>
      <c r="I27" s="306"/>
      <c r="J27" s="306"/>
      <c r="K27" s="306"/>
      <c r="L27" s="306"/>
      <c r="M27" s="306"/>
      <c r="N27" s="306"/>
      <c r="O27" s="306"/>
      <c r="P27" s="306"/>
      <c r="Q27" s="306"/>
      <c r="R27" s="306"/>
      <c r="S27" s="306"/>
      <c r="T27" s="306"/>
      <c r="U27" s="306"/>
      <c r="V27" s="306"/>
      <c r="W27" s="417"/>
    </row>
    <row r="28" spans="1:24" x14ac:dyDescent="0.4">
      <c r="A28" s="422" t="s">
        <v>164</v>
      </c>
      <c r="B28" s="133"/>
      <c r="C28" s="133"/>
      <c r="D28" s="416" t="s">
        <v>123</v>
      </c>
      <c r="E28" s="150" t="s">
        <v>165</v>
      </c>
      <c r="F28" s="151" t="s">
        <v>139</v>
      </c>
      <c r="G28" s="306">
        <v>0.5</v>
      </c>
      <c r="H28" s="306"/>
      <c r="I28" s="306"/>
      <c r="J28" s="306"/>
      <c r="K28" s="306"/>
      <c r="L28" s="306"/>
      <c r="M28" s="306"/>
      <c r="N28" s="306"/>
      <c r="O28" s="306"/>
      <c r="P28" s="306"/>
      <c r="Q28" s="306"/>
      <c r="R28" s="306"/>
      <c r="S28" s="306"/>
      <c r="T28" s="306"/>
      <c r="U28" s="306"/>
      <c r="V28" s="306"/>
      <c r="W28" s="417"/>
    </row>
    <row r="29" spans="1:24" x14ac:dyDescent="0.4">
      <c r="A29" s="422" t="s">
        <v>166</v>
      </c>
      <c r="B29" s="133"/>
      <c r="C29" s="133"/>
      <c r="D29" s="416" t="s">
        <v>123</v>
      </c>
      <c r="E29" s="150" t="s">
        <v>167</v>
      </c>
      <c r="F29" s="151" t="s">
        <v>139</v>
      </c>
      <c r="G29" s="306">
        <v>0.5</v>
      </c>
      <c r="H29" s="306"/>
      <c r="I29" s="306"/>
      <c r="J29" s="306"/>
      <c r="K29" s="306"/>
      <c r="L29" s="306"/>
      <c r="M29" s="306"/>
      <c r="N29" s="306"/>
      <c r="O29" s="306"/>
      <c r="P29" s="306"/>
      <c r="Q29" s="306"/>
      <c r="R29" s="306"/>
      <c r="S29" s="306"/>
      <c r="T29" s="306"/>
      <c r="U29" s="306"/>
      <c r="V29" s="306"/>
      <c r="W29" s="417"/>
    </row>
    <row r="30" spans="1:24" x14ac:dyDescent="0.4">
      <c r="A30" s="422" t="s">
        <v>168</v>
      </c>
      <c r="B30" s="133"/>
      <c r="C30" s="133"/>
      <c r="D30" s="416" t="s">
        <v>123</v>
      </c>
      <c r="E30" s="150" t="s">
        <v>169</v>
      </c>
      <c r="F30" s="151" t="s">
        <v>139</v>
      </c>
      <c r="G30" s="306">
        <v>0.5</v>
      </c>
      <c r="H30" s="306"/>
      <c r="I30" s="306"/>
      <c r="J30" s="306"/>
      <c r="K30" s="306"/>
      <c r="L30" s="306"/>
      <c r="M30" s="306"/>
      <c r="N30" s="306"/>
      <c r="O30" s="306"/>
      <c r="P30" s="306"/>
      <c r="Q30" s="306"/>
      <c r="R30" s="306"/>
      <c r="S30" s="306"/>
      <c r="T30" s="306"/>
      <c r="U30" s="306"/>
      <c r="V30" s="306"/>
      <c r="W30" s="417"/>
    </row>
    <row r="31" spans="1:24" x14ac:dyDescent="0.4">
      <c r="A31" s="422" t="s">
        <v>170</v>
      </c>
      <c r="B31" s="133"/>
      <c r="C31" s="133"/>
      <c r="D31" s="416" t="s">
        <v>123</v>
      </c>
      <c r="E31" s="150" t="s">
        <v>171</v>
      </c>
      <c r="F31" s="151" t="s">
        <v>139</v>
      </c>
      <c r="G31" s="306">
        <v>0.5</v>
      </c>
      <c r="H31" s="306"/>
      <c r="I31" s="306"/>
      <c r="J31" s="306"/>
      <c r="K31" s="306"/>
      <c r="L31" s="306"/>
      <c r="M31" s="306"/>
      <c r="N31" s="306"/>
      <c r="O31" s="306"/>
      <c r="P31" s="306"/>
      <c r="Q31" s="306"/>
      <c r="R31" s="306"/>
      <c r="S31" s="306"/>
      <c r="T31" s="306"/>
      <c r="U31" s="306"/>
      <c r="V31" s="306"/>
      <c r="W31" s="417"/>
    </row>
    <row r="32" spans="1:24" x14ac:dyDescent="0.4">
      <c r="A32" s="422" t="s">
        <v>172</v>
      </c>
      <c r="B32" s="133"/>
      <c r="C32" s="133"/>
      <c r="D32" s="416" t="s">
        <v>123</v>
      </c>
      <c r="E32" s="150" t="s">
        <v>173</v>
      </c>
      <c r="F32" s="151" t="s">
        <v>139</v>
      </c>
      <c r="G32" s="306">
        <v>0.5</v>
      </c>
      <c r="H32" s="306"/>
      <c r="I32" s="306"/>
      <c r="J32" s="306"/>
      <c r="K32" s="306"/>
      <c r="L32" s="306"/>
      <c r="M32" s="306"/>
      <c r="N32" s="306"/>
      <c r="O32" s="306"/>
      <c r="P32" s="306"/>
      <c r="Q32" s="306"/>
      <c r="R32" s="306"/>
      <c r="S32" s="306"/>
      <c r="T32" s="306"/>
      <c r="U32" s="306"/>
      <c r="V32" s="306"/>
      <c r="W32" s="417"/>
    </row>
    <row r="33" spans="1:23" x14ac:dyDescent="0.4">
      <c r="A33" s="422" t="s">
        <v>174</v>
      </c>
      <c r="B33" s="133"/>
      <c r="C33" s="133"/>
      <c r="D33" s="416" t="s">
        <v>123</v>
      </c>
      <c r="E33" s="150" t="s">
        <v>175</v>
      </c>
      <c r="F33" s="151" t="s">
        <v>139</v>
      </c>
      <c r="G33" s="306">
        <v>0.5</v>
      </c>
      <c r="H33" s="306"/>
      <c r="I33" s="306"/>
      <c r="J33" s="306"/>
      <c r="K33" s="306"/>
      <c r="L33" s="306"/>
      <c r="M33" s="306"/>
      <c r="N33" s="306"/>
      <c r="O33" s="306"/>
      <c r="P33" s="306"/>
      <c r="Q33" s="306"/>
      <c r="R33" s="306"/>
      <c r="S33" s="306"/>
      <c r="T33" s="306"/>
      <c r="U33" s="306"/>
      <c r="V33" s="306"/>
      <c r="W33" s="417"/>
    </row>
    <row r="34" spans="1:23" x14ac:dyDescent="0.4">
      <c r="A34" s="422" t="s">
        <v>176</v>
      </c>
      <c r="B34" s="133"/>
      <c r="C34" s="133"/>
      <c r="D34" s="416" t="s">
        <v>123</v>
      </c>
      <c r="E34" s="150" t="s">
        <v>177</v>
      </c>
      <c r="F34" s="151" t="s">
        <v>139</v>
      </c>
      <c r="G34" s="306">
        <v>0.5</v>
      </c>
      <c r="H34" s="306"/>
      <c r="I34" s="306"/>
      <c r="J34" s="306"/>
      <c r="K34" s="306"/>
      <c r="L34" s="306"/>
      <c r="M34" s="306"/>
      <c r="N34" s="306"/>
      <c r="O34" s="306"/>
      <c r="P34" s="306"/>
      <c r="Q34" s="306"/>
      <c r="R34" s="306"/>
      <c r="S34" s="306"/>
      <c r="T34" s="306"/>
      <c r="U34" s="306"/>
      <c r="V34" s="306"/>
      <c r="W34" s="417"/>
    </row>
    <row r="35" spans="1:23" x14ac:dyDescent="0.4">
      <c r="A35" s="422" t="s">
        <v>178</v>
      </c>
      <c r="B35" s="133"/>
      <c r="C35" s="133"/>
      <c r="D35" s="416" t="s">
        <v>123</v>
      </c>
      <c r="E35" s="150" t="s">
        <v>179</v>
      </c>
      <c r="F35" s="151" t="s">
        <v>139</v>
      </c>
      <c r="G35" s="306">
        <v>0.5</v>
      </c>
      <c r="H35" s="306"/>
      <c r="I35" s="306"/>
      <c r="J35" s="306"/>
      <c r="K35" s="306"/>
      <c r="L35" s="306"/>
      <c r="M35" s="306"/>
      <c r="N35" s="306"/>
      <c r="O35" s="306"/>
      <c r="P35" s="306"/>
      <c r="Q35" s="306"/>
      <c r="R35" s="306"/>
      <c r="S35" s="306"/>
      <c r="T35" s="306"/>
      <c r="U35" s="306"/>
      <c r="V35" s="306"/>
      <c r="W35" s="417"/>
    </row>
    <row r="36" spans="1:23" s="54" customFormat="1" x14ac:dyDescent="0.4">
      <c r="A36" s="422" t="s">
        <v>180</v>
      </c>
      <c r="B36" s="133"/>
      <c r="C36" s="133"/>
      <c r="D36" s="416" t="s">
        <v>123</v>
      </c>
      <c r="E36" s="150" t="s">
        <v>181</v>
      </c>
      <c r="F36" s="151" t="s">
        <v>139</v>
      </c>
      <c r="G36" s="306">
        <v>0.5</v>
      </c>
      <c r="H36" s="306"/>
      <c r="I36" s="306"/>
      <c r="J36" s="306"/>
      <c r="K36" s="306"/>
      <c r="L36" s="306"/>
      <c r="M36" s="306"/>
      <c r="N36" s="306"/>
      <c r="O36" s="306"/>
      <c r="P36" s="306"/>
      <c r="Q36" s="306"/>
      <c r="R36" s="306"/>
      <c r="S36" s="306"/>
      <c r="T36" s="306"/>
      <c r="U36" s="306"/>
      <c r="V36" s="306"/>
      <c r="W36" s="417"/>
    </row>
    <row r="37" spans="1:23" s="69" customFormat="1" x14ac:dyDescent="0.4">
      <c r="A37" s="454" t="s">
        <v>182</v>
      </c>
      <c r="B37" s="133"/>
      <c r="C37" s="133"/>
      <c r="D37" s="133" t="s">
        <v>157</v>
      </c>
      <c r="E37" s="423" t="s">
        <v>183</v>
      </c>
      <c r="F37" s="424" t="s">
        <v>159</v>
      </c>
      <c r="G37" s="306"/>
      <c r="H37" s="306"/>
      <c r="I37" s="306"/>
      <c r="J37" s="306"/>
      <c r="K37" s="306"/>
      <c r="L37" s="306"/>
      <c r="M37" s="306"/>
      <c r="N37" s="306"/>
      <c r="O37" s="306"/>
      <c r="P37" s="306"/>
      <c r="Q37" s="306"/>
      <c r="R37" s="306"/>
      <c r="S37" s="306"/>
      <c r="T37" s="306"/>
      <c r="U37" s="306"/>
      <c r="V37" s="306">
        <v>3</v>
      </c>
      <c r="W37" s="417"/>
    </row>
    <row r="38" spans="1:23" s="69" customFormat="1" x14ac:dyDescent="0.4">
      <c r="A38" s="407" t="s">
        <v>184</v>
      </c>
      <c r="B38" s="133"/>
      <c r="C38" s="133"/>
      <c r="D38" s="416" t="s">
        <v>123</v>
      </c>
      <c r="E38" s="150" t="s">
        <v>185</v>
      </c>
      <c r="F38" s="151" t="s">
        <v>128</v>
      </c>
      <c r="G38" s="306"/>
      <c r="H38" s="306">
        <v>1.5</v>
      </c>
      <c r="I38" s="306"/>
      <c r="J38" s="306"/>
      <c r="K38" s="306"/>
      <c r="L38" s="306"/>
      <c r="M38" s="306"/>
      <c r="N38" s="306"/>
      <c r="O38" s="306"/>
      <c r="P38" s="306"/>
      <c r="Q38" s="306"/>
      <c r="R38" s="306"/>
      <c r="S38" s="306"/>
      <c r="T38" s="306"/>
      <c r="U38" s="306"/>
      <c r="V38" s="306"/>
      <c r="W38" s="417"/>
    </row>
    <row r="39" spans="1:23" s="69" customFormat="1" x14ac:dyDescent="0.4">
      <c r="A39" s="407" t="s">
        <v>186</v>
      </c>
      <c r="B39" s="133"/>
      <c r="C39" s="133"/>
      <c r="D39" s="416" t="s">
        <v>123</v>
      </c>
      <c r="E39" s="150" t="s">
        <v>187</v>
      </c>
      <c r="F39" s="151" t="s">
        <v>128</v>
      </c>
      <c r="G39" s="306"/>
      <c r="H39" s="306"/>
      <c r="I39" s="306"/>
      <c r="J39" s="306"/>
      <c r="K39" s="306"/>
      <c r="L39" s="306"/>
      <c r="M39" s="306"/>
      <c r="N39" s="306"/>
      <c r="O39" s="306"/>
      <c r="P39" s="306"/>
      <c r="Q39" s="306"/>
      <c r="R39" s="306"/>
      <c r="S39" s="306"/>
      <c r="T39" s="306"/>
      <c r="U39" s="306"/>
      <c r="V39" s="306"/>
      <c r="W39" s="417"/>
    </row>
    <row r="40" spans="1:23" s="69" customFormat="1" x14ac:dyDescent="0.4">
      <c r="A40" s="407" t="s">
        <v>188</v>
      </c>
      <c r="B40" s="133"/>
      <c r="C40" s="133"/>
      <c r="D40" s="416" t="s">
        <v>123</v>
      </c>
      <c r="E40" s="150" t="s">
        <v>189</v>
      </c>
      <c r="F40" s="151" t="s">
        <v>190</v>
      </c>
      <c r="G40" s="306"/>
      <c r="H40" s="306"/>
      <c r="I40" s="306"/>
      <c r="J40" s="306"/>
      <c r="K40" s="306"/>
      <c r="L40" s="306"/>
      <c r="M40" s="306"/>
      <c r="N40" s="306"/>
      <c r="O40" s="306"/>
      <c r="P40" s="306"/>
      <c r="Q40" s="306"/>
      <c r="R40" s="306"/>
      <c r="S40" s="306"/>
      <c r="T40" s="306"/>
      <c r="U40" s="306"/>
      <c r="V40" s="306">
        <v>0.5</v>
      </c>
      <c r="W40" s="417"/>
    </row>
    <row r="41" spans="1:23" s="69" customFormat="1" x14ac:dyDescent="0.4">
      <c r="A41" s="407" t="s">
        <v>191</v>
      </c>
      <c r="B41" s="133"/>
      <c r="C41" s="133"/>
      <c r="D41" s="416" t="s">
        <v>123</v>
      </c>
      <c r="E41" s="150" t="s">
        <v>192</v>
      </c>
      <c r="F41" s="151" t="s">
        <v>193</v>
      </c>
      <c r="G41" s="306"/>
      <c r="H41" s="306"/>
      <c r="I41" s="306"/>
      <c r="J41" s="306"/>
      <c r="K41" s="306"/>
      <c r="L41" s="306"/>
      <c r="M41" s="306"/>
      <c r="N41" s="306"/>
      <c r="O41" s="306"/>
      <c r="P41" s="306"/>
      <c r="Q41" s="306"/>
      <c r="R41" s="306"/>
      <c r="S41" s="306"/>
      <c r="T41" s="306"/>
      <c r="U41" s="306"/>
      <c r="V41" s="423"/>
      <c r="W41" s="417">
        <v>2</v>
      </c>
    </row>
    <row r="42" spans="1:23" s="69" customFormat="1" ht="24.6" x14ac:dyDescent="0.4">
      <c r="A42" s="418" t="s">
        <v>194</v>
      </c>
      <c r="B42" s="419" t="s">
        <v>195</v>
      </c>
      <c r="C42" s="419" t="s">
        <v>196</v>
      </c>
      <c r="D42" s="419" t="s">
        <v>157</v>
      </c>
      <c r="E42" s="143" t="s">
        <v>197</v>
      </c>
      <c r="F42" s="152" t="s">
        <v>198</v>
      </c>
      <c r="G42" s="406"/>
      <c r="H42" s="406"/>
      <c r="I42" s="406"/>
      <c r="J42" s="406"/>
      <c r="K42" s="406"/>
      <c r="L42" s="406"/>
      <c r="M42" s="406"/>
      <c r="N42" s="406"/>
      <c r="O42" s="406"/>
      <c r="P42" s="406"/>
      <c r="Q42" s="406"/>
      <c r="R42" s="406"/>
      <c r="S42" s="406"/>
      <c r="T42" s="406">
        <v>4</v>
      </c>
      <c r="U42" s="406">
        <v>6</v>
      </c>
      <c r="V42" s="406"/>
      <c r="W42" s="421"/>
    </row>
    <row r="43" spans="1:23" x14ac:dyDescent="0.4">
      <c r="A43" s="411"/>
      <c r="B43" s="608"/>
      <c r="C43" s="608"/>
      <c r="D43" s="608"/>
      <c r="E43" s="608"/>
      <c r="F43" s="404" t="s">
        <v>133</v>
      </c>
      <c r="G43" s="408">
        <f>SUM(G27:G42)</f>
        <v>5.5</v>
      </c>
      <c r="H43" s="408">
        <f t="shared" ref="H43:W43" si="2">SUM(H27:H42)</f>
        <v>1.5</v>
      </c>
      <c r="I43" s="408">
        <f t="shared" si="2"/>
        <v>0</v>
      </c>
      <c r="J43" s="408">
        <f t="shared" si="2"/>
        <v>0</v>
      </c>
      <c r="K43" s="408">
        <f t="shared" si="2"/>
        <v>0</v>
      </c>
      <c r="L43" s="408">
        <f t="shared" si="2"/>
        <v>0</v>
      </c>
      <c r="M43" s="408">
        <f t="shared" si="2"/>
        <v>0</v>
      </c>
      <c r="N43" s="408">
        <f t="shared" si="2"/>
        <v>0</v>
      </c>
      <c r="O43" s="408">
        <f t="shared" si="2"/>
        <v>0</v>
      </c>
      <c r="P43" s="408">
        <f t="shared" si="2"/>
        <v>0</v>
      </c>
      <c r="Q43" s="408">
        <f t="shared" si="2"/>
        <v>0</v>
      </c>
      <c r="R43" s="408">
        <f t="shared" si="2"/>
        <v>0</v>
      </c>
      <c r="S43" s="408">
        <f t="shared" si="2"/>
        <v>0</v>
      </c>
      <c r="T43" s="408">
        <f>SUM(T27:T42)</f>
        <v>4</v>
      </c>
      <c r="U43" s="408">
        <f t="shared" si="2"/>
        <v>6</v>
      </c>
      <c r="V43" s="408">
        <f t="shared" si="2"/>
        <v>3.5</v>
      </c>
      <c r="W43" s="408">
        <f t="shared" si="2"/>
        <v>2</v>
      </c>
    </row>
    <row r="44" spans="1:23" x14ac:dyDescent="0.4">
      <c r="A44" s="411"/>
      <c r="B44" s="608"/>
      <c r="C44" s="608"/>
      <c r="D44" s="608"/>
      <c r="E44" s="608"/>
      <c r="F44" s="306"/>
      <c r="G44" s="151"/>
      <c r="H44" s="151"/>
      <c r="I44" s="151"/>
      <c r="J44" s="151"/>
      <c r="K44" s="151"/>
      <c r="L44" s="151"/>
      <c r="M44" s="151"/>
      <c r="N44" s="151"/>
      <c r="O44" s="306"/>
      <c r="P44" s="151"/>
      <c r="Q44" s="151"/>
      <c r="R44" s="151"/>
      <c r="S44" s="151"/>
      <c r="T44" s="151"/>
      <c r="U44" s="151"/>
      <c r="V44" s="151"/>
      <c r="W44" s="151"/>
    </row>
    <row r="45" spans="1:23" x14ac:dyDescent="0.4">
      <c r="A45" s="411"/>
      <c r="B45" s="133"/>
      <c r="C45" s="133"/>
      <c r="D45" s="133"/>
      <c r="E45" s="150"/>
      <c r="F45" s="306"/>
      <c r="G45" s="306"/>
      <c r="H45" s="306"/>
      <c r="I45" s="306"/>
      <c r="J45" s="306"/>
      <c r="K45" s="151"/>
      <c r="L45" s="151"/>
      <c r="M45" s="151"/>
      <c r="N45" s="151"/>
      <c r="O45" s="306"/>
      <c r="P45" s="151"/>
      <c r="Q45" s="151"/>
      <c r="R45" s="151"/>
      <c r="S45" s="623" t="s">
        <v>134</v>
      </c>
      <c r="T45" s="623"/>
      <c r="U45" s="408">
        <f>SUM(G43:I43,K43,O43,Q43,S43,U43,V43,W43)</f>
        <v>18.5</v>
      </c>
      <c r="V45" s="151"/>
      <c r="W45" s="151"/>
    </row>
    <row r="46" spans="1:23" x14ac:dyDescent="0.4">
      <c r="A46" s="411"/>
      <c r="B46" s="133"/>
      <c r="C46" s="133"/>
      <c r="D46" s="133"/>
      <c r="E46" s="150"/>
      <c r="F46" s="151"/>
      <c r="G46" s="306"/>
      <c r="H46" s="306"/>
      <c r="I46" s="306"/>
      <c r="J46" s="306"/>
      <c r="K46" s="306"/>
      <c r="L46" s="306"/>
      <c r="M46" s="306"/>
      <c r="N46" s="306"/>
      <c r="O46" s="306"/>
      <c r="P46" s="306"/>
      <c r="Q46" s="151"/>
      <c r="R46" s="151"/>
      <c r="S46" s="151"/>
      <c r="T46" s="151"/>
      <c r="U46" s="151"/>
      <c r="V46" s="151"/>
      <c r="W46" s="151"/>
    </row>
    <row r="47" spans="1:23" x14ac:dyDescent="0.4">
      <c r="A47" s="409" t="s">
        <v>199</v>
      </c>
      <c r="B47" s="410"/>
      <c r="C47" s="410"/>
      <c r="D47" s="410"/>
      <c r="E47" s="401" t="s">
        <v>200</v>
      </c>
      <c r="F47" s="402"/>
      <c r="G47" s="402"/>
      <c r="H47" s="402"/>
      <c r="I47" s="402"/>
      <c r="J47" s="402"/>
      <c r="K47" s="402"/>
      <c r="L47" s="402"/>
      <c r="M47" s="402"/>
      <c r="N47" s="402"/>
      <c r="O47" s="412"/>
      <c r="P47" s="402"/>
      <c r="Q47" s="402"/>
      <c r="R47" s="402"/>
      <c r="S47" s="402"/>
      <c r="T47" s="402"/>
      <c r="U47" s="402"/>
      <c r="V47" s="402"/>
      <c r="W47" s="413"/>
    </row>
    <row r="48" spans="1:23" ht="24.6" x14ac:dyDescent="0.4">
      <c r="A48" s="403" t="s">
        <v>99</v>
      </c>
      <c r="B48" s="404" t="s">
        <v>100</v>
      </c>
      <c r="C48" s="404" t="s">
        <v>101</v>
      </c>
      <c r="D48" s="404" t="s">
        <v>102</v>
      </c>
      <c r="E48" s="405" t="s">
        <v>103</v>
      </c>
      <c r="F48" s="404" t="s">
        <v>104</v>
      </c>
      <c r="G48" s="404" t="s">
        <v>105</v>
      </c>
      <c r="H48" s="404" t="s">
        <v>106</v>
      </c>
      <c r="I48" s="404" t="s">
        <v>107</v>
      </c>
      <c r="J48" s="404" t="s">
        <v>108</v>
      </c>
      <c r="K48" s="404" t="s">
        <v>109</v>
      </c>
      <c r="L48" s="404" t="s">
        <v>110</v>
      </c>
      <c r="M48" s="404" t="s">
        <v>111</v>
      </c>
      <c r="N48" s="414" t="s">
        <v>112</v>
      </c>
      <c r="O48" s="408" t="s">
        <v>113</v>
      </c>
      <c r="P48" s="404" t="s">
        <v>114</v>
      </c>
      <c r="Q48" s="404" t="s">
        <v>115</v>
      </c>
      <c r="R48" s="404" t="s">
        <v>116</v>
      </c>
      <c r="S48" s="404" t="s">
        <v>117</v>
      </c>
      <c r="T48" s="404" t="s">
        <v>118</v>
      </c>
      <c r="U48" s="404" t="s">
        <v>119</v>
      </c>
      <c r="V48" s="404" t="s">
        <v>120</v>
      </c>
      <c r="W48" s="415" t="s">
        <v>121</v>
      </c>
    </row>
    <row r="49" spans="1:24" x14ac:dyDescent="0.4">
      <c r="A49" s="407" t="s">
        <v>201</v>
      </c>
      <c r="B49" s="133"/>
      <c r="C49" s="133"/>
      <c r="D49" s="416" t="s">
        <v>123</v>
      </c>
      <c r="E49" s="150" t="s">
        <v>202</v>
      </c>
      <c r="F49" s="151" t="s">
        <v>139</v>
      </c>
      <c r="G49" s="306">
        <v>1</v>
      </c>
      <c r="H49" s="306"/>
      <c r="I49" s="306"/>
      <c r="J49" s="306"/>
      <c r="K49" s="306"/>
      <c r="L49" s="306"/>
      <c r="M49" s="306"/>
      <c r="N49" s="306"/>
      <c r="O49" s="306"/>
      <c r="P49" s="306"/>
      <c r="Q49" s="306"/>
      <c r="R49" s="306"/>
      <c r="S49" s="306"/>
      <c r="T49" s="306"/>
      <c r="U49" s="306"/>
      <c r="V49" s="306"/>
      <c r="W49" s="417"/>
    </row>
    <row r="50" spans="1:24" x14ac:dyDescent="0.4">
      <c r="A50" s="407" t="s">
        <v>203</v>
      </c>
      <c r="B50" s="133"/>
      <c r="C50" s="133"/>
      <c r="D50" s="416" t="s">
        <v>123</v>
      </c>
      <c r="E50" s="150" t="s">
        <v>204</v>
      </c>
      <c r="F50" s="151" t="s">
        <v>139</v>
      </c>
      <c r="G50" s="306">
        <v>1</v>
      </c>
      <c r="H50" s="306"/>
      <c r="I50" s="306"/>
      <c r="J50" s="306"/>
      <c r="K50" s="306"/>
      <c r="L50" s="306"/>
      <c r="M50" s="306"/>
      <c r="N50" s="306"/>
      <c r="O50" s="306"/>
      <c r="P50" s="306"/>
      <c r="Q50" s="306"/>
      <c r="R50" s="306"/>
      <c r="S50" s="306"/>
      <c r="T50" s="306"/>
      <c r="U50" s="306"/>
      <c r="V50" s="306"/>
      <c r="W50" s="417"/>
    </row>
    <row r="51" spans="1:24" x14ac:dyDescent="0.4">
      <c r="A51" s="407" t="s">
        <v>205</v>
      </c>
      <c r="B51" s="133"/>
      <c r="C51" s="133"/>
      <c r="D51" s="416" t="s">
        <v>123</v>
      </c>
      <c r="E51" s="150" t="s">
        <v>206</v>
      </c>
      <c r="F51" s="151" t="s">
        <v>139</v>
      </c>
      <c r="G51" s="306">
        <v>1</v>
      </c>
      <c r="H51" s="306"/>
      <c r="I51" s="306"/>
      <c r="J51" s="306"/>
      <c r="K51" s="306"/>
      <c r="L51" s="306"/>
      <c r="M51" s="306"/>
      <c r="N51" s="306"/>
      <c r="O51" s="306"/>
      <c r="P51" s="306"/>
      <c r="Q51" s="306"/>
      <c r="R51" s="306"/>
      <c r="S51" s="306"/>
      <c r="T51" s="306"/>
      <c r="U51" s="306"/>
      <c r="V51" s="306"/>
      <c r="W51" s="417"/>
    </row>
    <row r="52" spans="1:24" ht="15" customHeight="1" x14ac:dyDescent="0.4">
      <c r="A52" s="407" t="s">
        <v>207</v>
      </c>
      <c r="B52" s="133"/>
      <c r="C52" s="133"/>
      <c r="D52" s="416" t="s">
        <v>123</v>
      </c>
      <c r="E52" s="150" t="s">
        <v>208</v>
      </c>
      <c r="F52" s="151" t="s">
        <v>139</v>
      </c>
      <c r="G52" s="306">
        <v>1</v>
      </c>
      <c r="H52" s="306"/>
      <c r="I52" s="306"/>
      <c r="J52" s="306"/>
      <c r="K52" s="306"/>
      <c r="L52" s="306"/>
      <c r="M52" s="306"/>
      <c r="N52" s="306"/>
      <c r="O52" s="306"/>
      <c r="P52" s="306"/>
      <c r="Q52" s="306"/>
      <c r="R52" s="306"/>
      <c r="S52" s="306"/>
      <c r="T52" s="306"/>
      <c r="U52" s="306"/>
      <c r="V52" s="306"/>
      <c r="W52" s="417"/>
    </row>
    <row r="53" spans="1:24" x14ac:dyDescent="0.4">
      <c r="A53" s="407" t="s">
        <v>209</v>
      </c>
      <c r="B53" s="133"/>
      <c r="C53" s="133"/>
      <c r="D53" s="416" t="s">
        <v>123</v>
      </c>
      <c r="E53" s="150" t="s">
        <v>210</v>
      </c>
      <c r="F53" s="151" t="s">
        <v>139</v>
      </c>
      <c r="G53" s="306">
        <v>1</v>
      </c>
      <c r="H53" s="306"/>
      <c r="I53" s="306"/>
      <c r="J53" s="306"/>
      <c r="K53" s="306"/>
      <c r="L53" s="306"/>
      <c r="M53" s="306"/>
      <c r="N53" s="306"/>
      <c r="O53" s="306"/>
      <c r="P53" s="306"/>
      <c r="Q53" s="306"/>
      <c r="R53" s="306"/>
      <c r="S53" s="306"/>
      <c r="T53" s="306"/>
      <c r="U53" s="306"/>
      <c r="V53" s="306"/>
      <c r="W53" s="417"/>
    </row>
    <row r="54" spans="1:24" s="31" customFormat="1" x14ac:dyDescent="0.4">
      <c r="A54" s="407" t="s">
        <v>211</v>
      </c>
      <c r="B54" s="133"/>
      <c r="C54" s="133"/>
      <c r="D54" s="416" t="s">
        <v>123</v>
      </c>
      <c r="E54" s="150" t="s">
        <v>212</v>
      </c>
      <c r="F54" s="151" t="s">
        <v>139</v>
      </c>
      <c r="G54" s="306">
        <v>1</v>
      </c>
      <c r="H54" s="306"/>
      <c r="I54" s="306"/>
      <c r="J54" s="306"/>
      <c r="K54" s="306"/>
      <c r="L54" s="306"/>
      <c r="M54" s="306"/>
      <c r="N54" s="306"/>
      <c r="O54" s="306"/>
      <c r="P54" s="306"/>
      <c r="Q54" s="306"/>
      <c r="R54" s="306"/>
      <c r="S54" s="306"/>
      <c r="T54" s="306"/>
      <c r="U54" s="306"/>
      <c r="V54" s="306"/>
      <c r="W54" s="417"/>
    </row>
    <row r="55" spans="1:24" x14ac:dyDescent="0.4">
      <c r="A55" s="407" t="s">
        <v>213</v>
      </c>
      <c r="B55" s="133"/>
      <c r="C55" s="133"/>
      <c r="D55" s="416" t="s">
        <v>123</v>
      </c>
      <c r="E55" s="150" t="s">
        <v>214</v>
      </c>
      <c r="F55" s="151" t="s">
        <v>139</v>
      </c>
      <c r="G55" s="306">
        <v>1</v>
      </c>
      <c r="H55" s="306"/>
      <c r="I55" s="306"/>
      <c r="J55" s="306"/>
      <c r="K55" s="306"/>
      <c r="L55" s="306"/>
      <c r="M55" s="306"/>
      <c r="N55" s="306"/>
      <c r="O55" s="306"/>
      <c r="P55" s="306"/>
      <c r="Q55" s="306"/>
      <c r="R55" s="306"/>
      <c r="S55" s="306"/>
      <c r="T55" s="306"/>
      <c r="U55" s="306"/>
      <c r="V55" s="306"/>
      <c r="W55" s="417"/>
    </row>
    <row r="56" spans="1:24" x14ac:dyDescent="0.4">
      <c r="A56" s="407" t="s">
        <v>215</v>
      </c>
      <c r="B56" s="133"/>
      <c r="C56" s="133"/>
      <c r="D56" s="416" t="s">
        <v>123</v>
      </c>
      <c r="E56" s="150" t="s">
        <v>216</v>
      </c>
      <c r="F56" s="151" t="s">
        <v>139</v>
      </c>
      <c r="G56" s="306">
        <v>1</v>
      </c>
      <c r="H56" s="306"/>
      <c r="I56" s="306"/>
      <c r="J56" s="306"/>
      <c r="K56" s="306"/>
      <c r="L56" s="306"/>
      <c r="M56" s="306"/>
      <c r="N56" s="306"/>
      <c r="O56" s="306"/>
      <c r="P56" s="306"/>
      <c r="Q56" s="306"/>
      <c r="R56" s="306"/>
      <c r="S56" s="306"/>
      <c r="T56" s="306"/>
      <c r="U56" s="306"/>
      <c r="V56" s="306"/>
      <c r="W56" s="417"/>
    </row>
    <row r="57" spans="1:24" x14ac:dyDescent="0.4">
      <c r="A57" s="407" t="s">
        <v>217</v>
      </c>
      <c r="B57" s="133"/>
      <c r="C57" s="133"/>
      <c r="D57" s="416" t="s">
        <v>123</v>
      </c>
      <c r="E57" s="150" t="s">
        <v>218</v>
      </c>
      <c r="F57" s="151" t="s">
        <v>193</v>
      </c>
      <c r="G57" s="306"/>
      <c r="H57" s="306"/>
      <c r="I57" s="306"/>
      <c r="J57" s="306"/>
      <c r="K57" s="306"/>
      <c r="L57" s="306"/>
      <c r="M57" s="306"/>
      <c r="N57" s="306"/>
      <c r="O57" s="306"/>
      <c r="P57" s="306"/>
      <c r="Q57" s="306"/>
      <c r="R57" s="306"/>
      <c r="S57" s="306"/>
      <c r="T57" s="306"/>
      <c r="U57" s="306"/>
      <c r="V57" s="425"/>
      <c r="W57" s="417">
        <v>2</v>
      </c>
    </row>
    <row r="58" spans="1:24" x14ac:dyDescent="0.4">
      <c r="A58" s="407" t="s">
        <v>219</v>
      </c>
      <c r="B58" s="133" t="s">
        <v>195</v>
      </c>
      <c r="C58" s="133" t="s">
        <v>196</v>
      </c>
      <c r="D58" s="133" t="s">
        <v>157</v>
      </c>
      <c r="E58" s="150" t="s">
        <v>220</v>
      </c>
      <c r="F58" s="151" t="s">
        <v>198</v>
      </c>
      <c r="G58" s="306"/>
      <c r="H58" s="306"/>
      <c r="I58" s="306"/>
      <c r="J58" s="306"/>
      <c r="K58" s="306"/>
      <c r="L58" s="306"/>
      <c r="M58" s="306"/>
      <c r="N58" s="306"/>
      <c r="O58" s="306"/>
      <c r="P58" s="306"/>
      <c r="Q58" s="306"/>
      <c r="R58" s="306"/>
      <c r="S58" s="306"/>
      <c r="T58" s="306">
        <v>4</v>
      </c>
      <c r="U58" s="306">
        <v>6</v>
      </c>
      <c r="V58" s="306"/>
      <c r="W58" s="417"/>
    </row>
    <row r="59" spans="1:24" s="147" customFormat="1" x14ac:dyDescent="0.4">
      <c r="A59" s="426" t="s">
        <v>221</v>
      </c>
      <c r="B59" s="419"/>
      <c r="C59" s="419"/>
      <c r="D59" s="419" t="s">
        <v>157</v>
      </c>
      <c r="E59" s="143" t="s">
        <v>222</v>
      </c>
      <c r="F59" s="152" t="s">
        <v>193</v>
      </c>
      <c r="G59" s="406"/>
      <c r="H59" s="406"/>
      <c r="I59" s="406"/>
      <c r="J59" s="406"/>
      <c r="K59" s="406"/>
      <c r="L59" s="406"/>
      <c r="M59" s="406"/>
      <c r="N59" s="406"/>
      <c r="O59" s="406"/>
      <c r="P59" s="406"/>
      <c r="Q59" s="406"/>
      <c r="R59" s="406"/>
      <c r="S59" s="406"/>
      <c r="T59" s="406"/>
      <c r="U59" s="406"/>
      <c r="V59" s="406">
        <v>5</v>
      </c>
      <c r="W59" s="427"/>
      <c r="X59" s="29"/>
    </row>
    <row r="60" spans="1:24" s="147" customFormat="1" x14ac:dyDescent="0.4">
      <c r="A60" s="411"/>
      <c r="B60" s="608"/>
      <c r="C60" s="608"/>
      <c r="D60" s="608"/>
      <c r="E60" s="608"/>
      <c r="F60" s="404" t="s">
        <v>133</v>
      </c>
      <c r="G60" s="408">
        <f t="shared" ref="G60:W60" si="3">SUM(G49:G59)</f>
        <v>8</v>
      </c>
      <c r="H60" s="408">
        <f t="shared" si="3"/>
        <v>0</v>
      </c>
      <c r="I60" s="408">
        <f t="shared" si="3"/>
        <v>0</v>
      </c>
      <c r="J60" s="408">
        <f t="shared" si="3"/>
        <v>0</v>
      </c>
      <c r="K60" s="408">
        <f t="shared" si="3"/>
        <v>0</v>
      </c>
      <c r="L60" s="408">
        <f t="shared" si="3"/>
        <v>0</v>
      </c>
      <c r="M60" s="408">
        <f t="shared" si="3"/>
        <v>0</v>
      </c>
      <c r="N60" s="408">
        <f t="shared" si="3"/>
        <v>0</v>
      </c>
      <c r="O60" s="408">
        <f t="shared" si="3"/>
        <v>0</v>
      </c>
      <c r="P60" s="408">
        <f t="shared" si="3"/>
        <v>0</v>
      </c>
      <c r="Q60" s="408">
        <f t="shared" si="3"/>
        <v>0</v>
      </c>
      <c r="R60" s="408">
        <f t="shared" si="3"/>
        <v>0</v>
      </c>
      <c r="S60" s="408">
        <f t="shared" si="3"/>
        <v>0</v>
      </c>
      <c r="T60" s="408">
        <f t="shared" si="3"/>
        <v>4</v>
      </c>
      <c r="U60" s="408">
        <f t="shared" si="3"/>
        <v>6</v>
      </c>
      <c r="V60" s="408">
        <f t="shared" si="3"/>
        <v>5</v>
      </c>
      <c r="W60" s="408">
        <f t="shared" si="3"/>
        <v>2</v>
      </c>
      <c r="X60" s="29"/>
    </row>
    <row r="61" spans="1:24" s="69" customFormat="1" x14ac:dyDescent="0.4">
      <c r="A61" s="411"/>
      <c r="B61" s="608"/>
      <c r="C61" s="608"/>
      <c r="D61" s="608"/>
      <c r="E61" s="608"/>
      <c r="F61" s="306"/>
      <c r="G61" s="151"/>
      <c r="H61" s="151"/>
      <c r="I61" s="151"/>
      <c r="J61" s="151"/>
      <c r="K61" s="151"/>
      <c r="L61" s="151"/>
      <c r="M61" s="151"/>
      <c r="N61" s="151"/>
      <c r="O61" s="151"/>
      <c r="P61" s="151"/>
      <c r="Q61" s="151"/>
      <c r="R61" s="151"/>
      <c r="S61" s="151"/>
      <c r="T61" s="151"/>
      <c r="U61" s="151"/>
      <c r="V61" s="151"/>
      <c r="W61" s="151"/>
    </row>
    <row r="62" spans="1:24" x14ac:dyDescent="0.4">
      <c r="A62" s="411"/>
      <c r="B62" s="608"/>
      <c r="C62" s="608"/>
      <c r="D62" s="608"/>
      <c r="E62" s="608"/>
      <c r="F62" s="306"/>
      <c r="G62" s="306"/>
      <c r="H62" s="306"/>
      <c r="I62" s="306"/>
      <c r="J62" s="306"/>
      <c r="K62" s="151"/>
      <c r="L62" s="151"/>
      <c r="M62" s="151"/>
      <c r="N62" s="151"/>
      <c r="O62" s="306"/>
      <c r="P62" s="151"/>
      <c r="Q62" s="151"/>
      <c r="R62" s="151"/>
      <c r="S62" s="623" t="s">
        <v>134</v>
      </c>
      <c r="T62" s="623"/>
      <c r="U62" s="408">
        <f>SUM(G60:I60,K60,O60,Q60,S60,U60,V60,W60)</f>
        <v>21</v>
      </c>
      <c r="V62" s="151"/>
      <c r="W62" s="151"/>
    </row>
    <row r="63" spans="1:24" x14ac:dyDescent="0.4">
      <c r="A63" s="411"/>
      <c r="B63" s="33"/>
      <c r="C63" s="33"/>
      <c r="D63" s="33"/>
      <c r="E63" s="27"/>
      <c r="F63" s="28"/>
      <c r="G63" s="135"/>
      <c r="H63" s="52"/>
      <c r="I63" s="56"/>
      <c r="J63" s="32"/>
      <c r="K63" s="32"/>
      <c r="L63" s="32"/>
      <c r="M63" s="32"/>
      <c r="N63" s="32"/>
      <c r="O63" s="59"/>
      <c r="P63" s="62"/>
      <c r="Q63" s="63"/>
      <c r="R63" s="63"/>
      <c r="S63" s="63"/>
      <c r="T63" s="63"/>
      <c r="U63" s="63"/>
      <c r="V63" s="67"/>
      <c r="W63" s="67"/>
    </row>
    <row r="64" spans="1:24" x14ac:dyDescent="0.4">
      <c r="A64" s="409" t="s">
        <v>223</v>
      </c>
      <c r="B64" s="410"/>
      <c r="C64" s="410"/>
      <c r="D64" s="410"/>
      <c r="E64" s="401" t="s">
        <v>224</v>
      </c>
      <c r="F64" s="402"/>
      <c r="G64" s="402"/>
      <c r="H64" s="402"/>
      <c r="I64" s="402"/>
      <c r="J64" s="402"/>
      <c r="K64" s="402"/>
      <c r="L64" s="402"/>
      <c r="M64" s="402"/>
      <c r="N64" s="402"/>
      <c r="O64" s="412"/>
      <c r="P64" s="402"/>
      <c r="Q64" s="402"/>
      <c r="R64" s="402"/>
      <c r="S64" s="402"/>
      <c r="T64" s="402"/>
      <c r="U64" s="402"/>
      <c r="V64" s="402"/>
      <c r="W64" s="413"/>
    </row>
    <row r="65" spans="1:24" ht="24.6" x14ac:dyDescent="0.4">
      <c r="A65" s="403" t="s">
        <v>99</v>
      </c>
      <c r="B65" s="404" t="s">
        <v>100</v>
      </c>
      <c r="C65" s="404" t="s">
        <v>101</v>
      </c>
      <c r="D65" s="404" t="s">
        <v>102</v>
      </c>
      <c r="E65" s="405" t="s">
        <v>103</v>
      </c>
      <c r="F65" s="404" t="s">
        <v>104</v>
      </c>
      <c r="G65" s="404" t="s">
        <v>105</v>
      </c>
      <c r="H65" s="404" t="s">
        <v>106</v>
      </c>
      <c r="I65" s="404" t="s">
        <v>107</v>
      </c>
      <c r="J65" s="404" t="s">
        <v>108</v>
      </c>
      <c r="K65" s="404" t="s">
        <v>109</v>
      </c>
      <c r="L65" s="404" t="s">
        <v>110</v>
      </c>
      <c r="M65" s="404" t="s">
        <v>111</v>
      </c>
      <c r="N65" s="414" t="s">
        <v>112</v>
      </c>
      <c r="O65" s="408" t="s">
        <v>113</v>
      </c>
      <c r="P65" s="404" t="s">
        <v>114</v>
      </c>
      <c r="Q65" s="404" t="s">
        <v>115</v>
      </c>
      <c r="R65" s="404" t="s">
        <v>116</v>
      </c>
      <c r="S65" s="404" t="s">
        <v>117</v>
      </c>
      <c r="T65" s="404" t="s">
        <v>118</v>
      </c>
      <c r="U65" s="404" t="s">
        <v>119</v>
      </c>
      <c r="V65" s="404" t="s">
        <v>120</v>
      </c>
      <c r="W65" s="415" t="s">
        <v>121</v>
      </c>
    </row>
    <row r="66" spans="1:24" s="31" customFormat="1" x14ac:dyDescent="0.4">
      <c r="A66" s="407" t="s">
        <v>225</v>
      </c>
      <c r="B66" s="133"/>
      <c r="C66" s="133"/>
      <c r="D66" s="416" t="s">
        <v>123</v>
      </c>
      <c r="E66" s="150" t="s">
        <v>226</v>
      </c>
      <c r="F66" s="151" t="s">
        <v>139</v>
      </c>
      <c r="G66" s="306">
        <v>1</v>
      </c>
      <c r="H66" s="306"/>
      <c r="I66" s="306"/>
      <c r="J66" s="306"/>
      <c r="K66" s="306"/>
      <c r="L66" s="306"/>
      <c r="M66" s="306"/>
      <c r="N66" s="306"/>
      <c r="O66" s="306"/>
      <c r="P66" s="306"/>
      <c r="Q66" s="306"/>
      <c r="R66" s="306"/>
      <c r="S66" s="306"/>
      <c r="T66" s="306"/>
      <c r="U66" s="306"/>
      <c r="V66" s="306"/>
      <c r="W66" s="417"/>
    </row>
    <row r="67" spans="1:24" s="31" customFormat="1" x14ac:dyDescent="0.4">
      <c r="A67" s="407" t="s">
        <v>227</v>
      </c>
      <c r="B67" s="133"/>
      <c r="C67" s="133"/>
      <c r="D67" s="416" t="s">
        <v>123</v>
      </c>
      <c r="E67" s="150" t="s">
        <v>228</v>
      </c>
      <c r="F67" s="151" t="s">
        <v>139</v>
      </c>
      <c r="G67" s="306">
        <v>1</v>
      </c>
      <c r="H67" s="306"/>
      <c r="I67" s="306"/>
      <c r="J67" s="306"/>
      <c r="K67" s="306"/>
      <c r="L67" s="306"/>
      <c r="M67" s="306"/>
      <c r="N67" s="306"/>
      <c r="O67" s="306"/>
      <c r="P67" s="306"/>
      <c r="Q67" s="306"/>
      <c r="R67" s="306"/>
      <c r="S67" s="306"/>
      <c r="T67" s="306"/>
      <c r="U67" s="306"/>
      <c r="V67" s="306"/>
      <c r="W67" s="417"/>
    </row>
    <row r="68" spans="1:24" x14ac:dyDescent="0.4">
      <c r="A68" s="407" t="s">
        <v>229</v>
      </c>
      <c r="B68" s="133"/>
      <c r="C68" s="133"/>
      <c r="D68" s="416" t="s">
        <v>123</v>
      </c>
      <c r="E68" s="150" t="s">
        <v>230</v>
      </c>
      <c r="F68" s="151" t="s">
        <v>139</v>
      </c>
      <c r="G68" s="306">
        <v>1</v>
      </c>
      <c r="H68" s="306"/>
      <c r="I68" s="306"/>
      <c r="J68" s="306"/>
      <c r="K68" s="306"/>
      <c r="L68" s="306"/>
      <c r="M68" s="306"/>
      <c r="N68" s="306"/>
      <c r="O68" s="306"/>
      <c r="P68" s="306"/>
      <c r="Q68" s="306"/>
      <c r="R68" s="306"/>
      <c r="S68" s="306"/>
      <c r="T68" s="306"/>
      <c r="U68" s="306"/>
      <c r="V68" s="306"/>
      <c r="W68" s="417"/>
    </row>
    <row r="69" spans="1:24" x14ac:dyDescent="0.4">
      <c r="A69" s="407" t="s">
        <v>231</v>
      </c>
      <c r="B69" s="133"/>
      <c r="C69" s="133"/>
      <c r="D69" s="416" t="s">
        <v>123</v>
      </c>
      <c r="E69" s="150" t="s">
        <v>232</v>
      </c>
      <c r="F69" s="151" t="s">
        <v>139</v>
      </c>
      <c r="G69" s="306">
        <v>0.5</v>
      </c>
      <c r="H69" s="306"/>
      <c r="I69" s="306"/>
      <c r="J69" s="306"/>
      <c r="K69" s="306"/>
      <c r="L69" s="306"/>
      <c r="M69" s="306"/>
      <c r="N69" s="306"/>
      <c r="O69" s="306"/>
      <c r="P69" s="306"/>
      <c r="Q69" s="306"/>
      <c r="R69" s="306"/>
      <c r="S69" s="306"/>
      <c r="T69" s="306"/>
      <c r="U69" s="306"/>
      <c r="V69" s="306"/>
      <c r="W69" s="417"/>
    </row>
    <row r="70" spans="1:24" x14ac:dyDescent="0.4">
      <c r="A70" s="407" t="s">
        <v>233</v>
      </c>
      <c r="B70" s="133"/>
      <c r="C70" s="133"/>
      <c r="D70" s="416" t="s">
        <v>123</v>
      </c>
      <c r="E70" s="150" t="s">
        <v>234</v>
      </c>
      <c r="F70" s="151" t="s">
        <v>139</v>
      </c>
      <c r="G70" s="306">
        <v>0.5</v>
      </c>
      <c r="H70" s="306"/>
      <c r="I70" s="306"/>
      <c r="J70" s="306"/>
      <c r="K70" s="306"/>
      <c r="L70" s="306"/>
      <c r="M70" s="306"/>
      <c r="N70" s="306"/>
      <c r="O70" s="306"/>
      <c r="P70" s="306"/>
      <c r="Q70" s="306"/>
      <c r="R70" s="306"/>
      <c r="S70" s="306"/>
      <c r="T70" s="306"/>
      <c r="U70" s="306"/>
      <c r="V70" s="306"/>
      <c r="W70" s="417"/>
    </row>
    <row r="71" spans="1:24" s="315" customFormat="1" x14ac:dyDescent="0.4">
      <c r="A71" s="407" t="s">
        <v>235</v>
      </c>
      <c r="B71" s="133"/>
      <c r="C71" s="133"/>
      <c r="D71" s="416" t="s">
        <v>123</v>
      </c>
      <c r="E71" s="150" t="s">
        <v>236</v>
      </c>
      <c r="F71" s="151" t="s">
        <v>193</v>
      </c>
      <c r="G71" s="306"/>
      <c r="H71" s="306"/>
      <c r="I71" s="306"/>
      <c r="J71" s="306"/>
      <c r="K71" s="306"/>
      <c r="L71" s="306"/>
      <c r="M71" s="306"/>
      <c r="N71" s="306"/>
      <c r="O71" s="306"/>
      <c r="P71" s="306"/>
      <c r="Q71" s="306"/>
      <c r="R71" s="306"/>
      <c r="S71" s="306"/>
      <c r="T71" s="306"/>
      <c r="U71" s="306"/>
      <c r="V71" s="423"/>
      <c r="W71" s="417">
        <v>2</v>
      </c>
    </row>
    <row r="72" spans="1:24" s="161" customFormat="1" ht="15" customHeight="1" x14ac:dyDescent="0.4">
      <c r="A72" s="407" t="s">
        <v>237</v>
      </c>
      <c r="B72" s="133" t="s">
        <v>195</v>
      </c>
      <c r="C72" s="133" t="s">
        <v>196</v>
      </c>
      <c r="D72" s="133" t="s">
        <v>157</v>
      </c>
      <c r="E72" s="150" t="s">
        <v>238</v>
      </c>
      <c r="F72" s="151" t="s">
        <v>198</v>
      </c>
      <c r="G72" s="306"/>
      <c r="H72" s="306"/>
      <c r="I72" s="306"/>
      <c r="J72" s="306"/>
      <c r="K72" s="306"/>
      <c r="L72" s="306"/>
      <c r="M72" s="306"/>
      <c r="N72" s="306"/>
      <c r="O72" s="306"/>
      <c r="P72" s="306"/>
      <c r="Q72" s="306"/>
      <c r="R72" s="306"/>
      <c r="S72" s="306"/>
      <c r="T72" s="306">
        <v>4</v>
      </c>
      <c r="U72" s="306">
        <v>6</v>
      </c>
      <c r="V72" s="306"/>
      <c r="W72" s="417"/>
      <c r="X72" s="423"/>
    </row>
    <row r="73" spans="1:24" x14ac:dyDescent="0.4">
      <c r="A73" s="407" t="s">
        <v>239</v>
      </c>
      <c r="B73" s="133"/>
      <c r="C73" s="133"/>
      <c r="D73" s="416" t="s">
        <v>123</v>
      </c>
      <c r="E73" s="150" t="s">
        <v>240</v>
      </c>
      <c r="F73" s="151" t="s">
        <v>139</v>
      </c>
      <c r="G73" s="306">
        <v>1</v>
      </c>
      <c r="H73" s="306"/>
      <c r="I73" s="306"/>
      <c r="J73" s="306"/>
      <c r="K73" s="306"/>
      <c r="L73" s="306"/>
      <c r="M73" s="306"/>
      <c r="N73" s="306"/>
      <c r="O73" s="306"/>
      <c r="P73" s="306"/>
      <c r="Q73" s="306"/>
      <c r="R73" s="306"/>
      <c r="S73" s="306"/>
      <c r="T73" s="306"/>
      <c r="U73" s="306"/>
      <c r="V73" s="306"/>
      <c r="W73" s="417"/>
    </row>
    <row r="74" spans="1:24" x14ac:dyDescent="0.4">
      <c r="A74" s="407" t="s">
        <v>241</v>
      </c>
      <c r="B74" s="133"/>
      <c r="C74" s="133"/>
      <c r="D74" s="416" t="s">
        <v>123</v>
      </c>
      <c r="E74" s="150" t="s">
        <v>242</v>
      </c>
      <c r="F74" s="151" t="s">
        <v>139</v>
      </c>
      <c r="G74" s="306">
        <v>1</v>
      </c>
      <c r="H74" s="306"/>
      <c r="I74" s="306"/>
      <c r="J74" s="306"/>
      <c r="K74" s="306"/>
      <c r="L74" s="306"/>
      <c r="M74" s="306"/>
      <c r="N74" s="306"/>
      <c r="O74" s="306"/>
      <c r="P74" s="306"/>
      <c r="Q74" s="306"/>
      <c r="R74" s="306"/>
      <c r="S74" s="306"/>
      <c r="T74" s="306"/>
      <c r="U74" s="306"/>
      <c r="V74" s="306"/>
      <c r="W74" s="417"/>
    </row>
    <row r="75" spans="1:24" s="148" customFormat="1" x14ac:dyDescent="0.4">
      <c r="A75" s="407" t="s">
        <v>243</v>
      </c>
      <c r="B75" s="133"/>
      <c r="C75" s="133"/>
      <c r="D75" s="416" t="s">
        <v>123</v>
      </c>
      <c r="E75" s="150" t="s">
        <v>244</v>
      </c>
      <c r="F75" s="151" t="s">
        <v>139</v>
      </c>
      <c r="G75" s="306">
        <v>1</v>
      </c>
      <c r="H75" s="306"/>
      <c r="I75" s="306"/>
      <c r="J75" s="306"/>
      <c r="K75" s="306"/>
      <c r="L75" s="306"/>
      <c r="M75" s="306"/>
      <c r="N75" s="306"/>
      <c r="O75" s="306"/>
      <c r="P75" s="306"/>
      <c r="Q75" s="306"/>
      <c r="R75" s="306"/>
      <c r="S75" s="306"/>
      <c r="T75" s="306"/>
      <c r="U75" s="306"/>
      <c r="V75" s="306"/>
      <c r="W75" s="417"/>
      <c r="X75" s="29"/>
    </row>
    <row r="76" spans="1:24" x14ac:dyDescent="0.4">
      <c r="A76" s="407" t="s">
        <v>245</v>
      </c>
      <c r="B76" s="133"/>
      <c r="C76" s="133"/>
      <c r="D76" s="416" t="s">
        <v>123</v>
      </c>
      <c r="E76" s="150" t="s">
        <v>246</v>
      </c>
      <c r="F76" s="151" t="s">
        <v>139</v>
      </c>
      <c r="G76" s="306">
        <v>1</v>
      </c>
      <c r="H76" s="306"/>
      <c r="I76" s="306"/>
      <c r="J76" s="306"/>
      <c r="K76" s="306"/>
      <c r="L76" s="306"/>
      <c r="M76" s="306"/>
      <c r="N76" s="306"/>
      <c r="O76" s="306"/>
      <c r="P76" s="306"/>
      <c r="Q76" s="306"/>
      <c r="R76" s="306"/>
      <c r="S76" s="306"/>
      <c r="T76" s="306"/>
      <c r="U76" s="306"/>
      <c r="V76" s="306"/>
      <c r="W76" s="417"/>
    </row>
    <row r="77" spans="1:24" ht="15" customHeight="1" x14ac:dyDescent="0.4">
      <c r="A77" s="407" t="s">
        <v>247</v>
      </c>
      <c r="B77" s="133"/>
      <c r="C77" s="133"/>
      <c r="D77" s="416" t="s">
        <v>123</v>
      </c>
      <c r="E77" s="150" t="s">
        <v>248</v>
      </c>
      <c r="F77" s="151" t="s">
        <v>193</v>
      </c>
      <c r="G77" s="306"/>
      <c r="H77" s="306"/>
      <c r="I77" s="306"/>
      <c r="J77" s="306"/>
      <c r="K77" s="306"/>
      <c r="L77" s="306"/>
      <c r="M77" s="306"/>
      <c r="N77" s="306"/>
      <c r="O77" s="306"/>
      <c r="P77" s="306"/>
      <c r="Q77" s="306"/>
      <c r="R77" s="306"/>
      <c r="S77" s="306"/>
      <c r="T77" s="306"/>
      <c r="U77" s="306"/>
      <c r="V77" s="423"/>
      <c r="W77" s="417">
        <v>2</v>
      </c>
    </row>
    <row r="78" spans="1:24" ht="24.6" x14ac:dyDescent="0.4">
      <c r="A78" s="407" t="s">
        <v>249</v>
      </c>
      <c r="B78" s="133" t="s">
        <v>195</v>
      </c>
      <c r="C78" s="133" t="s">
        <v>196</v>
      </c>
      <c r="D78" s="133" t="s">
        <v>157</v>
      </c>
      <c r="E78" s="150" t="s">
        <v>250</v>
      </c>
      <c r="F78" s="151" t="s">
        <v>198</v>
      </c>
      <c r="G78" s="306"/>
      <c r="H78" s="306"/>
      <c r="I78" s="306"/>
      <c r="J78" s="306"/>
      <c r="K78" s="306"/>
      <c r="L78" s="306"/>
      <c r="M78" s="306"/>
      <c r="N78" s="306"/>
      <c r="O78" s="306"/>
      <c r="P78" s="306"/>
      <c r="Q78" s="306"/>
      <c r="R78" s="306"/>
      <c r="S78" s="306"/>
      <c r="T78" s="306">
        <v>4</v>
      </c>
      <c r="U78" s="306">
        <v>6</v>
      </c>
      <c r="V78" s="306"/>
      <c r="W78" s="417"/>
    </row>
    <row r="79" spans="1:24" ht="12.75" customHeight="1" x14ac:dyDescent="0.4">
      <c r="A79" s="418"/>
      <c r="B79" s="631"/>
      <c r="C79" s="631"/>
      <c r="D79" s="631"/>
      <c r="E79" s="631"/>
      <c r="F79" s="428" t="s">
        <v>133</v>
      </c>
      <c r="G79" s="429">
        <f t="shared" ref="G79:W79" si="4">SUM(G66:G78)</f>
        <v>8</v>
      </c>
      <c r="H79" s="429">
        <f t="shared" si="4"/>
        <v>0</v>
      </c>
      <c r="I79" s="429">
        <f t="shared" si="4"/>
        <v>0</v>
      </c>
      <c r="J79" s="429">
        <f t="shared" si="4"/>
        <v>0</v>
      </c>
      <c r="K79" s="429">
        <f t="shared" si="4"/>
        <v>0</v>
      </c>
      <c r="L79" s="429">
        <f t="shared" si="4"/>
        <v>0</v>
      </c>
      <c r="M79" s="429">
        <f t="shared" si="4"/>
        <v>0</v>
      </c>
      <c r="N79" s="429">
        <f t="shared" si="4"/>
        <v>0</v>
      </c>
      <c r="O79" s="429">
        <f t="shared" si="4"/>
        <v>0</v>
      </c>
      <c r="P79" s="429">
        <f t="shared" si="4"/>
        <v>0</v>
      </c>
      <c r="Q79" s="429">
        <f t="shared" si="4"/>
        <v>0</v>
      </c>
      <c r="R79" s="429">
        <f t="shared" si="4"/>
        <v>0</v>
      </c>
      <c r="S79" s="429">
        <f t="shared" si="4"/>
        <v>0</v>
      </c>
      <c r="T79" s="429">
        <f>SUM(T66:T78)</f>
        <v>8</v>
      </c>
      <c r="U79" s="429">
        <f t="shared" si="4"/>
        <v>12</v>
      </c>
      <c r="V79" s="429">
        <f t="shared" si="4"/>
        <v>0</v>
      </c>
      <c r="W79" s="430">
        <f t="shared" si="4"/>
        <v>4</v>
      </c>
    </row>
    <row r="80" spans="1:24" x14ac:dyDescent="0.4">
      <c r="A80" s="411"/>
      <c r="B80" s="608"/>
      <c r="C80" s="608"/>
      <c r="D80" s="608"/>
      <c r="E80" s="608"/>
      <c r="F80" s="306"/>
      <c r="G80" s="151"/>
      <c r="H80" s="151"/>
      <c r="I80" s="151"/>
      <c r="J80" s="151"/>
      <c r="K80" s="151"/>
      <c r="L80" s="151"/>
      <c r="M80" s="151"/>
      <c r="N80" s="151"/>
      <c r="O80" s="306"/>
      <c r="P80" s="151"/>
      <c r="Q80" s="151"/>
      <c r="R80" s="151"/>
      <c r="S80" s="151"/>
      <c r="T80" s="151"/>
      <c r="U80" s="151"/>
      <c r="V80" s="151"/>
      <c r="W80" s="151"/>
    </row>
    <row r="81" spans="1:23" x14ac:dyDescent="0.4">
      <c r="A81" s="411"/>
      <c r="B81" s="608"/>
      <c r="C81" s="608"/>
      <c r="D81" s="608"/>
      <c r="E81" s="608"/>
      <c r="F81" s="306"/>
      <c r="G81" s="306"/>
      <c r="H81" s="306"/>
      <c r="I81" s="306"/>
      <c r="J81" s="306"/>
      <c r="K81" s="151"/>
      <c r="L81" s="151"/>
      <c r="M81" s="151"/>
      <c r="N81" s="151"/>
      <c r="O81" s="306"/>
      <c r="P81" s="151"/>
      <c r="Q81" s="151"/>
      <c r="R81" s="151"/>
      <c r="S81" s="623" t="s">
        <v>134</v>
      </c>
      <c r="T81" s="623"/>
      <c r="U81" s="408">
        <f>SUM(G79:I79,K79,O79,Q79,S79,U79,V79,W79)</f>
        <v>24</v>
      </c>
      <c r="V81" s="151"/>
      <c r="W81" s="151"/>
    </row>
    <row r="82" spans="1:23" x14ac:dyDescent="0.4">
      <c r="A82" s="409" t="s">
        <v>251</v>
      </c>
      <c r="B82" s="410"/>
      <c r="C82" s="410"/>
      <c r="D82" s="410"/>
      <c r="E82" s="401" t="s">
        <v>252</v>
      </c>
      <c r="F82" s="402"/>
      <c r="G82" s="402"/>
      <c r="H82" s="402"/>
      <c r="I82" s="402"/>
      <c r="J82" s="402"/>
      <c r="K82" s="402"/>
      <c r="L82" s="402"/>
      <c r="M82" s="402"/>
      <c r="N82" s="402"/>
      <c r="O82" s="412"/>
      <c r="P82" s="402"/>
      <c r="Q82" s="402"/>
      <c r="R82" s="402"/>
      <c r="S82" s="402"/>
      <c r="T82" s="402"/>
      <c r="U82" s="402"/>
      <c r="V82" s="402"/>
      <c r="W82" s="413"/>
    </row>
    <row r="83" spans="1:23" s="69" customFormat="1" ht="24.6" x14ac:dyDescent="0.4">
      <c r="A83" s="403" t="s">
        <v>99</v>
      </c>
      <c r="B83" s="404" t="s">
        <v>100</v>
      </c>
      <c r="C83" s="404" t="s">
        <v>101</v>
      </c>
      <c r="D83" s="404" t="s">
        <v>102</v>
      </c>
      <c r="E83" s="405" t="s">
        <v>103</v>
      </c>
      <c r="F83" s="404" t="s">
        <v>104</v>
      </c>
      <c r="G83" s="404" t="s">
        <v>105</v>
      </c>
      <c r="H83" s="404" t="s">
        <v>106</v>
      </c>
      <c r="I83" s="404" t="s">
        <v>107</v>
      </c>
      <c r="J83" s="404" t="s">
        <v>108</v>
      </c>
      <c r="K83" s="404" t="s">
        <v>109</v>
      </c>
      <c r="L83" s="404" t="s">
        <v>110</v>
      </c>
      <c r="M83" s="404" t="s">
        <v>111</v>
      </c>
      <c r="N83" s="414" t="s">
        <v>112</v>
      </c>
      <c r="O83" s="408" t="s">
        <v>113</v>
      </c>
      <c r="P83" s="404" t="s">
        <v>114</v>
      </c>
      <c r="Q83" s="404" t="s">
        <v>115</v>
      </c>
      <c r="R83" s="404" t="s">
        <v>116</v>
      </c>
      <c r="S83" s="404" t="s">
        <v>117</v>
      </c>
      <c r="T83" s="404" t="s">
        <v>118</v>
      </c>
      <c r="U83" s="404" t="s">
        <v>119</v>
      </c>
      <c r="V83" s="404" t="s">
        <v>120</v>
      </c>
      <c r="W83" s="415" t="s">
        <v>121</v>
      </c>
    </row>
    <row r="84" spans="1:23" x14ac:dyDescent="0.4">
      <c r="A84" s="407" t="s">
        <v>253</v>
      </c>
      <c r="B84" s="133"/>
      <c r="C84" s="133"/>
      <c r="D84" s="416" t="s">
        <v>123</v>
      </c>
      <c r="E84" s="150" t="s">
        <v>254</v>
      </c>
      <c r="F84" s="151" t="s">
        <v>139</v>
      </c>
      <c r="G84" s="306">
        <v>1</v>
      </c>
      <c r="H84" s="306"/>
      <c r="I84" s="306"/>
      <c r="J84" s="306"/>
      <c r="K84" s="306"/>
      <c r="L84" s="306"/>
      <c r="M84" s="306"/>
      <c r="N84" s="306"/>
      <c r="O84" s="306"/>
      <c r="P84" s="306"/>
      <c r="Q84" s="306"/>
      <c r="R84" s="306"/>
      <c r="S84" s="306"/>
      <c r="T84" s="306"/>
      <c r="U84" s="306"/>
      <c r="V84" s="306"/>
      <c r="W84" s="417"/>
    </row>
    <row r="85" spans="1:23" x14ac:dyDescent="0.4">
      <c r="A85" s="407" t="s">
        <v>255</v>
      </c>
      <c r="B85" s="133"/>
      <c r="C85" s="133"/>
      <c r="D85" s="416" t="s">
        <v>123</v>
      </c>
      <c r="E85" s="150" t="s">
        <v>256</v>
      </c>
      <c r="F85" s="151" t="s">
        <v>139</v>
      </c>
      <c r="G85" s="306">
        <v>1</v>
      </c>
      <c r="H85" s="306"/>
      <c r="I85" s="306"/>
      <c r="J85" s="306"/>
      <c r="K85" s="306"/>
      <c r="L85" s="306"/>
      <c r="M85" s="306"/>
      <c r="N85" s="306"/>
      <c r="O85" s="306"/>
      <c r="P85" s="306"/>
      <c r="Q85" s="306"/>
      <c r="R85" s="306"/>
      <c r="S85" s="306"/>
      <c r="T85" s="306"/>
      <c r="U85" s="306"/>
      <c r="V85" s="306"/>
      <c r="W85" s="417"/>
    </row>
    <row r="86" spans="1:23" x14ac:dyDescent="0.4">
      <c r="A86" s="407" t="s">
        <v>257</v>
      </c>
      <c r="B86" s="133"/>
      <c r="C86" s="133"/>
      <c r="D86" s="416" t="s">
        <v>123</v>
      </c>
      <c r="E86" s="150" t="s">
        <v>258</v>
      </c>
      <c r="F86" s="151" t="s">
        <v>139</v>
      </c>
      <c r="G86" s="306">
        <v>1</v>
      </c>
      <c r="H86" s="306"/>
      <c r="I86" s="306"/>
      <c r="J86" s="306"/>
      <c r="K86" s="306"/>
      <c r="L86" s="306"/>
      <c r="M86" s="306"/>
      <c r="N86" s="306"/>
      <c r="O86" s="306"/>
      <c r="P86" s="306"/>
      <c r="Q86" s="306"/>
      <c r="R86" s="306"/>
      <c r="S86" s="306"/>
      <c r="T86" s="306"/>
      <c r="U86" s="306"/>
      <c r="V86" s="306"/>
      <c r="W86" s="417"/>
    </row>
    <row r="87" spans="1:23" ht="15" customHeight="1" x14ac:dyDescent="0.4">
      <c r="A87" s="407" t="s">
        <v>259</v>
      </c>
      <c r="B87" s="133"/>
      <c r="C87" s="133"/>
      <c r="D87" s="416" t="s">
        <v>123</v>
      </c>
      <c r="E87" s="150" t="s">
        <v>260</v>
      </c>
      <c r="F87" s="151" t="s">
        <v>139</v>
      </c>
      <c r="G87" s="306">
        <v>1</v>
      </c>
      <c r="H87" s="306"/>
      <c r="I87" s="306"/>
      <c r="J87" s="306"/>
      <c r="K87" s="306"/>
      <c r="L87" s="306"/>
      <c r="M87" s="306"/>
      <c r="N87" s="306"/>
      <c r="O87" s="306"/>
      <c r="P87" s="306"/>
      <c r="Q87" s="306"/>
      <c r="R87" s="306"/>
      <c r="S87" s="306"/>
      <c r="T87" s="306"/>
      <c r="U87" s="306"/>
      <c r="V87" s="306"/>
      <c r="W87" s="417"/>
    </row>
    <row r="88" spans="1:23" s="31" customFormat="1" x14ac:dyDescent="0.4">
      <c r="A88" s="407" t="s">
        <v>261</v>
      </c>
      <c r="B88" s="133"/>
      <c r="C88" s="133"/>
      <c r="D88" s="416" t="s">
        <v>123</v>
      </c>
      <c r="E88" s="150" t="s">
        <v>262</v>
      </c>
      <c r="F88" s="151" t="s">
        <v>139</v>
      </c>
      <c r="G88" s="306">
        <v>1</v>
      </c>
      <c r="H88" s="306"/>
      <c r="I88" s="306"/>
      <c r="J88" s="306"/>
      <c r="K88" s="306"/>
      <c r="L88" s="306"/>
      <c r="M88" s="306"/>
      <c r="N88" s="306"/>
      <c r="O88" s="306"/>
      <c r="P88" s="306"/>
      <c r="Q88" s="306"/>
      <c r="R88" s="306"/>
      <c r="S88" s="306"/>
      <c r="T88" s="306"/>
      <c r="U88" s="306"/>
      <c r="V88" s="306"/>
      <c r="W88" s="417"/>
    </row>
    <row r="89" spans="1:23" x14ac:dyDescent="0.4">
      <c r="A89" s="407" t="s">
        <v>263</v>
      </c>
      <c r="B89" s="133"/>
      <c r="C89" s="133"/>
      <c r="D89" s="416" t="s">
        <v>123</v>
      </c>
      <c r="E89" s="150" t="s">
        <v>264</v>
      </c>
      <c r="F89" s="151" t="s">
        <v>139</v>
      </c>
      <c r="G89" s="306">
        <v>1</v>
      </c>
      <c r="H89" s="306"/>
      <c r="I89" s="306"/>
      <c r="J89" s="306"/>
      <c r="K89" s="306"/>
      <c r="L89" s="306"/>
      <c r="M89" s="306"/>
      <c r="N89" s="306"/>
      <c r="O89" s="306"/>
      <c r="P89" s="306"/>
      <c r="Q89" s="306"/>
      <c r="R89" s="306"/>
      <c r="S89" s="306"/>
      <c r="T89" s="306"/>
      <c r="U89" s="306"/>
      <c r="V89" s="306"/>
      <c r="W89" s="417"/>
    </row>
    <row r="90" spans="1:23" x14ac:dyDescent="0.4">
      <c r="A90" s="407" t="s">
        <v>265</v>
      </c>
      <c r="B90" s="133"/>
      <c r="C90" s="133"/>
      <c r="D90" s="416" t="s">
        <v>123</v>
      </c>
      <c r="E90" s="150" t="s">
        <v>266</v>
      </c>
      <c r="F90" s="151" t="s">
        <v>139</v>
      </c>
      <c r="G90" s="306">
        <v>0.5</v>
      </c>
      <c r="H90" s="306"/>
      <c r="I90" s="306"/>
      <c r="J90" s="306"/>
      <c r="K90" s="306"/>
      <c r="L90" s="306"/>
      <c r="M90" s="306"/>
      <c r="N90" s="306"/>
      <c r="O90" s="306"/>
      <c r="P90" s="306"/>
      <c r="Q90" s="306"/>
      <c r="R90" s="306"/>
      <c r="S90" s="306"/>
      <c r="T90" s="306"/>
      <c r="U90" s="306"/>
      <c r="V90" s="306"/>
      <c r="W90" s="417"/>
    </row>
    <row r="91" spans="1:23" x14ac:dyDescent="0.4">
      <c r="A91" s="407" t="s">
        <v>267</v>
      </c>
      <c r="B91" s="133"/>
      <c r="C91" s="133"/>
      <c r="D91" s="416" t="s">
        <v>123</v>
      </c>
      <c r="E91" s="150" t="s">
        <v>268</v>
      </c>
      <c r="F91" s="151" t="s">
        <v>139</v>
      </c>
      <c r="G91" s="306">
        <v>0.5</v>
      </c>
      <c r="H91" s="306"/>
      <c r="I91" s="306"/>
      <c r="J91" s="306"/>
      <c r="K91" s="306"/>
      <c r="L91" s="306"/>
      <c r="M91" s="306"/>
      <c r="N91" s="306"/>
      <c r="O91" s="306"/>
      <c r="P91" s="306"/>
      <c r="Q91" s="306"/>
      <c r="R91" s="306"/>
      <c r="S91" s="306"/>
      <c r="T91" s="306"/>
      <c r="U91" s="306"/>
      <c r="V91" s="306"/>
      <c r="W91" s="417"/>
    </row>
    <row r="92" spans="1:23" x14ac:dyDescent="0.4">
      <c r="A92" s="407" t="s">
        <v>269</v>
      </c>
      <c r="B92" s="133"/>
      <c r="C92" s="133"/>
      <c r="D92" s="416" t="s">
        <v>123</v>
      </c>
      <c r="E92" s="150" t="s">
        <v>270</v>
      </c>
      <c r="F92" s="151" t="s">
        <v>193</v>
      </c>
      <c r="G92" s="306"/>
      <c r="H92" s="306"/>
      <c r="I92" s="306"/>
      <c r="J92" s="306"/>
      <c r="K92" s="306"/>
      <c r="L92" s="306"/>
      <c r="M92" s="306"/>
      <c r="N92" s="306"/>
      <c r="O92" s="306"/>
      <c r="P92" s="306"/>
      <c r="Q92" s="306"/>
      <c r="R92" s="306"/>
      <c r="S92" s="306"/>
      <c r="T92" s="306"/>
      <c r="U92" s="306"/>
      <c r="V92" s="425"/>
      <c r="W92" s="417">
        <v>2</v>
      </c>
    </row>
    <row r="93" spans="1:23" x14ac:dyDescent="0.4">
      <c r="A93" s="418" t="s">
        <v>271</v>
      </c>
      <c r="B93" s="419" t="s">
        <v>195</v>
      </c>
      <c r="C93" s="419" t="s">
        <v>196</v>
      </c>
      <c r="D93" s="419" t="s">
        <v>157</v>
      </c>
      <c r="E93" s="143" t="s">
        <v>272</v>
      </c>
      <c r="F93" s="152" t="s">
        <v>198</v>
      </c>
      <c r="G93" s="406"/>
      <c r="H93" s="406"/>
      <c r="I93" s="406"/>
      <c r="J93" s="406"/>
      <c r="K93" s="406"/>
      <c r="L93" s="406"/>
      <c r="M93" s="406"/>
      <c r="N93" s="406"/>
      <c r="O93" s="406"/>
      <c r="P93" s="406"/>
      <c r="Q93" s="406"/>
      <c r="R93" s="406"/>
      <c r="S93" s="406"/>
      <c r="T93" s="406">
        <v>4</v>
      </c>
      <c r="U93" s="406">
        <v>6</v>
      </c>
      <c r="V93" s="406"/>
      <c r="W93" s="421"/>
    </row>
    <row r="94" spans="1:23" x14ac:dyDescent="0.4">
      <c r="A94" s="411"/>
      <c r="B94" s="608"/>
      <c r="C94" s="608"/>
      <c r="D94" s="608"/>
      <c r="E94" s="608"/>
      <c r="F94" s="404" t="s">
        <v>133</v>
      </c>
      <c r="G94" s="408">
        <f>SUM(G84:G93)</f>
        <v>7</v>
      </c>
      <c r="H94" s="408">
        <f t="shared" ref="H94:W94" si="5">SUM(H84:H93)</f>
        <v>0</v>
      </c>
      <c r="I94" s="408">
        <f t="shared" si="5"/>
        <v>0</v>
      </c>
      <c r="J94" s="408">
        <f t="shared" si="5"/>
        <v>0</v>
      </c>
      <c r="K94" s="408">
        <f t="shared" si="5"/>
        <v>0</v>
      </c>
      <c r="L94" s="408">
        <f t="shared" si="5"/>
        <v>0</v>
      </c>
      <c r="M94" s="408">
        <f t="shared" si="5"/>
        <v>0</v>
      </c>
      <c r="N94" s="408">
        <f t="shared" si="5"/>
        <v>0</v>
      </c>
      <c r="O94" s="408">
        <f t="shared" si="5"/>
        <v>0</v>
      </c>
      <c r="P94" s="408">
        <f t="shared" si="5"/>
        <v>0</v>
      </c>
      <c r="Q94" s="408">
        <f t="shared" si="5"/>
        <v>0</v>
      </c>
      <c r="R94" s="408">
        <f t="shared" si="5"/>
        <v>0</v>
      </c>
      <c r="S94" s="408">
        <f t="shared" si="5"/>
        <v>0</v>
      </c>
      <c r="T94" s="408">
        <f>SUM(T84:T93)</f>
        <v>4</v>
      </c>
      <c r="U94" s="408">
        <f t="shared" si="5"/>
        <v>6</v>
      </c>
      <c r="V94" s="408">
        <f t="shared" si="5"/>
        <v>0</v>
      </c>
      <c r="W94" s="408">
        <f t="shared" si="5"/>
        <v>2</v>
      </c>
    </row>
    <row r="95" spans="1:23" x14ac:dyDescent="0.4">
      <c r="A95" s="411"/>
      <c r="B95" s="608"/>
      <c r="C95" s="608"/>
      <c r="D95" s="608"/>
      <c r="E95" s="608"/>
      <c r="F95" s="306"/>
      <c r="G95" s="151"/>
      <c r="H95" s="151"/>
      <c r="I95" s="151"/>
      <c r="J95" s="151"/>
      <c r="K95" s="151"/>
      <c r="L95" s="151"/>
      <c r="M95" s="151"/>
      <c r="N95" s="151"/>
      <c r="O95" s="151"/>
      <c r="P95" s="151"/>
      <c r="Q95" s="151"/>
      <c r="R95" s="151"/>
      <c r="S95" s="151"/>
      <c r="T95" s="151"/>
      <c r="U95" s="151"/>
      <c r="V95" s="151"/>
      <c r="W95" s="151"/>
    </row>
    <row r="96" spans="1:23" x14ac:dyDescent="0.4">
      <c r="A96" s="411"/>
      <c r="B96" s="608"/>
      <c r="C96" s="608"/>
      <c r="D96" s="608"/>
      <c r="E96" s="608"/>
      <c r="F96" s="306"/>
      <c r="G96" s="306"/>
      <c r="H96" s="306"/>
      <c r="I96" s="306"/>
      <c r="J96" s="306"/>
      <c r="K96" s="151"/>
      <c r="L96" s="151"/>
      <c r="M96" s="151"/>
      <c r="N96" s="151"/>
      <c r="O96" s="306"/>
      <c r="P96" s="151"/>
      <c r="Q96" s="151"/>
      <c r="R96" s="151"/>
      <c r="S96" s="623" t="s">
        <v>134</v>
      </c>
      <c r="T96" s="623"/>
      <c r="U96" s="408">
        <f>SUM(G94:I94,K94,O94,Q94,S94,U94,V94,W94)</f>
        <v>15</v>
      </c>
      <c r="V96" s="151"/>
      <c r="W96" s="151"/>
    </row>
    <row r="97" spans="1:23" x14ac:dyDescent="0.4">
      <c r="B97" s="151"/>
      <c r="C97" s="425"/>
      <c r="D97" s="425"/>
      <c r="E97" s="431"/>
      <c r="F97" s="425"/>
      <c r="G97" s="425"/>
      <c r="H97" s="425"/>
      <c r="I97" s="425"/>
      <c r="J97" s="425"/>
      <c r="K97" s="425"/>
      <c r="L97" s="425"/>
      <c r="M97" s="425"/>
      <c r="N97" s="425"/>
      <c r="O97" s="425"/>
      <c r="P97" s="425"/>
      <c r="Q97" s="425"/>
      <c r="R97" s="425"/>
      <c r="S97" s="425"/>
      <c r="T97" s="425"/>
      <c r="U97" s="425"/>
      <c r="V97" s="425"/>
      <c r="W97" s="425"/>
    </row>
    <row r="98" spans="1:23" s="69" customFormat="1" x14ac:dyDescent="0.4">
      <c r="A98" s="409" t="s">
        <v>273</v>
      </c>
      <c r="B98" s="410"/>
      <c r="C98" s="410"/>
      <c r="D98" s="410"/>
      <c r="E98" s="401" t="s">
        <v>274</v>
      </c>
      <c r="F98" s="402"/>
      <c r="G98" s="402"/>
      <c r="H98" s="402"/>
      <c r="I98" s="402"/>
      <c r="J98" s="402"/>
      <c r="K98" s="402"/>
      <c r="L98" s="402"/>
      <c r="M98" s="402"/>
      <c r="N98" s="402"/>
      <c r="O98" s="412"/>
      <c r="P98" s="402"/>
      <c r="Q98" s="402"/>
      <c r="R98" s="402"/>
      <c r="S98" s="402"/>
      <c r="T98" s="402"/>
      <c r="U98" s="402"/>
      <c r="V98" s="402"/>
      <c r="W98" s="413"/>
    </row>
    <row r="99" spans="1:23" ht="24.6" x14ac:dyDescent="0.4">
      <c r="A99" s="403" t="s">
        <v>99</v>
      </c>
      <c r="B99" s="404" t="s">
        <v>100</v>
      </c>
      <c r="C99" s="404" t="s">
        <v>101</v>
      </c>
      <c r="D99" s="404" t="s">
        <v>102</v>
      </c>
      <c r="E99" s="405" t="s">
        <v>103</v>
      </c>
      <c r="F99" s="404" t="s">
        <v>104</v>
      </c>
      <c r="G99" s="404" t="s">
        <v>105</v>
      </c>
      <c r="H99" s="404" t="s">
        <v>106</v>
      </c>
      <c r="I99" s="404" t="s">
        <v>107</v>
      </c>
      <c r="J99" s="404" t="s">
        <v>108</v>
      </c>
      <c r="K99" s="404" t="s">
        <v>109</v>
      </c>
      <c r="L99" s="404" t="s">
        <v>110</v>
      </c>
      <c r="M99" s="404" t="s">
        <v>111</v>
      </c>
      <c r="N99" s="414" t="s">
        <v>112</v>
      </c>
      <c r="O99" s="408" t="s">
        <v>113</v>
      </c>
      <c r="P99" s="404" t="s">
        <v>114</v>
      </c>
      <c r="Q99" s="404" t="s">
        <v>115</v>
      </c>
      <c r="R99" s="404" t="s">
        <v>116</v>
      </c>
      <c r="S99" s="404" t="s">
        <v>117</v>
      </c>
      <c r="T99" s="404" t="s">
        <v>118</v>
      </c>
      <c r="U99" s="404" t="s">
        <v>119</v>
      </c>
      <c r="V99" s="404" t="s">
        <v>120</v>
      </c>
      <c r="W99" s="415" t="s">
        <v>121</v>
      </c>
    </row>
    <row r="100" spans="1:23" x14ac:dyDescent="0.4">
      <c r="A100" s="407" t="s">
        <v>275</v>
      </c>
      <c r="B100" s="133"/>
      <c r="C100" s="133"/>
      <c r="D100" s="416" t="s">
        <v>123</v>
      </c>
      <c r="E100" s="150" t="s">
        <v>276</v>
      </c>
      <c r="F100" s="151" t="s">
        <v>139</v>
      </c>
      <c r="G100" s="306">
        <v>0.5</v>
      </c>
      <c r="H100" s="306"/>
      <c r="I100" s="306"/>
      <c r="J100" s="306"/>
      <c r="K100" s="306"/>
      <c r="L100" s="306"/>
      <c r="M100" s="306"/>
      <c r="N100" s="306"/>
      <c r="O100" s="306"/>
      <c r="P100" s="306"/>
      <c r="Q100" s="306"/>
      <c r="R100" s="306"/>
      <c r="S100" s="306"/>
      <c r="T100" s="306"/>
      <c r="U100" s="306"/>
      <c r="V100" s="306"/>
      <c r="W100" s="417"/>
    </row>
    <row r="101" spans="1:23" ht="24.6" x14ac:dyDescent="0.4">
      <c r="A101" s="407" t="s">
        <v>277</v>
      </c>
      <c r="B101" s="133"/>
      <c r="C101" s="133"/>
      <c r="D101" s="416" t="s">
        <v>123</v>
      </c>
      <c r="E101" s="150" t="s">
        <v>278</v>
      </c>
      <c r="F101" s="151" t="s">
        <v>139</v>
      </c>
      <c r="G101" s="306">
        <v>0.5</v>
      </c>
      <c r="H101" s="306"/>
      <c r="I101" s="306"/>
      <c r="J101" s="306"/>
      <c r="K101" s="306"/>
      <c r="L101" s="306"/>
      <c r="M101" s="306"/>
      <c r="N101" s="306"/>
      <c r="O101" s="306"/>
      <c r="P101" s="306"/>
      <c r="Q101" s="306"/>
      <c r="R101" s="306"/>
      <c r="S101" s="306"/>
      <c r="T101" s="306"/>
      <c r="U101" s="306"/>
      <c r="V101" s="306"/>
      <c r="W101" s="417"/>
    </row>
    <row r="102" spans="1:23" ht="14.85" customHeight="1" x14ac:dyDescent="0.4">
      <c r="A102" s="422" t="s">
        <v>279</v>
      </c>
      <c r="B102" s="133"/>
      <c r="C102" s="133"/>
      <c r="D102" s="151" t="s">
        <v>157</v>
      </c>
      <c r="E102" s="150" t="s">
        <v>280</v>
      </c>
      <c r="F102" s="151" t="s">
        <v>139</v>
      </c>
      <c r="G102" s="306">
        <v>0.5</v>
      </c>
      <c r="H102" s="151"/>
      <c r="I102" s="151"/>
      <c r="J102" s="151"/>
      <c r="K102" s="151"/>
      <c r="L102" s="151"/>
      <c r="M102" s="151"/>
      <c r="N102" s="151"/>
      <c r="O102" s="151"/>
      <c r="P102" s="151"/>
      <c r="Q102" s="151"/>
      <c r="R102" s="151"/>
      <c r="S102" s="151"/>
      <c r="T102" s="151"/>
      <c r="U102" s="151"/>
      <c r="V102" s="151"/>
      <c r="W102" s="432"/>
    </row>
    <row r="103" spans="1:23" s="31" customFormat="1" x14ac:dyDescent="0.4">
      <c r="A103" s="407" t="s">
        <v>281</v>
      </c>
      <c r="B103" s="133"/>
      <c r="C103" s="133"/>
      <c r="D103" s="416" t="s">
        <v>123</v>
      </c>
      <c r="E103" s="150" t="s">
        <v>282</v>
      </c>
      <c r="F103" s="151" t="s">
        <v>139</v>
      </c>
      <c r="G103" s="306">
        <v>0.5</v>
      </c>
      <c r="H103" s="306"/>
      <c r="I103" s="306"/>
      <c r="J103" s="306"/>
      <c r="K103" s="306"/>
      <c r="L103" s="306"/>
      <c r="M103" s="306"/>
      <c r="N103" s="306"/>
      <c r="O103" s="306"/>
      <c r="P103" s="306"/>
      <c r="Q103" s="306"/>
      <c r="R103" s="306"/>
      <c r="S103" s="306"/>
      <c r="T103" s="306"/>
      <c r="U103" s="306"/>
      <c r="V103" s="306"/>
      <c r="W103" s="417"/>
    </row>
    <row r="104" spans="1:23" x14ac:dyDescent="0.4">
      <c r="A104" s="433" t="s">
        <v>283</v>
      </c>
      <c r="B104" s="133"/>
      <c r="C104" s="133"/>
      <c r="D104" s="416" t="s">
        <v>123</v>
      </c>
      <c r="E104" s="150" t="s">
        <v>284</v>
      </c>
      <c r="F104" s="151" t="s">
        <v>139</v>
      </c>
      <c r="G104" s="306">
        <v>1</v>
      </c>
      <c r="H104" s="306"/>
      <c r="I104" s="151"/>
      <c r="J104" s="151"/>
      <c r="K104" s="151"/>
      <c r="L104" s="151"/>
      <c r="M104" s="151"/>
      <c r="N104" s="151"/>
      <c r="O104" s="151"/>
      <c r="P104" s="151"/>
      <c r="Q104" s="151"/>
      <c r="R104" s="151"/>
      <c r="S104" s="151"/>
      <c r="T104" s="151"/>
      <c r="U104" s="151"/>
      <c r="V104" s="151"/>
      <c r="W104" s="432"/>
    </row>
    <row r="105" spans="1:23" ht="12.75" customHeight="1" x14ac:dyDescent="0.4">
      <c r="A105" s="433" t="s">
        <v>285</v>
      </c>
      <c r="B105" s="133"/>
      <c r="C105" s="133"/>
      <c r="D105" s="416" t="s">
        <v>123</v>
      </c>
      <c r="E105" s="150" t="s">
        <v>286</v>
      </c>
      <c r="F105" s="151" t="s">
        <v>287</v>
      </c>
      <c r="G105" s="306"/>
      <c r="H105" s="306"/>
      <c r="I105" s="306"/>
      <c r="J105" s="306"/>
      <c r="K105" s="306"/>
      <c r="L105" s="306"/>
      <c r="M105" s="306"/>
      <c r="N105" s="306"/>
      <c r="O105" s="306">
        <v>1</v>
      </c>
      <c r="P105" s="306"/>
      <c r="Q105" s="306"/>
      <c r="R105" s="306"/>
      <c r="S105" s="306"/>
      <c r="T105" s="306"/>
      <c r="U105" s="306"/>
      <c r="V105" s="306"/>
      <c r="W105" s="417"/>
    </row>
    <row r="106" spans="1:23" x14ac:dyDescent="0.4">
      <c r="A106" s="407" t="s">
        <v>288</v>
      </c>
      <c r="B106" s="133"/>
      <c r="C106" s="133"/>
      <c r="D106" s="133" t="s">
        <v>157</v>
      </c>
      <c r="E106" s="150" t="s">
        <v>289</v>
      </c>
      <c r="F106" s="151" t="s">
        <v>159</v>
      </c>
      <c r="G106" s="306"/>
      <c r="H106" s="306"/>
      <c r="I106" s="306"/>
      <c r="J106" s="306"/>
      <c r="K106" s="306"/>
      <c r="L106" s="306"/>
      <c r="M106" s="306"/>
      <c r="N106" s="306"/>
      <c r="O106" s="306"/>
      <c r="P106" s="306"/>
      <c r="Q106" s="306"/>
      <c r="R106" s="306"/>
      <c r="S106" s="306"/>
      <c r="T106" s="306"/>
      <c r="U106" s="306"/>
      <c r="V106" s="306">
        <v>1.5</v>
      </c>
      <c r="W106" s="417"/>
    </row>
    <row r="107" spans="1:23" x14ac:dyDescent="0.4">
      <c r="A107" s="433" t="s">
        <v>290</v>
      </c>
      <c r="B107" s="133"/>
      <c r="C107" s="133"/>
      <c r="D107" s="416" t="s">
        <v>123</v>
      </c>
      <c r="E107" s="150" t="s">
        <v>291</v>
      </c>
      <c r="F107" s="151" t="s">
        <v>193</v>
      </c>
      <c r="G107" s="306"/>
      <c r="H107" s="306"/>
      <c r="I107" s="306"/>
      <c r="J107" s="306"/>
      <c r="K107" s="306"/>
      <c r="L107" s="306"/>
      <c r="M107" s="306"/>
      <c r="N107" s="306"/>
      <c r="O107" s="306"/>
      <c r="P107" s="306"/>
      <c r="Q107" s="306"/>
      <c r="R107" s="306"/>
      <c r="S107" s="306"/>
      <c r="T107" s="306"/>
      <c r="U107" s="306"/>
      <c r="V107" s="425"/>
      <c r="W107" s="417">
        <v>2</v>
      </c>
    </row>
    <row r="108" spans="1:23" x14ac:dyDescent="0.4">
      <c r="A108" s="407" t="s">
        <v>292</v>
      </c>
      <c r="B108" s="133" t="s">
        <v>293</v>
      </c>
      <c r="C108" s="133" t="s">
        <v>294</v>
      </c>
      <c r="D108" s="133" t="s">
        <v>157</v>
      </c>
      <c r="E108" s="150" t="s">
        <v>295</v>
      </c>
      <c r="F108" s="151" t="s">
        <v>296</v>
      </c>
      <c r="G108" s="306"/>
      <c r="H108" s="306"/>
      <c r="I108" s="306"/>
      <c r="J108" s="306"/>
      <c r="K108" s="306"/>
      <c r="L108" s="306"/>
      <c r="M108" s="306"/>
      <c r="N108" s="306"/>
      <c r="O108" s="306"/>
      <c r="P108" s="306"/>
      <c r="Q108" s="306"/>
      <c r="R108" s="306">
        <v>4</v>
      </c>
      <c r="S108" s="306">
        <v>6</v>
      </c>
      <c r="T108" s="151"/>
      <c r="U108" s="151"/>
      <c r="V108" s="306"/>
      <c r="W108" s="417"/>
    </row>
    <row r="109" spans="1:23" x14ac:dyDescent="0.4">
      <c r="A109" s="407" t="s">
        <v>297</v>
      </c>
      <c r="B109" s="133" t="s">
        <v>298</v>
      </c>
      <c r="C109" s="133" t="s">
        <v>196</v>
      </c>
      <c r="D109" s="133" t="s">
        <v>157</v>
      </c>
      <c r="E109" s="150" t="s">
        <v>299</v>
      </c>
      <c r="F109" s="151" t="s">
        <v>300</v>
      </c>
      <c r="G109" s="306"/>
      <c r="H109" s="306"/>
      <c r="I109" s="306"/>
      <c r="J109" s="306"/>
      <c r="K109" s="306"/>
      <c r="L109" s="306"/>
      <c r="M109" s="306"/>
      <c r="N109" s="306"/>
      <c r="O109" s="306"/>
      <c r="P109" s="306"/>
      <c r="Q109" s="306"/>
      <c r="R109" s="306"/>
      <c r="S109" s="306"/>
      <c r="T109" s="306"/>
      <c r="U109" s="306"/>
      <c r="V109" s="306">
        <v>3</v>
      </c>
      <c r="W109" s="417"/>
    </row>
    <row r="110" spans="1:23" x14ac:dyDescent="0.4">
      <c r="A110" s="407" t="s">
        <v>301</v>
      </c>
      <c r="B110" s="133"/>
      <c r="C110" s="133"/>
      <c r="D110" s="416" t="s">
        <v>123</v>
      </c>
      <c r="E110" s="150" t="s">
        <v>302</v>
      </c>
      <c r="F110" s="151" t="s">
        <v>193</v>
      </c>
      <c r="G110" s="306"/>
      <c r="H110" s="306"/>
      <c r="I110" s="306"/>
      <c r="J110" s="306"/>
      <c r="K110" s="306"/>
      <c r="L110" s="306"/>
      <c r="M110" s="306"/>
      <c r="N110" s="306"/>
      <c r="O110" s="306"/>
      <c r="P110" s="306"/>
      <c r="Q110" s="306"/>
      <c r="R110" s="306"/>
      <c r="S110" s="306"/>
      <c r="T110" s="306"/>
      <c r="U110" s="306"/>
      <c r="V110" s="425"/>
      <c r="W110" s="417">
        <v>2.5</v>
      </c>
    </row>
    <row r="111" spans="1:23" x14ac:dyDescent="0.4">
      <c r="A111" s="407" t="s">
        <v>303</v>
      </c>
      <c r="B111" s="133" t="s">
        <v>298</v>
      </c>
      <c r="C111" s="133" t="s">
        <v>196</v>
      </c>
      <c r="D111" s="133" t="s">
        <v>157</v>
      </c>
      <c r="E111" s="150" t="s">
        <v>304</v>
      </c>
      <c r="F111" s="151" t="s">
        <v>305</v>
      </c>
      <c r="G111" s="306"/>
      <c r="H111" s="306"/>
      <c r="I111" s="306"/>
      <c r="J111" s="306">
        <v>2</v>
      </c>
      <c r="K111" s="306">
        <v>5.5</v>
      </c>
      <c r="L111" s="306">
        <v>2</v>
      </c>
      <c r="M111" s="306">
        <v>5.5</v>
      </c>
      <c r="N111" s="306"/>
      <c r="O111" s="306"/>
      <c r="P111" s="306"/>
      <c r="Q111" s="306"/>
      <c r="R111" s="306"/>
      <c r="S111" s="306"/>
      <c r="T111" s="306"/>
      <c r="U111" s="306"/>
      <c r="V111" s="306"/>
      <c r="W111" s="417"/>
    </row>
    <row r="112" spans="1:23" x14ac:dyDescent="0.4">
      <c r="A112" s="407" t="s">
        <v>306</v>
      </c>
      <c r="B112" s="133"/>
      <c r="C112" s="133"/>
      <c r="D112" s="416" t="s">
        <v>123</v>
      </c>
      <c r="E112" s="150" t="s">
        <v>307</v>
      </c>
      <c r="F112" s="151" t="s">
        <v>193</v>
      </c>
      <c r="G112" s="306"/>
      <c r="H112" s="306"/>
      <c r="I112" s="306"/>
      <c r="J112" s="306"/>
      <c r="K112" s="306"/>
      <c r="L112" s="306"/>
      <c r="M112" s="306"/>
      <c r="N112" s="306"/>
      <c r="O112" s="306"/>
      <c r="P112" s="306"/>
      <c r="Q112" s="306"/>
      <c r="R112" s="306"/>
      <c r="S112" s="306"/>
      <c r="T112" s="306"/>
      <c r="U112" s="306"/>
      <c r="V112" s="425"/>
      <c r="W112" s="417">
        <v>2.5</v>
      </c>
    </row>
    <row r="113" spans="1:24" x14ac:dyDescent="0.4">
      <c r="A113" s="407" t="s">
        <v>308</v>
      </c>
      <c r="B113" s="133" t="s">
        <v>298</v>
      </c>
      <c r="C113" s="133" t="s">
        <v>196</v>
      </c>
      <c r="D113" s="133" t="s">
        <v>157</v>
      </c>
      <c r="E113" s="150" t="s">
        <v>309</v>
      </c>
      <c r="F113" s="151" t="s">
        <v>305</v>
      </c>
      <c r="G113" s="306"/>
      <c r="H113" s="306"/>
      <c r="I113" s="306"/>
      <c r="J113" s="306">
        <v>2</v>
      </c>
      <c r="K113" s="306">
        <v>5.5</v>
      </c>
      <c r="L113" s="306">
        <v>2</v>
      </c>
      <c r="M113" s="306">
        <v>5.5</v>
      </c>
      <c r="N113" s="306"/>
      <c r="O113" s="306"/>
      <c r="P113" s="306"/>
      <c r="Q113" s="306"/>
      <c r="R113" s="306"/>
      <c r="S113" s="306"/>
      <c r="T113" s="306"/>
      <c r="U113" s="306"/>
      <c r="V113" s="306"/>
      <c r="W113" s="417"/>
    </row>
    <row r="114" spans="1:24" x14ac:dyDescent="0.4">
      <c r="A114" s="407" t="s">
        <v>310</v>
      </c>
      <c r="B114" s="133"/>
      <c r="C114" s="133"/>
      <c r="D114" s="416" t="s">
        <v>123</v>
      </c>
      <c r="E114" s="150" t="s">
        <v>311</v>
      </c>
      <c r="F114" s="151" t="s">
        <v>193</v>
      </c>
      <c r="G114" s="306"/>
      <c r="H114" s="306"/>
      <c r="I114" s="306"/>
      <c r="J114" s="306"/>
      <c r="K114" s="306"/>
      <c r="L114" s="306"/>
      <c r="M114" s="306"/>
      <c r="N114" s="306"/>
      <c r="O114" s="306"/>
      <c r="P114" s="306"/>
      <c r="Q114" s="306"/>
      <c r="R114" s="306"/>
      <c r="S114" s="306"/>
      <c r="T114" s="306"/>
      <c r="U114" s="306"/>
      <c r="V114" s="425"/>
      <c r="W114" s="417">
        <v>2.5</v>
      </c>
    </row>
    <row r="115" spans="1:24" s="149" customFormat="1" x14ac:dyDescent="0.4">
      <c r="A115" s="418" t="s">
        <v>312</v>
      </c>
      <c r="B115" s="419" t="s">
        <v>298</v>
      </c>
      <c r="C115" s="419" t="s">
        <v>196</v>
      </c>
      <c r="D115" s="419" t="s">
        <v>157</v>
      </c>
      <c r="E115" s="143" t="s">
        <v>313</v>
      </c>
      <c r="F115" s="152" t="s">
        <v>305</v>
      </c>
      <c r="G115" s="406"/>
      <c r="H115" s="406"/>
      <c r="I115" s="406"/>
      <c r="J115" s="406">
        <v>2</v>
      </c>
      <c r="K115" s="406">
        <v>5.5</v>
      </c>
      <c r="L115" s="406">
        <v>2</v>
      </c>
      <c r="M115" s="406">
        <v>5.5</v>
      </c>
      <c r="N115" s="406"/>
      <c r="O115" s="406"/>
      <c r="P115" s="406"/>
      <c r="Q115" s="406"/>
      <c r="R115" s="406"/>
      <c r="S115" s="406"/>
      <c r="T115" s="406"/>
      <c r="U115" s="406"/>
      <c r="V115" s="406"/>
      <c r="W115" s="421"/>
      <c r="X115" s="69"/>
    </row>
    <row r="116" spans="1:24" x14ac:dyDescent="0.4">
      <c r="A116" s="411"/>
      <c r="B116" s="608"/>
      <c r="C116" s="608"/>
      <c r="D116" s="608"/>
      <c r="E116" s="608"/>
      <c r="F116" s="404" t="s">
        <v>133</v>
      </c>
      <c r="G116" s="408">
        <f t="shared" ref="G116:W116" si="6">SUM(G100:G115)</f>
        <v>3</v>
      </c>
      <c r="H116" s="408">
        <f t="shared" si="6"/>
        <v>0</v>
      </c>
      <c r="I116" s="408">
        <f t="shared" si="6"/>
        <v>0</v>
      </c>
      <c r="J116" s="408">
        <f t="shared" si="6"/>
        <v>6</v>
      </c>
      <c r="K116" s="408">
        <f t="shared" si="6"/>
        <v>16.5</v>
      </c>
      <c r="L116" s="408">
        <f t="shared" si="6"/>
        <v>6</v>
      </c>
      <c r="M116" s="408">
        <f t="shared" si="6"/>
        <v>16.5</v>
      </c>
      <c r="N116" s="408">
        <f t="shared" si="6"/>
        <v>0</v>
      </c>
      <c r="O116" s="408">
        <f t="shared" si="6"/>
        <v>1</v>
      </c>
      <c r="P116" s="408">
        <f t="shared" si="6"/>
        <v>0</v>
      </c>
      <c r="Q116" s="408">
        <f t="shared" si="6"/>
        <v>0</v>
      </c>
      <c r="R116" s="408">
        <f t="shared" si="6"/>
        <v>4</v>
      </c>
      <c r="S116" s="408">
        <f t="shared" si="6"/>
        <v>6</v>
      </c>
      <c r="T116" s="408">
        <f t="shared" si="6"/>
        <v>0</v>
      </c>
      <c r="U116" s="408">
        <f t="shared" si="6"/>
        <v>0</v>
      </c>
      <c r="V116" s="408">
        <f t="shared" si="6"/>
        <v>4.5</v>
      </c>
      <c r="W116" s="408">
        <f t="shared" si="6"/>
        <v>9.5</v>
      </c>
    </row>
    <row r="117" spans="1:24" x14ac:dyDescent="0.4">
      <c r="A117" s="411"/>
      <c r="B117" s="608"/>
      <c r="C117" s="608"/>
      <c r="D117" s="608"/>
      <c r="E117" s="608"/>
      <c r="F117" s="151"/>
      <c r="G117" s="151"/>
      <c r="H117" s="151"/>
      <c r="I117" s="151"/>
      <c r="J117" s="151"/>
      <c r="K117" s="151"/>
      <c r="L117" s="151"/>
      <c r="M117" s="151"/>
      <c r="N117" s="151"/>
      <c r="O117" s="151"/>
      <c r="P117" s="151"/>
      <c r="Q117" s="151"/>
      <c r="R117" s="151"/>
      <c r="S117" s="151"/>
      <c r="T117" s="151"/>
      <c r="U117" s="151"/>
      <c r="V117" s="151"/>
      <c r="W117" s="151"/>
    </row>
    <row r="118" spans="1:24" x14ac:dyDescent="0.4">
      <c r="A118" s="150"/>
      <c r="B118" s="151"/>
      <c r="C118" s="151"/>
      <c r="D118" s="151"/>
      <c r="E118" s="150"/>
      <c r="F118" s="151"/>
      <c r="G118" s="151"/>
      <c r="H118" s="151"/>
      <c r="I118" s="151"/>
      <c r="J118" s="151"/>
      <c r="K118" s="151"/>
      <c r="L118" s="151"/>
      <c r="M118" s="151"/>
      <c r="N118" s="151"/>
      <c r="O118" s="151"/>
      <c r="P118" s="151"/>
      <c r="Q118" s="151"/>
      <c r="R118" s="151"/>
      <c r="S118" s="623" t="s">
        <v>134</v>
      </c>
      <c r="T118" s="623"/>
      <c r="U118" s="408">
        <f>SUM(G116:I116,K116,O116,Q116,S116,U116,V116,W116)</f>
        <v>40.5</v>
      </c>
      <c r="V118" s="151"/>
      <c r="W118" s="151"/>
    </row>
    <row r="119" spans="1:24" x14ac:dyDescent="0.4">
      <c r="A119" s="150"/>
      <c r="B119" s="151"/>
      <c r="C119" s="151"/>
      <c r="D119" s="151"/>
      <c r="E119" s="150"/>
      <c r="F119" s="151"/>
      <c r="G119" s="151"/>
      <c r="H119" s="151"/>
      <c r="I119" s="151"/>
      <c r="J119" s="151"/>
      <c r="K119" s="151"/>
      <c r="L119" s="151"/>
      <c r="M119" s="151"/>
      <c r="N119" s="151"/>
      <c r="O119" s="151"/>
      <c r="P119" s="151"/>
      <c r="Q119" s="151"/>
      <c r="R119" s="151"/>
      <c r="S119" s="151"/>
      <c r="T119" s="151"/>
      <c r="U119" s="151"/>
      <c r="V119" s="151"/>
      <c r="W119" s="151"/>
    </row>
    <row r="120" spans="1:24" x14ac:dyDescent="0.4">
      <c r="A120" s="409" t="s">
        <v>314</v>
      </c>
      <c r="B120" s="410"/>
      <c r="C120" s="410"/>
      <c r="D120" s="410"/>
      <c r="E120" s="401" t="s">
        <v>315</v>
      </c>
      <c r="F120" s="402"/>
      <c r="G120" s="402"/>
      <c r="H120" s="402"/>
      <c r="I120" s="402"/>
      <c r="J120" s="402"/>
      <c r="K120" s="402"/>
      <c r="L120" s="402"/>
      <c r="M120" s="402"/>
      <c r="N120" s="402"/>
      <c r="O120" s="412"/>
      <c r="P120" s="402"/>
      <c r="Q120" s="402"/>
      <c r="R120" s="402"/>
      <c r="S120" s="402"/>
      <c r="T120" s="402"/>
      <c r="U120" s="402"/>
      <c r="V120" s="402"/>
      <c r="W120" s="413"/>
    </row>
    <row r="121" spans="1:24" ht="24.6" x14ac:dyDescent="0.4">
      <c r="A121" s="403" t="s">
        <v>99</v>
      </c>
      <c r="B121" s="404" t="s">
        <v>100</v>
      </c>
      <c r="C121" s="404" t="s">
        <v>101</v>
      </c>
      <c r="D121" s="404" t="s">
        <v>102</v>
      </c>
      <c r="E121" s="405" t="s">
        <v>103</v>
      </c>
      <c r="F121" s="404" t="s">
        <v>104</v>
      </c>
      <c r="G121" s="404" t="s">
        <v>105</v>
      </c>
      <c r="H121" s="404" t="s">
        <v>106</v>
      </c>
      <c r="I121" s="404" t="s">
        <v>107</v>
      </c>
      <c r="J121" s="404" t="s">
        <v>108</v>
      </c>
      <c r="K121" s="404" t="s">
        <v>109</v>
      </c>
      <c r="L121" s="404" t="s">
        <v>110</v>
      </c>
      <c r="M121" s="404" t="s">
        <v>111</v>
      </c>
      <c r="N121" s="414" t="s">
        <v>112</v>
      </c>
      <c r="O121" s="408" t="s">
        <v>113</v>
      </c>
      <c r="P121" s="404" t="s">
        <v>114</v>
      </c>
      <c r="Q121" s="404" t="s">
        <v>115</v>
      </c>
      <c r="R121" s="404" t="s">
        <v>116</v>
      </c>
      <c r="S121" s="404" t="s">
        <v>117</v>
      </c>
      <c r="T121" s="404" t="s">
        <v>118</v>
      </c>
      <c r="U121" s="404" t="s">
        <v>119</v>
      </c>
      <c r="V121" s="404" t="s">
        <v>120</v>
      </c>
      <c r="W121" s="415" t="s">
        <v>121</v>
      </c>
    </row>
    <row r="122" spans="1:24" x14ac:dyDescent="0.4">
      <c r="A122" s="407" t="s">
        <v>316</v>
      </c>
      <c r="B122" s="133"/>
      <c r="C122" s="133"/>
      <c r="D122" s="416" t="s">
        <v>123</v>
      </c>
      <c r="E122" s="150" t="s">
        <v>317</v>
      </c>
      <c r="F122" s="151" t="s">
        <v>139</v>
      </c>
      <c r="G122" s="306">
        <v>1</v>
      </c>
      <c r="H122" s="306"/>
      <c r="I122" s="306"/>
      <c r="J122" s="306"/>
      <c r="K122" s="306"/>
      <c r="L122" s="306"/>
      <c r="M122" s="306"/>
      <c r="N122" s="306"/>
      <c r="O122" s="306"/>
      <c r="P122" s="306"/>
      <c r="Q122" s="306"/>
      <c r="R122" s="306"/>
      <c r="S122" s="306"/>
      <c r="T122" s="306"/>
      <c r="U122" s="306"/>
      <c r="V122" s="306"/>
      <c r="W122" s="417"/>
    </row>
    <row r="123" spans="1:24" ht="15" customHeight="1" x14ac:dyDescent="0.4">
      <c r="A123" s="407" t="s">
        <v>318</v>
      </c>
      <c r="B123" s="133"/>
      <c r="C123" s="133"/>
      <c r="D123" s="416" t="s">
        <v>123</v>
      </c>
      <c r="E123" s="150" t="s">
        <v>319</v>
      </c>
      <c r="F123" s="151" t="s">
        <v>139</v>
      </c>
      <c r="G123" s="306">
        <v>1</v>
      </c>
      <c r="H123" s="306"/>
      <c r="I123" s="306"/>
      <c r="J123" s="306"/>
      <c r="K123" s="306"/>
      <c r="L123" s="306"/>
      <c r="M123" s="306"/>
      <c r="N123" s="306"/>
      <c r="O123" s="306"/>
      <c r="P123" s="306"/>
      <c r="Q123" s="306"/>
      <c r="R123" s="306"/>
      <c r="S123" s="306"/>
      <c r="T123" s="306"/>
      <c r="U123" s="306"/>
      <c r="V123" s="306"/>
      <c r="W123" s="417"/>
    </row>
    <row r="124" spans="1:24" s="315" customFormat="1" x14ac:dyDescent="0.4">
      <c r="A124" s="433" t="s">
        <v>320</v>
      </c>
      <c r="B124" s="133"/>
      <c r="C124" s="133"/>
      <c r="D124" s="416" t="s">
        <v>123</v>
      </c>
      <c r="E124" s="150" t="s">
        <v>321</v>
      </c>
      <c r="F124" s="151" t="s">
        <v>193</v>
      </c>
      <c r="G124" s="306"/>
      <c r="H124" s="306"/>
      <c r="I124" s="306"/>
      <c r="J124" s="306"/>
      <c r="K124" s="306"/>
      <c r="L124" s="306"/>
      <c r="M124" s="306"/>
      <c r="N124" s="306"/>
      <c r="O124" s="306"/>
      <c r="P124" s="306"/>
      <c r="Q124" s="306"/>
      <c r="R124" s="306"/>
      <c r="S124" s="306"/>
      <c r="T124" s="306"/>
      <c r="U124" s="306"/>
      <c r="V124" s="423"/>
      <c r="W124" s="417">
        <v>2</v>
      </c>
    </row>
    <row r="125" spans="1:24" s="31" customFormat="1" x14ac:dyDescent="0.4">
      <c r="A125" s="433" t="s">
        <v>322</v>
      </c>
      <c r="B125" s="133" t="s">
        <v>195</v>
      </c>
      <c r="C125" s="133" t="s">
        <v>294</v>
      </c>
      <c r="D125" s="133" t="s">
        <v>157</v>
      </c>
      <c r="E125" s="150" t="s">
        <v>323</v>
      </c>
      <c r="F125" s="151" t="s">
        <v>198</v>
      </c>
      <c r="G125" s="306"/>
      <c r="H125" s="306"/>
      <c r="I125" s="306"/>
      <c r="J125" s="306"/>
      <c r="K125" s="306"/>
      <c r="L125" s="306"/>
      <c r="M125" s="306"/>
      <c r="N125" s="306"/>
      <c r="O125" s="306"/>
      <c r="P125" s="306"/>
      <c r="Q125" s="306"/>
      <c r="R125" s="306"/>
      <c r="S125" s="306"/>
      <c r="T125" s="306">
        <v>4</v>
      </c>
      <c r="U125" s="306">
        <v>6</v>
      </c>
      <c r="V125" s="306"/>
      <c r="W125" s="417"/>
    </row>
    <row r="126" spans="1:24" s="31" customFormat="1" x14ac:dyDescent="0.4">
      <c r="A126" s="407" t="s">
        <v>324</v>
      </c>
      <c r="B126" s="133"/>
      <c r="C126" s="133"/>
      <c r="D126" s="416" t="s">
        <v>123</v>
      </c>
      <c r="E126" s="150" t="s">
        <v>325</v>
      </c>
      <c r="F126" s="151" t="s">
        <v>193</v>
      </c>
      <c r="G126" s="306"/>
      <c r="H126" s="306"/>
      <c r="I126" s="306"/>
      <c r="J126" s="306"/>
      <c r="K126" s="306"/>
      <c r="L126" s="306"/>
      <c r="M126" s="306"/>
      <c r="N126" s="306"/>
      <c r="O126" s="306"/>
      <c r="P126" s="306"/>
      <c r="Q126" s="306"/>
      <c r="R126" s="306"/>
      <c r="S126" s="306"/>
      <c r="T126" s="306"/>
      <c r="U126" s="306"/>
      <c r="V126" s="434"/>
      <c r="W126" s="417">
        <v>2.5</v>
      </c>
    </row>
    <row r="127" spans="1:24" s="31" customFormat="1" x14ac:dyDescent="0.4">
      <c r="A127" s="407" t="s">
        <v>326</v>
      </c>
      <c r="B127" s="133" t="s">
        <v>298</v>
      </c>
      <c r="C127" s="133" t="s">
        <v>196</v>
      </c>
      <c r="D127" s="133" t="s">
        <v>157</v>
      </c>
      <c r="E127" s="150" t="s">
        <v>327</v>
      </c>
      <c r="F127" s="151" t="s">
        <v>305</v>
      </c>
      <c r="G127" s="306"/>
      <c r="H127" s="306"/>
      <c r="I127" s="306"/>
      <c r="J127" s="306">
        <v>2</v>
      </c>
      <c r="K127" s="306">
        <v>5.5</v>
      </c>
      <c r="L127" s="306">
        <v>2</v>
      </c>
      <c r="M127" s="306">
        <v>5.5</v>
      </c>
      <c r="N127" s="306"/>
      <c r="O127" s="306"/>
      <c r="P127" s="306"/>
      <c r="Q127" s="306"/>
      <c r="R127" s="306"/>
      <c r="S127" s="306"/>
      <c r="T127" s="306"/>
      <c r="U127" s="306"/>
      <c r="V127" s="306"/>
      <c r="W127" s="417"/>
    </row>
    <row r="128" spans="1:24" s="69" customFormat="1" x14ac:dyDescent="0.4">
      <c r="A128" s="407" t="s">
        <v>328</v>
      </c>
      <c r="B128" s="133"/>
      <c r="C128" s="133"/>
      <c r="D128" s="416" t="s">
        <v>123</v>
      </c>
      <c r="E128" s="150" t="s">
        <v>329</v>
      </c>
      <c r="F128" s="151" t="s">
        <v>193</v>
      </c>
      <c r="G128" s="306"/>
      <c r="H128" s="306"/>
      <c r="I128" s="306"/>
      <c r="J128" s="306"/>
      <c r="K128" s="306"/>
      <c r="L128" s="306"/>
      <c r="M128" s="306"/>
      <c r="N128" s="306"/>
      <c r="O128" s="306"/>
      <c r="P128" s="306"/>
      <c r="Q128" s="306"/>
      <c r="R128" s="306"/>
      <c r="S128" s="306"/>
      <c r="T128" s="306"/>
      <c r="U128" s="306"/>
      <c r="V128" s="434"/>
      <c r="W128" s="417">
        <v>2.5</v>
      </c>
    </row>
    <row r="129" spans="1:24" x14ac:dyDescent="0.4">
      <c r="A129" s="407" t="s">
        <v>330</v>
      </c>
      <c r="B129" s="133" t="s">
        <v>298</v>
      </c>
      <c r="C129" s="133" t="s">
        <v>294</v>
      </c>
      <c r="D129" s="133" t="s">
        <v>157</v>
      </c>
      <c r="E129" s="150" t="s">
        <v>331</v>
      </c>
      <c r="F129" s="151" t="s">
        <v>305</v>
      </c>
      <c r="G129" s="306"/>
      <c r="H129" s="306"/>
      <c r="I129" s="306"/>
      <c r="J129" s="306">
        <v>3</v>
      </c>
      <c r="K129" s="306">
        <v>6.5</v>
      </c>
      <c r="L129" s="306">
        <v>3</v>
      </c>
      <c r="M129" s="306">
        <v>6.5</v>
      </c>
      <c r="N129" s="306"/>
      <c r="O129" s="306"/>
      <c r="P129" s="306"/>
      <c r="Q129" s="306"/>
      <c r="R129" s="306"/>
      <c r="S129" s="306"/>
      <c r="T129" s="306"/>
      <c r="U129" s="306"/>
      <c r="V129" s="306"/>
      <c r="W129" s="417"/>
    </row>
    <row r="130" spans="1:24" x14ac:dyDescent="0.4">
      <c r="A130" s="407" t="s">
        <v>332</v>
      </c>
      <c r="B130" s="133"/>
      <c r="C130" s="133"/>
      <c r="D130" s="416" t="s">
        <v>123</v>
      </c>
      <c r="E130" s="150" t="s">
        <v>333</v>
      </c>
      <c r="F130" s="151" t="s">
        <v>193</v>
      </c>
      <c r="G130" s="306"/>
      <c r="H130" s="306"/>
      <c r="I130" s="306"/>
      <c r="J130" s="306"/>
      <c r="K130" s="306"/>
      <c r="L130" s="306"/>
      <c r="M130" s="306"/>
      <c r="N130" s="306"/>
      <c r="O130" s="306"/>
      <c r="P130" s="306"/>
      <c r="Q130" s="306"/>
      <c r="R130" s="306"/>
      <c r="S130" s="306"/>
      <c r="T130" s="306"/>
      <c r="U130" s="306"/>
      <c r="V130" s="434"/>
      <c r="W130" s="417">
        <v>2</v>
      </c>
    </row>
    <row r="131" spans="1:24" x14ac:dyDescent="0.4">
      <c r="A131" s="418" t="s">
        <v>334</v>
      </c>
      <c r="B131" s="419" t="s">
        <v>195</v>
      </c>
      <c r="C131" s="419" t="s">
        <v>335</v>
      </c>
      <c r="D131" s="419" t="s">
        <v>157</v>
      </c>
      <c r="E131" s="143" t="s">
        <v>336</v>
      </c>
      <c r="F131" s="152" t="s">
        <v>198</v>
      </c>
      <c r="G131" s="406"/>
      <c r="H131" s="406"/>
      <c r="I131" s="406"/>
      <c r="J131" s="406"/>
      <c r="K131" s="406"/>
      <c r="L131" s="406"/>
      <c r="M131" s="406"/>
      <c r="N131" s="406"/>
      <c r="O131" s="406"/>
      <c r="P131" s="406"/>
      <c r="Q131" s="406"/>
      <c r="R131" s="406"/>
      <c r="S131" s="406"/>
      <c r="T131" s="406">
        <v>4</v>
      </c>
      <c r="U131" s="406">
        <v>6</v>
      </c>
      <c r="V131" s="406"/>
      <c r="W131" s="421"/>
    </row>
    <row r="132" spans="1:24" x14ac:dyDescent="0.4">
      <c r="A132" s="411"/>
      <c r="B132" s="608"/>
      <c r="C132" s="608"/>
      <c r="D132" s="608"/>
      <c r="E132" s="608"/>
      <c r="F132" s="404" t="s">
        <v>133</v>
      </c>
      <c r="G132" s="408">
        <f t="shared" ref="G132:W132" si="7">SUM(G122:G131)</f>
        <v>2</v>
      </c>
      <c r="H132" s="408">
        <f t="shared" si="7"/>
        <v>0</v>
      </c>
      <c r="I132" s="408">
        <f t="shared" si="7"/>
        <v>0</v>
      </c>
      <c r="J132" s="408">
        <f t="shared" si="7"/>
        <v>5</v>
      </c>
      <c r="K132" s="408">
        <f t="shared" si="7"/>
        <v>12</v>
      </c>
      <c r="L132" s="408">
        <f t="shared" si="7"/>
        <v>5</v>
      </c>
      <c r="M132" s="408">
        <f t="shared" si="7"/>
        <v>12</v>
      </c>
      <c r="N132" s="408">
        <f t="shared" si="7"/>
        <v>0</v>
      </c>
      <c r="O132" s="408">
        <f t="shared" si="7"/>
        <v>0</v>
      </c>
      <c r="P132" s="408">
        <f t="shared" si="7"/>
        <v>0</v>
      </c>
      <c r="Q132" s="408">
        <f t="shared" si="7"/>
        <v>0</v>
      </c>
      <c r="R132" s="408">
        <f t="shared" si="7"/>
        <v>0</v>
      </c>
      <c r="S132" s="408">
        <f t="shared" si="7"/>
        <v>0</v>
      </c>
      <c r="T132" s="408">
        <f t="shared" si="7"/>
        <v>8</v>
      </c>
      <c r="U132" s="408">
        <f>SUM(U122:U131)</f>
        <v>12</v>
      </c>
      <c r="V132" s="408">
        <f t="shared" si="7"/>
        <v>0</v>
      </c>
      <c r="W132" s="408">
        <f t="shared" si="7"/>
        <v>9</v>
      </c>
    </row>
    <row r="133" spans="1:24" x14ac:dyDescent="0.4">
      <c r="A133" s="411"/>
      <c r="B133" s="608"/>
      <c r="C133" s="608"/>
      <c r="D133" s="608"/>
      <c r="E133" s="608"/>
      <c r="F133" s="151"/>
      <c r="G133" s="151"/>
      <c r="H133" s="151"/>
      <c r="I133" s="151"/>
      <c r="J133" s="151"/>
      <c r="K133" s="151"/>
      <c r="L133" s="151"/>
      <c r="M133" s="151"/>
      <c r="N133" s="151"/>
      <c r="O133" s="151"/>
      <c r="P133" s="151"/>
      <c r="Q133" s="151"/>
      <c r="R133" s="151"/>
      <c r="S133" s="151"/>
      <c r="T133" s="151"/>
      <c r="U133" s="151"/>
      <c r="V133" s="151"/>
      <c r="W133" s="151"/>
    </row>
    <row r="134" spans="1:24" x14ac:dyDescent="0.4">
      <c r="A134" s="411"/>
      <c r="B134" s="133"/>
      <c r="C134" s="133"/>
      <c r="D134" s="133"/>
      <c r="E134" s="150"/>
      <c r="F134" s="306"/>
      <c r="G134" s="306"/>
      <c r="H134" s="306"/>
      <c r="I134" s="306"/>
      <c r="J134" s="306"/>
      <c r="K134" s="151"/>
      <c r="L134" s="151"/>
      <c r="M134" s="151"/>
      <c r="N134" s="151"/>
      <c r="O134" s="306"/>
      <c r="P134" s="151"/>
      <c r="Q134" s="151"/>
      <c r="R134" s="435"/>
      <c r="S134" s="623" t="s">
        <v>134</v>
      </c>
      <c r="T134" s="623"/>
      <c r="U134" s="408">
        <f>SUM(G132:I132,K132,O132,Q132,S132,U132,V132,W132)</f>
        <v>35</v>
      </c>
      <c r="V134" s="151"/>
      <c r="W134" s="151"/>
    </row>
    <row r="135" spans="1:24" x14ac:dyDescent="0.4">
      <c r="A135" s="150"/>
      <c r="B135" s="151"/>
      <c r="C135" s="151"/>
      <c r="D135" s="151"/>
      <c r="E135" s="150"/>
      <c r="F135" s="151"/>
      <c r="G135" s="151"/>
      <c r="H135" s="151"/>
      <c r="I135" s="151"/>
      <c r="J135" s="151"/>
      <c r="K135" s="151"/>
      <c r="L135" s="151"/>
      <c r="M135" s="151"/>
      <c r="N135" s="151"/>
      <c r="O135" s="151"/>
      <c r="P135" s="151"/>
      <c r="Q135" s="151"/>
      <c r="R135" s="630"/>
      <c r="S135" s="630"/>
      <c r="T135" s="630"/>
      <c r="U135" s="408"/>
      <c r="V135" s="151"/>
      <c r="W135" s="151"/>
    </row>
    <row r="136" spans="1:24" x14ac:dyDescent="0.4">
      <c r="A136" s="399" t="s">
        <v>337</v>
      </c>
      <c r="B136" s="400"/>
      <c r="C136" s="400"/>
      <c r="D136" s="400"/>
      <c r="E136" s="401" t="s">
        <v>338</v>
      </c>
      <c r="F136" s="402"/>
      <c r="G136" s="402"/>
      <c r="H136" s="402"/>
      <c r="I136" s="402"/>
      <c r="J136" s="402"/>
      <c r="K136" s="402"/>
      <c r="L136" s="402"/>
      <c r="M136" s="402"/>
      <c r="N136" s="402"/>
      <c r="O136" s="412"/>
      <c r="P136" s="402"/>
      <c r="Q136" s="402"/>
      <c r="R136" s="402"/>
      <c r="S136" s="402"/>
      <c r="T136" s="402"/>
      <c r="U136" s="402"/>
      <c r="V136" s="402"/>
      <c r="W136" s="402"/>
      <c r="X136" s="455"/>
    </row>
    <row r="137" spans="1:24" ht="22.5" customHeight="1" x14ac:dyDescent="0.4">
      <c r="A137" s="403" t="s">
        <v>99</v>
      </c>
      <c r="B137" s="404" t="s">
        <v>100</v>
      </c>
      <c r="C137" s="404" t="s">
        <v>101</v>
      </c>
      <c r="D137" s="404" t="s">
        <v>102</v>
      </c>
      <c r="E137" s="405" t="s">
        <v>103</v>
      </c>
      <c r="F137" s="404" t="s">
        <v>104</v>
      </c>
      <c r="G137" s="404" t="s">
        <v>105</v>
      </c>
      <c r="H137" s="404" t="s">
        <v>106</v>
      </c>
      <c r="I137" s="404" t="s">
        <v>107</v>
      </c>
      <c r="J137" s="404" t="s">
        <v>108</v>
      </c>
      <c r="K137" s="404" t="s">
        <v>109</v>
      </c>
      <c r="L137" s="404" t="s">
        <v>110</v>
      </c>
      <c r="M137" s="404" t="s">
        <v>111</v>
      </c>
      <c r="N137" s="414" t="s">
        <v>112</v>
      </c>
      <c r="O137" s="408" t="s">
        <v>113</v>
      </c>
      <c r="P137" s="404" t="s">
        <v>114</v>
      </c>
      <c r="Q137" s="404" t="s">
        <v>115</v>
      </c>
      <c r="R137" s="404" t="s">
        <v>116</v>
      </c>
      <c r="S137" s="404" t="s">
        <v>117</v>
      </c>
      <c r="T137" s="404" t="s">
        <v>118</v>
      </c>
      <c r="U137" s="404" t="s">
        <v>119</v>
      </c>
      <c r="V137" s="404" t="s">
        <v>120</v>
      </c>
      <c r="W137" s="404" t="s">
        <v>121</v>
      </c>
      <c r="X137" s="455"/>
    </row>
    <row r="138" spans="1:24" x14ac:dyDescent="0.4">
      <c r="A138" s="407" t="s">
        <v>339</v>
      </c>
      <c r="B138" s="133"/>
      <c r="C138" s="133"/>
      <c r="D138" s="416" t="s">
        <v>123</v>
      </c>
      <c r="E138" s="150" t="s">
        <v>340</v>
      </c>
      <c r="F138" s="151" t="s">
        <v>341</v>
      </c>
      <c r="G138" s="306"/>
      <c r="H138" s="306">
        <v>0.5</v>
      </c>
      <c r="I138" s="306"/>
      <c r="J138" s="306"/>
      <c r="K138" s="306"/>
      <c r="L138" s="306"/>
      <c r="M138" s="306"/>
      <c r="N138" s="306"/>
      <c r="O138" s="306"/>
      <c r="P138" s="306"/>
      <c r="Q138" s="306"/>
      <c r="R138" s="306"/>
      <c r="S138" s="306"/>
      <c r="T138" s="306"/>
      <c r="U138" s="306"/>
      <c r="V138" s="306"/>
      <c r="W138" s="306"/>
      <c r="X138" s="455"/>
    </row>
    <row r="139" spans="1:24" x14ac:dyDescent="0.4">
      <c r="A139" s="407" t="s">
        <v>342</v>
      </c>
      <c r="B139" s="133"/>
      <c r="C139" s="133"/>
      <c r="D139" s="416" t="s">
        <v>123</v>
      </c>
      <c r="E139" s="150" t="s">
        <v>343</v>
      </c>
      <c r="F139" s="151" t="s">
        <v>139</v>
      </c>
      <c r="G139" s="306">
        <v>0.5</v>
      </c>
      <c r="H139" s="306"/>
      <c r="I139" s="306"/>
      <c r="J139" s="306"/>
      <c r="K139" s="306"/>
      <c r="L139" s="306"/>
      <c r="M139" s="306"/>
      <c r="N139" s="306"/>
      <c r="O139" s="306"/>
      <c r="P139" s="306"/>
      <c r="Q139" s="306"/>
      <c r="R139" s="306"/>
      <c r="S139" s="306"/>
      <c r="T139" s="306"/>
      <c r="U139" s="306"/>
      <c r="V139" s="306"/>
      <c r="W139" s="306"/>
      <c r="X139" s="455"/>
    </row>
    <row r="140" spans="1:24" x14ac:dyDescent="0.4">
      <c r="A140" s="407" t="s">
        <v>344</v>
      </c>
      <c r="B140" s="133"/>
      <c r="C140" s="133"/>
      <c r="D140" s="416" t="s">
        <v>123</v>
      </c>
      <c r="E140" s="150" t="s">
        <v>345</v>
      </c>
      <c r="F140" s="151" t="s">
        <v>139</v>
      </c>
      <c r="G140" s="306">
        <v>1</v>
      </c>
      <c r="H140" s="306"/>
      <c r="I140" s="306"/>
      <c r="J140" s="306"/>
      <c r="K140" s="306"/>
      <c r="L140" s="306"/>
      <c r="M140" s="306"/>
      <c r="N140" s="306"/>
      <c r="O140" s="306"/>
      <c r="P140" s="306"/>
      <c r="Q140" s="306"/>
      <c r="R140" s="306"/>
      <c r="S140" s="306"/>
      <c r="T140" s="306"/>
      <c r="U140" s="306"/>
      <c r="V140" s="306"/>
      <c r="W140" s="306"/>
      <c r="X140" s="455"/>
    </row>
    <row r="141" spans="1:24" x14ac:dyDescent="0.4">
      <c r="A141" s="407" t="s">
        <v>346</v>
      </c>
      <c r="B141" s="133"/>
      <c r="C141" s="133"/>
      <c r="D141" s="416" t="s">
        <v>123</v>
      </c>
      <c r="E141" s="150" t="s">
        <v>347</v>
      </c>
      <c r="F141" s="151" t="s">
        <v>139</v>
      </c>
      <c r="G141" s="306">
        <v>0.5</v>
      </c>
      <c r="H141" s="306"/>
      <c r="I141" s="306"/>
      <c r="J141" s="306"/>
      <c r="K141" s="306"/>
      <c r="L141" s="306"/>
      <c r="M141" s="306"/>
      <c r="N141" s="306"/>
      <c r="O141" s="306"/>
      <c r="P141" s="306"/>
      <c r="Q141" s="306"/>
      <c r="R141" s="306"/>
      <c r="S141" s="306"/>
      <c r="T141" s="306"/>
      <c r="U141" s="306"/>
      <c r="V141" s="306"/>
      <c r="W141" s="306"/>
      <c r="X141" s="455"/>
    </row>
    <row r="142" spans="1:24" x14ac:dyDescent="0.4">
      <c r="A142" s="407" t="s">
        <v>348</v>
      </c>
      <c r="B142" s="133"/>
      <c r="C142" s="133"/>
      <c r="D142" s="416" t="s">
        <v>123</v>
      </c>
      <c r="E142" s="150" t="s">
        <v>349</v>
      </c>
      <c r="F142" s="151" t="s">
        <v>139</v>
      </c>
      <c r="G142" s="306">
        <v>0.5</v>
      </c>
      <c r="H142" s="306"/>
      <c r="I142" s="306"/>
      <c r="J142" s="306"/>
      <c r="K142" s="306"/>
      <c r="L142" s="306"/>
      <c r="M142" s="306"/>
      <c r="N142" s="306"/>
      <c r="O142" s="306"/>
      <c r="P142" s="306"/>
      <c r="Q142" s="306"/>
      <c r="R142" s="306"/>
      <c r="S142" s="306"/>
      <c r="T142" s="306"/>
      <c r="U142" s="306"/>
      <c r="V142" s="306"/>
      <c r="W142" s="306"/>
      <c r="X142" s="455"/>
    </row>
    <row r="143" spans="1:24" x14ac:dyDescent="0.4">
      <c r="A143" s="407" t="s">
        <v>350</v>
      </c>
      <c r="B143" s="133"/>
      <c r="C143" s="133"/>
      <c r="D143" s="416" t="s">
        <v>123</v>
      </c>
      <c r="E143" s="150" t="s">
        <v>351</v>
      </c>
      <c r="F143" s="151" t="s">
        <v>139</v>
      </c>
      <c r="G143" s="306">
        <v>1</v>
      </c>
      <c r="H143" s="306"/>
      <c r="I143" s="306"/>
      <c r="J143" s="306"/>
      <c r="K143" s="306"/>
      <c r="L143" s="306"/>
      <c r="M143" s="306"/>
      <c r="N143" s="306"/>
      <c r="O143" s="306"/>
      <c r="P143" s="306"/>
      <c r="Q143" s="306"/>
      <c r="R143" s="306"/>
      <c r="S143" s="306"/>
      <c r="T143" s="306"/>
      <c r="U143" s="306"/>
      <c r="V143" s="306"/>
      <c r="W143" s="306"/>
      <c r="X143" s="455"/>
    </row>
    <row r="144" spans="1:24" s="31" customFormat="1" x14ac:dyDescent="0.4">
      <c r="A144" s="407" t="s">
        <v>352</v>
      </c>
      <c r="B144" s="133"/>
      <c r="C144" s="133"/>
      <c r="D144" s="416" t="s">
        <v>123</v>
      </c>
      <c r="E144" s="150" t="s">
        <v>353</v>
      </c>
      <c r="F144" s="151" t="s">
        <v>139</v>
      </c>
      <c r="G144" s="306">
        <v>0.5</v>
      </c>
      <c r="H144" s="306"/>
      <c r="I144" s="306"/>
      <c r="J144" s="306"/>
      <c r="K144" s="306"/>
      <c r="L144" s="306"/>
      <c r="M144" s="306"/>
      <c r="N144" s="306"/>
      <c r="O144" s="306"/>
      <c r="P144" s="306"/>
      <c r="Q144" s="306"/>
      <c r="R144" s="306"/>
      <c r="S144" s="306"/>
      <c r="T144" s="306"/>
      <c r="U144" s="306"/>
      <c r="V144" s="306"/>
      <c r="W144" s="306"/>
      <c r="X144" s="456"/>
    </row>
    <row r="145" spans="1:24" x14ac:dyDescent="0.4">
      <c r="A145" s="407" t="s">
        <v>354</v>
      </c>
      <c r="B145" s="133"/>
      <c r="C145" s="133"/>
      <c r="D145" s="416" t="s">
        <v>123</v>
      </c>
      <c r="E145" s="150" t="s">
        <v>355</v>
      </c>
      <c r="F145" s="151" t="s">
        <v>341</v>
      </c>
      <c r="G145" s="306"/>
      <c r="H145" s="306">
        <v>0.5</v>
      </c>
      <c r="I145" s="306"/>
      <c r="J145" s="306"/>
      <c r="K145" s="306"/>
      <c r="L145" s="306"/>
      <c r="M145" s="306"/>
      <c r="N145" s="306"/>
      <c r="O145" s="306"/>
      <c r="P145" s="306"/>
      <c r="Q145" s="306"/>
      <c r="R145" s="306"/>
      <c r="S145" s="306"/>
      <c r="T145" s="306"/>
      <c r="U145" s="306"/>
      <c r="V145" s="306"/>
      <c r="W145" s="306"/>
      <c r="X145" s="455"/>
    </row>
    <row r="146" spans="1:24" x14ac:dyDescent="0.4">
      <c r="A146" s="418" t="s">
        <v>356</v>
      </c>
      <c r="B146" s="419"/>
      <c r="C146" s="419"/>
      <c r="D146" s="420" t="s">
        <v>123</v>
      </c>
      <c r="E146" s="143" t="s">
        <v>357</v>
      </c>
      <c r="F146" s="152" t="s">
        <v>287</v>
      </c>
      <c r="G146" s="406"/>
      <c r="H146" s="406"/>
      <c r="I146" s="406"/>
      <c r="J146" s="406"/>
      <c r="K146" s="406"/>
      <c r="L146" s="406"/>
      <c r="M146" s="406"/>
      <c r="N146" s="406"/>
      <c r="O146" s="406">
        <v>1</v>
      </c>
      <c r="P146" s="406"/>
      <c r="Q146" s="406"/>
      <c r="R146" s="406"/>
      <c r="S146" s="406"/>
      <c r="T146" s="406"/>
      <c r="U146" s="406"/>
      <c r="V146" s="406"/>
      <c r="W146" s="406"/>
      <c r="X146" s="455"/>
    </row>
    <row r="147" spans="1:24" s="147" customFormat="1" x14ac:dyDescent="0.4">
      <c r="A147" s="411"/>
      <c r="B147" s="608"/>
      <c r="C147" s="608"/>
      <c r="D147" s="608"/>
      <c r="E147" s="608"/>
      <c r="F147" s="404" t="s">
        <v>133</v>
      </c>
      <c r="G147" s="408">
        <f t="shared" ref="G147:W147" si="8">SUM(G138:G146)</f>
        <v>4</v>
      </c>
      <c r="H147" s="408">
        <f t="shared" si="8"/>
        <v>1</v>
      </c>
      <c r="I147" s="408">
        <f t="shared" si="8"/>
        <v>0</v>
      </c>
      <c r="J147" s="408">
        <f t="shared" si="8"/>
        <v>0</v>
      </c>
      <c r="K147" s="408">
        <f t="shared" si="8"/>
        <v>0</v>
      </c>
      <c r="L147" s="408">
        <f t="shared" si="8"/>
        <v>0</v>
      </c>
      <c r="M147" s="408">
        <f t="shared" si="8"/>
        <v>0</v>
      </c>
      <c r="N147" s="408">
        <f t="shared" si="8"/>
        <v>0</v>
      </c>
      <c r="O147" s="408">
        <f t="shared" si="8"/>
        <v>1</v>
      </c>
      <c r="P147" s="408">
        <f t="shared" si="8"/>
        <v>0</v>
      </c>
      <c r="Q147" s="408">
        <f t="shared" si="8"/>
        <v>0</v>
      </c>
      <c r="R147" s="408">
        <f t="shared" si="8"/>
        <v>0</v>
      </c>
      <c r="S147" s="408">
        <f t="shared" si="8"/>
        <v>0</v>
      </c>
      <c r="T147" s="408">
        <f t="shared" si="8"/>
        <v>0</v>
      </c>
      <c r="U147" s="408">
        <f t="shared" si="8"/>
        <v>0</v>
      </c>
      <c r="V147" s="408">
        <f t="shared" si="8"/>
        <v>0</v>
      </c>
      <c r="W147" s="408">
        <f t="shared" si="8"/>
        <v>0</v>
      </c>
      <c r="X147" s="29"/>
    </row>
    <row r="148" spans="1:24" x14ac:dyDescent="0.4">
      <c r="A148" s="411"/>
      <c r="B148" s="608"/>
      <c r="C148" s="608"/>
      <c r="D148" s="608"/>
      <c r="E148" s="608"/>
      <c r="F148" s="306"/>
      <c r="G148" s="151"/>
      <c r="H148" s="151"/>
      <c r="I148" s="151"/>
      <c r="J148" s="151"/>
      <c r="K148" s="151"/>
      <c r="L148" s="151"/>
      <c r="M148" s="151"/>
      <c r="N148" s="151"/>
      <c r="O148" s="151"/>
      <c r="P148" s="151"/>
      <c r="Q148" s="151"/>
      <c r="R148" s="151"/>
      <c r="S148" s="151"/>
      <c r="T148" s="151"/>
      <c r="U148" s="151"/>
      <c r="V148" s="151"/>
      <c r="W148" s="151"/>
    </row>
    <row r="149" spans="1:24" x14ac:dyDescent="0.4">
      <c r="A149" s="411"/>
      <c r="B149" s="608"/>
      <c r="C149" s="608"/>
      <c r="D149" s="608"/>
      <c r="E149" s="608"/>
      <c r="F149" s="306"/>
      <c r="G149" s="306"/>
      <c r="H149" s="306"/>
      <c r="I149" s="306"/>
      <c r="J149" s="306"/>
      <c r="K149" s="151"/>
      <c r="L149" s="151"/>
      <c r="M149" s="151"/>
      <c r="N149" s="151"/>
      <c r="O149" s="306"/>
      <c r="P149" s="151"/>
      <c r="Q149" s="151"/>
      <c r="R149" s="623" t="s">
        <v>358</v>
      </c>
      <c r="S149" s="623"/>
      <c r="T149" s="623"/>
      <c r="U149" s="408">
        <f>SUM(G147:I147,K147,O147,Q147,S147,U147,V147,W147)</f>
        <v>6</v>
      </c>
      <c r="V149" s="151"/>
      <c r="W149" s="151"/>
    </row>
    <row r="150" spans="1:24" x14ac:dyDescent="0.4">
      <c r="A150" s="411"/>
      <c r="B150" s="608"/>
      <c r="C150" s="608"/>
      <c r="D150" s="608"/>
      <c r="E150" s="608"/>
      <c r="F150" s="306"/>
      <c r="G150" s="306"/>
      <c r="H150" s="306"/>
      <c r="I150" s="306"/>
      <c r="J150" s="306"/>
      <c r="K150" s="151"/>
      <c r="L150" s="151"/>
      <c r="M150" s="151"/>
      <c r="N150" s="151"/>
      <c r="O150" s="306"/>
      <c r="P150" s="151"/>
      <c r="Q150" s="151"/>
      <c r="R150" s="623" t="s">
        <v>359</v>
      </c>
      <c r="S150" s="623"/>
      <c r="T150" s="623"/>
      <c r="U150" s="408">
        <f>SUM(G147,H147,I147,M147,O147,Q147,S147,U147,V147,W147)</f>
        <v>6</v>
      </c>
      <c r="V150" s="151"/>
      <c r="W150" s="151"/>
    </row>
    <row r="151" spans="1:24" x14ac:dyDescent="0.4">
      <c r="A151" s="411"/>
      <c r="B151" s="411"/>
      <c r="C151" s="411"/>
      <c r="D151" s="411"/>
      <c r="E151" s="411"/>
      <c r="F151" s="306"/>
      <c r="G151" s="306"/>
      <c r="H151" s="306"/>
      <c r="I151" s="306"/>
      <c r="J151" s="306"/>
      <c r="K151" s="151"/>
      <c r="L151" s="151"/>
      <c r="M151" s="151"/>
      <c r="N151" s="151"/>
      <c r="O151" s="306"/>
      <c r="P151" s="151"/>
      <c r="Q151" s="151"/>
      <c r="R151" s="436"/>
      <c r="S151" s="436"/>
      <c r="T151" s="436"/>
      <c r="U151" s="408"/>
      <c r="V151" s="151"/>
      <c r="W151" s="151"/>
    </row>
    <row r="152" spans="1:24" x14ac:dyDescent="0.4">
      <c r="A152" s="399" t="s">
        <v>360</v>
      </c>
      <c r="B152" s="400"/>
      <c r="C152" s="400"/>
      <c r="D152" s="400"/>
      <c r="E152" s="401" t="s">
        <v>361</v>
      </c>
      <c r="F152" s="402"/>
      <c r="G152" s="402"/>
      <c r="H152" s="402"/>
      <c r="I152" s="402"/>
      <c r="J152" s="402"/>
      <c r="K152" s="402"/>
      <c r="L152" s="402"/>
      <c r="M152" s="402"/>
      <c r="N152" s="402"/>
      <c r="O152" s="412"/>
      <c r="P152" s="402"/>
      <c r="Q152" s="402"/>
      <c r="R152" s="402"/>
      <c r="S152" s="402"/>
      <c r="T152" s="402"/>
      <c r="U152" s="402"/>
      <c r="V152" s="402"/>
      <c r="W152" s="402"/>
      <c r="X152" s="455"/>
    </row>
    <row r="153" spans="1:24" ht="24.6" x14ac:dyDescent="0.4">
      <c r="A153" s="403" t="s">
        <v>99</v>
      </c>
      <c r="B153" s="404" t="s">
        <v>100</v>
      </c>
      <c r="C153" s="404" t="s">
        <v>101</v>
      </c>
      <c r="D153" s="404" t="s">
        <v>102</v>
      </c>
      <c r="E153" s="405" t="s">
        <v>103</v>
      </c>
      <c r="F153" s="404" t="s">
        <v>104</v>
      </c>
      <c r="G153" s="404" t="s">
        <v>105</v>
      </c>
      <c r="H153" s="404" t="s">
        <v>106</v>
      </c>
      <c r="I153" s="404" t="s">
        <v>107</v>
      </c>
      <c r="J153" s="404" t="s">
        <v>108</v>
      </c>
      <c r="K153" s="404" t="s">
        <v>109</v>
      </c>
      <c r="L153" s="404" t="s">
        <v>110</v>
      </c>
      <c r="M153" s="404" t="s">
        <v>111</v>
      </c>
      <c r="N153" s="414" t="s">
        <v>112</v>
      </c>
      <c r="O153" s="408" t="s">
        <v>113</v>
      </c>
      <c r="P153" s="404" t="s">
        <v>114</v>
      </c>
      <c r="Q153" s="404" t="s">
        <v>115</v>
      </c>
      <c r="R153" s="404" t="s">
        <v>116</v>
      </c>
      <c r="S153" s="404" t="s">
        <v>117</v>
      </c>
      <c r="T153" s="404" t="s">
        <v>118</v>
      </c>
      <c r="U153" s="404" t="s">
        <v>119</v>
      </c>
      <c r="V153" s="404" t="s">
        <v>120</v>
      </c>
      <c r="W153" s="404" t="s">
        <v>121</v>
      </c>
      <c r="X153" s="455"/>
    </row>
    <row r="154" spans="1:24" x14ac:dyDescent="0.4">
      <c r="A154" s="407" t="s">
        <v>362</v>
      </c>
      <c r="B154" s="133"/>
      <c r="C154" s="133"/>
      <c r="D154" s="416" t="s">
        <v>123</v>
      </c>
      <c r="E154" s="150" t="s">
        <v>363</v>
      </c>
      <c r="F154" s="151" t="s">
        <v>341</v>
      </c>
      <c r="G154" s="306"/>
      <c r="H154" s="306">
        <v>1</v>
      </c>
      <c r="I154" s="306"/>
      <c r="J154" s="306"/>
      <c r="K154" s="306"/>
      <c r="L154" s="306"/>
      <c r="M154" s="306"/>
      <c r="N154" s="306"/>
      <c r="O154" s="306"/>
      <c r="P154" s="306"/>
      <c r="Q154" s="306"/>
      <c r="R154" s="306"/>
      <c r="S154" s="306"/>
      <c r="T154" s="306"/>
      <c r="U154" s="306"/>
      <c r="V154" s="306"/>
      <c r="W154" s="306"/>
      <c r="X154" s="455"/>
    </row>
    <row r="155" spans="1:24" x14ac:dyDescent="0.4">
      <c r="A155" s="407" t="s">
        <v>364</v>
      </c>
      <c r="B155" s="133"/>
      <c r="C155" s="133"/>
      <c r="D155" s="416" t="s">
        <v>123</v>
      </c>
      <c r="E155" s="150" t="s">
        <v>365</v>
      </c>
      <c r="F155" s="151" t="s">
        <v>341</v>
      </c>
      <c r="G155" s="306"/>
      <c r="H155" s="306">
        <v>1</v>
      </c>
      <c r="I155" s="306"/>
      <c r="J155" s="306"/>
      <c r="K155" s="306"/>
      <c r="L155" s="306"/>
      <c r="M155" s="306"/>
      <c r="N155" s="306"/>
      <c r="O155" s="306"/>
      <c r="P155" s="306"/>
      <c r="Q155" s="306"/>
      <c r="R155" s="151"/>
      <c r="S155" s="151"/>
      <c r="T155" s="151"/>
      <c r="U155" s="306"/>
      <c r="V155" s="306"/>
      <c r="W155" s="306"/>
      <c r="X155" s="455"/>
    </row>
    <row r="156" spans="1:24" s="148" customFormat="1" x14ac:dyDescent="0.4">
      <c r="A156" s="407" t="s">
        <v>366</v>
      </c>
      <c r="B156" s="133"/>
      <c r="C156" s="133"/>
      <c r="D156" s="416" t="s">
        <v>123</v>
      </c>
      <c r="E156" s="150" t="s">
        <v>367</v>
      </c>
      <c r="F156" s="151" t="s">
        <v>341</v>
      </c>
      <c r="G156" s="306"/>
      <c r="H156" s="306">
        <v>1</v>
      </c>
      <c r="I156" s="306"/>
      <c r="J156" s="306"/>
      <c r="K156" s="306"/>
      <c r="L156" s="306"/>
      <c r="M156" s="306"/>
      <c r="N156" s="306"/>
      <c r="O156" s="306"/>
      <c r="P156" s="306"/>
      <c r="Q156" s="306"/>
      <c r="R156" s="306"/>
      <c r="S156" s="306"/>
      <c r="T156" s="306"/>
      <c r="U156" s="306"/>
      <c r="V156" s="306"/>
      <c r="W156" s="306"/>
      <c r="X156" s="455"/>
    </row>
    <row r="157" spans="1:24" x14ac:dyDescent="0.4">
      <c r="A157" s="407" t="s">
        <v>368</v>
      </c>
      <c r="B157" s="133"/>
      <c r="C157" s="133"/>
      <c r="D157" s="416" t="s">
        <v>123</v>
      </c>
      <c r="E157" s="150" t="s">
        <v>369</v>
      </c>
      <c r="F157" s="151" t="s">
        <v>341</v>
      </c>
      <c r="G157" s="306"/>
      <c r="H157" s="306">
        <v>1</v>
      </c>
      <c r="I157" s="306"/>
      <c r="J157" s="306"/>
      <c r="K157" s="306"/>
      <c r="L157" s="306"/>
      <c r="M157" s="306"/>
      <c r="N157" s="306"/>
      <c r="O157" s="306"/>
      <c r="P157" s="306"/>
      <c r="Q157" s="306"/>
      <c r="R157" s="306"/>
      <c r="S157" s="306"/>
      <c r="T157" s="306"/>
      <c r="U157" s="306"/>
      <c r="V157" s="306"/>
      <c r="W157" s="306"/>
      <c r="X157" s="455"/>
    </row>
    <row r="158" spans="1:24" x14ac:dyDescent="0.4">
      <c r="A158" s="407" t="s">
        <v>370</v>
      </c>
      <c r="B158" s="133"/>
      <c r="C158" s="133"/>
      <c r="D158" s="416" t="s">
        <v>123</v>
      </c>
      <c r="E158" s="150" t="s">
        <v>371</v>
      </c>
      <c r="F158" s="151" t="s">
        <v>193</v>
      </c>
      <c r="G158" s="306"/>
      <c r="H158" s="306"/>
      <c r="I158" s="306"/>
      <c r="J158" s="306"/>
      <c r="K158" s="306"/>
      <c r="L158" s="306"/>
      <c r="M158" s="306"/>
      <c r="N158" s="306"/>
      <c r="O158" s="306"/>
      <c r="P158" s="306"/>
      <c r="Q158" s="306"/>
      <c r="R158" s="306"/>
      <c r="S158" s="306"/>
      <c r="T158" s="306"/>
      <c r="U158" s="306"/>
      <c r="V158" s="306"/>
      <c r="W158" s="306">
        <v>2</v>
      </c>
      <c r="X158" s="455"/>
    </row>
    <row r="159" spans="1:24" x14ac:dyDescent="0.4">
      <c r="A159" s="407" t="s">
        <v>372</v>
      </c>
      <c r="B159" s="133" t="s">
        <v>195</v>
      </c>
      <c r="C159" s="133" t="s">
        <v>196</v>
      </c>
      <c r="D159" s="133" t="s">
        <v>157</v>
      </c>
      <c r="E159" s="150" t="s">
        <v>373</v>
      </c>
      <c r="F159" s="151" t="s">
        <v>374</v>
      </c>
      <c r="G159" s="306"/>
      <c r="H159" s="306"/>
      <c r="I159" s="306"/>
      <c r="J159" s="306"/>
      <c r="K159" s="306"/>
      <c r="L159" s="306"/>
      <c r="M159" s="306"/>
      <c r="N159" s="306"/>
      <c r="O159" s="306"/>
      <c r="P159" s="306">
        <v>4</v>
      </c>
      <c r="Q159" s="306">
        <v>6</v>
      </c>
      <c r="R159" s="306"/>
      <c r="S159" s="306"/>
      <c r="T159" s="306"/>
      <c r="U159" s="306"/>
      <c r="V159" s="306"/>
      <c r="W159" s="306"/>
      <c r="X159" s="455"/>
    </row>
    <row r="160" spans="1:24" x14ac:dyDescent="0.4">
      <c r="A160" s="407" t="s">
        <v>375</v>
      </c>
      <c r="B160" s="133"/>
      <c r="C160" s="133"/>
      <c r="D160" s="416" t="s">
        <v>123</v>
      </c>
      <c r="E160" s="150" t="s">
        <v>376</v>
      </c>
      <c r="F160" s="151" t="s">
        <v>193</v>
      </c>
      <c r="G160" s="306"/>
      <c r="H160" s="306"/>
      <c r="I160" s="306"/>
      <c r="J160" s="306"/>
      <c r="K160" s="306"/>
      <c r="L160" s="306"/>
      <c r="M160" s="306"/>
      <c r="N160" s="306"/>
      <c r="O160" s="306"/>
      <c r="P160" s="306"/>
      <c r="Q160" s="306"/>
      <c r="R160" s="306"/>
      <c r="S160" s="306"/>
      <c r="T160" s="306"/>
      <c r="U160" s="306"/>
      <c r="V160" s="306"/>
      <c r="W160" s="306">
        <v>2</v>
      </c>
      <c r="X160" s="455"/>
    </row>
    <row r="161" spans="1:24" x14ac:dyDescent="0.4">
      <c r="A161" s="407" t="s">
        <v>377</v>
      </c>
      <c r="B161" s="133" t="s">
        <v>298</v>
      </c>
      <c r="C161" s="133" t="s">
        <v>196</v>
      </c>
      <c r="D161" s="133" t="s">
        <v>157</v>
      </c>
      <c r="E161" s="150" t="s">
        <v>378</v>
      </c>
      <c r="F161" s="151" t="s">
        <v>305</v>
      </c>
      <c r="G161" s="306"/>
      <c r="H161" s="306"/>
      <c r="I161" s="306"/>
      <c r="J161" s="306">
        <v>2.5</v>
      </c>
      <c r="K161" s="306">
        <v>6</v>
      </c>
      <c r="L161" s="306">
        <v>2.5</v>
      </c>
      <c r="M161" s="306">
        <v>6</v>
      </c>
      <c r="N161" s="306"/>
      <c r="O161" s="306"/>
      <c r="P161" s="306"/>
      <c r="Q161" s="306"/>
      <c r="R161" s="151"/>
      <c r="S161" s="151"/>
      <c r="T161" s="151"/>
      <c r="U161" s="306"/>
      <c r="V161" s="306"/>
      <c r="W161" s="306"/>
      <c r="X161" s="455"/>
    </row>
    <row r="162" spans="1:24" x14ac:dyDescent="0.4">
      <c r="A162" s="407" t="s">
        <v>379</v>
      </c>
      <c r="B162" s="133"/>
      <c r="C162" s="133"/>
      <c r="D162" s="416" t="s">
        <v>123</v>
      </c>
      <c r="E162" s="150" t="s">
        <v>380</v>
      </c>
      <c r="F162" s="151" t="s">
        <v>193</v>
      </c>
      <c r="G162" s="306"/>
      <c r="H162" s="306"/>
      <c r="I162" s="306"/>
      <c r="J162" s="306"/>
      <c r="K162" s="306"/>
      <c r="L162" s="306"/>
      <c r="M162" s="306"/>
      <c r="N162" s="306"/>
      <c r="O162" s="306"/>
      <c r="P162" s="306"/>
      <c r="Q162" s="306"/>
      <c r="R162" s="306"/>
      <c r="S162" s="306"/>
      <c r="T162" s="306"/>
      <c r="U162" s="306"/>
      <c r="V162" s="306"/>
      <c r="W162" s="306">
        <v>2.5</v>
      </c>
      <c r="X162" s="455"/>
    </row>
    <row r="163" spans="1:24" s="147" customFormat="1" x14ac:dyDescent="0.4">
      <c r="A163" s="418" t="s">
        <v>381</v>
      </c>
      <c r="B163" s="419" t="s">
        <v>298</v>
      </c>
      <c r="C163" s="419" t="s">
        <v>382</v>
      </c>
      <c r="D163" s="419" t="s">
        <v>157</v>
      </c>
      <c r="E163" s="143" t="s">
        <v>383</v>
      </c>
      <c r="F163" s="152" t="s">
        <v>305</v>
      </c>
      <c r="G163" s="406"/>
      <c r="H163" s="406"/>
      <c r="I163" s="406"/>
      <c r="J163" s="406">
        <v>2</v>
      </c>
      <c r="K163" s="406">
        <v>5.5</v>
      </c>
      <c r="L163" s="406">
        <v>2</v>
      </c>
      <c r="M163" s="406">
        <v>5.5</v>
      </c>
      <c r="N163" s="406"/>
      <c r="O163" s="406"/>
      <c r="P163" s="406"/>
      <c r="Q163" s="406"/>
      <c r="R163" s="406"/>
      <c r="S163" s="406"/>
      <c r="T163" s="406"/>
      <c r="U163" s="406"/>
      <c r="V163" s="406"/>
      <c r="W163" s="406"/>
      <c r="X163" s="455"/>
    </row>
    <row r="164" spans="1:24" ht="15" customHeight="1" x14ac:dyDescent="0.4">
      <c r="A164" s="411"/>
      <c r="B164" s="608"/>
      <c r="C164" s="608"/>
      <c r="D164" s="608"/>
      <c r="E164" s="608"/>
      <c r="F164" s="404" t="s">
        <v>133</v>
      </c>
      <c r="G164" s="408">
        <f t="shared" ref="G164:W164" si="9">SUM(G154:G163)</f>
        <v>0</v>
      </c>
      <c r="H164" s="408">
        <f t="shared" si="9"/>
        <v>4</v>
      </c>
      <c r="I164" s="408">
        <f t="shared" si="9"/>
        <v>0</v>
      </c>
      <c r="J164" s="408">
        <f t="shared" si="9"/>
        <v>4.5</v>
      </c>
      <c r="K164" s="408">
        <f t="shared" si="9"/>
        <v>11.5</v>
      </c>
      <c r="L164" s="408">
        <f t="shared" si="9"/>
        <v>4.5</v>
      </c>
      <c r="M164" s="408">
        <f t="shared" si="9"/>
        <v>11.5</v>
      </c>
      <c r="N164" s="408">
        <f t="shared" si="9"/>
        <v>0</v>
      </c>
      <c r="O164" s="408">
        <f t="shared" si="9"/>
        <v>0</v>
      </c>
      <c r="P164" s="408">
        <f t="shared" si="9"/>
        <v>4</v>
      </c>
      <c r="Q164" s="408">
        <f t="shared" si="9"/>
        <v>6</v>
      </c>
      <c r="R164" s="408">
        <f t="shared" si="9"/>
        <v>0</v>
      </c>
      <c r="S164" s="408">
        <f t="shared" si="9"/>
        <v>0</v>
      </c>
      <c r="T164" s="408">
        <f t="shared" si="9"/>
        <v>0</v>
      </c>
      <c r="U164" s="408">
        <f t="shared" si="9"/>
        <v>0</v>
      </c>
      <c r="V164" s="408">
        <f t="shared" si="9"/>
        <v>0</v>
      </c>
      <c r="W164" s="408">
        <f t="shared" si="9"/>
        <v>6.5</v>
      </c>
    </row>
    <row r="165" spans="1:24" s="31" customFormat="1" x14ac:dyDescent="0.4">
      <c r="A165" s="411"/>
      <c r="B165" s="608"/>
      <c r="C165" s="608"/>
      <c r="D165" s="608"/>
      <c r="E165" s="608"/>
      <c r="F165" s="306"/>
      <c r="G165" s="151"/>
      <c r="H165" s="151"/>
      <c r="I165" s="151"/>
      <c r="J165" s="151"/>
      <c r="K165" s="151"/>
      <c r="L165" s="151"/>
      <c r="M165" s="151"/>
      <c r="N165" s="151"/>
      <c r="O165" s="306"/>
      <c r="P165" s="151"/>
      <c r="Q165" s="151"/>
      <c r="R165" s="151"/>
      <c r="S165" s="151"/>
      <c r="T165" s="151"/>
      <c r="U165" s="151"/>
      <c r="V165" s="151"/>
      <c r="W165" s="151"/>
    </row>
    <row r="166" spans="1:24" s="31" customFormat="1" x14ac:dyDescent="0.4">
      <c r="A166" s="411"/>
      <c r="B166" s="608"/>
      <c r="C166" s="608"/>
      <c r="D166" s="608"/>
      <c r="E166" s="608"/>
      <c r="F166" s="306"/>
      <c r="G166" s="306"/>
      <c r="H166" s="306"/>
      <c r="I166" s="306"/>
      <c r="J166" s="306"/>
      <c r="K166" s="151"/>
      <c r="L166" s="151"/>
      <c r="M166" s="151"/>
      <c r="N166" s="151"/>
      <c r="O166" s="306"/>
      <c r="P166" s="151"/>
      <c r="Q166" s="151"/>
      <c r="R166" s="425"/>
      <c r="S166" s="623" t="s">
        <v>134</v>
      </c>
      <c r="T166" s="623"/>
      <c r="U166" s="408">
        <f>SUM(G164:I164,K164,O164,Q164,S164,U164,V164,W164)</f>
        <v>28</v>
      </c>
      <c r="V166" s="151"/>
      <c r="W166" s="151"/>
    </row>
    <row r="167" spans="1:24" s="69" customFormat="1" x14ac:dyDescent="0.4">
      <c r="A167" s="411"/>
      <c r="B167" s="133"/>
      <c r="C167" s="133"/>
      <c r="D167" s="133"/>
      <c r="E167" s="150"/>
      <c r="F167" s="306"/>
      <c r="G167" s="306"/>
      <c r="H167" s="306"/>
      <c r="I167" s="306"/>
      <c r="J167" s="306"/>
      <c r="K167" s="151"/>
      <c r="L167" s="151"/>
      <c r="M167" s="151"/>
      <c r="N167" s="151"/>
      <c r="O167" s="306"/>
      <c r="P167" s="151"/>
      <c r="Q167" s="151"/>
      <c r="R167" s="151"/>
      <c r="S167" s="151"/>
      <c r="T167" s="151"/>
      <c r="U167" s="306"/>
      <c r="V167" s="151"/>
      <c r="W167" s="151"/>
    </row>
    <row r="168" spans="1:24" s="69" customFormat="1" x14ac:dyDescent="0.4">
      <c r="A168" s="409" t="s">
        <v>384</v>
      </c>
      <c r="B168" s="410"/>
      <c r="C168" s="410"/>
      <c r="D168" s="410"/>
      <c r="E168" s="401" t="s">
        <v>385</v>
      </c>
      <c r="F168" s="402"/>
      <c r="G168" s="402"/>
      <c r="H168" s="402"/>
      <c r="I168" s="402"/>
      <c r="J168" s="402"/>
      <c r="K168" s="402"/>
      <c r="L168" s="402"/>
      <c r="M168" s="402"/>
      <c r="N168" s="402"/>
      <c r="O168" s="412"/>
      <c r="P168" s="402"/>
      <c r="Q168" s="402"/>
      <c r="R168" s="402"/>
      <c r="S168" s="402"/>
      <c r="T168" s="402"/>
      <c r="U168" s="402"/>
      <c r="V168" s="402"/>
      <c r="W168" s="402"/>
      <c r="X168" s="457"/>
    </row>
    <row r="169" spans="1:24" ht="24.6" x14ac:dyDescent="0.4">
      <c r="A169" s="403" t="s">
        <v>99</v>
      </c>
      <c r="B169" s="404" t="s">
        <v>100</v>
      </c>
      <c r="C169" s="404" t="s">
        <v>101</v>
      </c>
      <c r="D169" s="404" t="s">
        <v>102</v>
      </c>
      <c r="E169" s="405" t="s">
        <v>103</v>
      </c>
      <c r="F169" s="404" t="s">
        <v>104</v>
      </c>
      <c r="G169" s="404" t="s">
        <v>105</v>
      </c>
      <c r="H169" s="404" t="s">
        <v>106</v>
      </c>
      <c r="I169" s="404" t="s">
        <v>107</v>
      </c>
      <c r="J169" s="404" t="s">
        <v>108</v>
      </c>
      <c r="K169" s="404" t="s">
        <v>109</v>
      </c>
      <c r="L169" s="404" t="s">
        <v>110</v>
      </c>
      <c r="M169" s="404" t="s">
        <v>111</v>
      </c>
      <c r="N169" s="414" t="s">
        <v>112</v>
      </c>
      <c r="O169" s="408" t="s">
        <v>113</v>
      </c>
      <c r="P169" s="404" t="s">
        <v>114</v>
      </c>
      <c r="Q169" s="404" t="s">
        <v>115</v>
      </c>
      <c r="R169" s="404" t="s">
        <v>116</v>
      </c>
      <c r="S169" s="404" t="s">
        <v>117</v>
      </c>
      <c r="T169" s="404" t="s">
        <v>118</v>
      </c>
      <c r="U169" s="404" t="s">
        <v>119</v>
      </c>
      <c r="V169" s="404" t="s">
        <v>120</v>
      </c>
      <c r="W169" s="404" t="s">
        <v>121</v>
      </c>
      <c r="X169" s="455"/>
    </row>
    <row r="170" spans="1:24" x14ac:dyDescent="0.4">
      <c r="A170" s="407" t="s">
        <v>386</v>
      </c>
      <c r="B170" s="133"/>
      <c r="C170" s="133"/>
      <c r="D170" s="416" t="s">
        <v>123</v>
      </c>
      <c r="E170" s="150" t="s">
        <v>387</v>
      </c>
      <c r="F170" s="151" t="s">
        <v>190</v>
      </c>
      <c r="G170" s="306"/>
      <c r="H170" s="306"/>
      <c r="I170" s="306"/>
      <c r="J170" s="306"/>
      <c r="K170" s="306"/>
      <c r="L170" s="306"/>
      <c r="M170" s="306"/>
      <c r="N170" s="306"/>
      <c r="O170" s="306"/>
      <c r="P170" s="306"/>
      <c r="Q170" s="306"/>
      <c r="R170" s="306"/>
      <c r="S170" s="306"/>
      <c r="T170" s="306"/>
      <c r="U170" s="306"/>
      <c r="V170" s="306">
        <v>3</v>
      </c>
      <c r="W170" s="306"/>
      <c r="X170" s="455"/>
    </row>
    <row r="171" spans="1:24" x14ac:dyDescent="0.4">
      <c r="A171" s="407" t="s">
        <v>388</v>
      </c>
      <c r="B171" s="133"/>
      <c r="C171" s="133"/>
      <c r="D171" s="416" t="s">
        <v>123</v>
      </c>
      <c r="E171" s="150" t="s">
        <v>389</v>
      </c>
      <c r="F171" s="151" t="s">
        <v>190</v>
      </c>
      <c r="G171" s="306"/>
      <c r="H171" s="306"/>
      <c r="I171" s="306"/>
      <c r="J171" s="306"/>
      <c r="K171" s="306"/>
      <c r="L171" s="306"/>
      <c r="M171" s="306"/>
      <c r="N171" s="306"/>
      <c r="O171" s="306"/>
      <c r="P171" s="306"/>
      <c r="Q171" s="306"/>
      <c r="R171" s="306"/>
      <c r="S171" s="306"/>
      <c r="T171" s="306"/>
      <c r="U171" s="306"/>
      <c r="V171" s="306">
        <v>3</v>
      </c>
      <c r="W171" s="306"/>
      <c r="X171" s="455"/>
    </row>
    <row r="172" spans="1:24" x14ac:dyDescent="0.4">
      <c r="A172" s="407" t="s">
        <v>390</v>
      </c>
      <c r="B172" s="133"/>
      <c r="C172" s="133"/>
      <c r="D172" s="416" t="s">
        <v>123</v>
      </c>
      <c r="E172" s="150" t="s">
        <v>391</v>
      </c>
      <c r="F172" s="151" t="s">
        <v>193</v>
      </c>
      <c r="G172" s="306"/>
      <c r="H172" s="306"/>
      <c r="I172" s="306"/>
      <c r="J172" s="306"/>
      <c r="K172" s="306"/>
      <c r="L172" s="306"/>
      <c r="M172" s="306"/>
      <c r="N172" s="306"/>
      <c r="O172" s="306"/>
      <c r="P172" s="306"/>
      <c r="Q172" s="306"/>
      <c r="R172" s="306"/>
      <c r="S172" s="306"/>
      <c r="T172" s="306"/>
      <c r="U172" s="306"/>
      <c r="V172" s="306"/>
      <c r="W172" s="306">
        <v>2</v>
      </c>
      <c r="X172" s="455"/>
    </row>
    <row r="173" spans="1:24" x14ac:dyDescent="0.4">
      <c r="A173" s="407" t="s">
        <v>392</v>
      </c>
      <c r="B173" s="133" t="s">
        <v>195</v>
      </c>
      <c r="C173" s="133" t="s">
        <v>196</v>
      </c>
      <c r="D173" s="133" t="s">
        <v>157</v>
      </c>
      <c r="E173" s="150" t="s">
        <v>393</v>
      </c>
      <c r="F173" s="151" t="s">
        <v>374</v>
      </c>
      <c r="G173" s="306"/>
      <c r="H173" s="306"/>
      <c r="I173" s="306"/>
      <c r="J173" s="306"/>
      <c r="K173" s="306"/>
      <c r="L173" s="306"/>
      <c r="M173" s="306"/>
      <c r="N173" s="306"/>
      <c r="O173" s="306"/>
      <c r="P173" s="306">
        <v>4</v>
      </c>
      <c r="Q173" s="306">
        <v>6</v>
      </c>
      <c r="R173" s="306"/>
      <c r="S173" s="306"/>
      <c r="T173" s="306"/>
      <c r="U173" s="306"/>
      <c r="V173" s="306"/>
      <c r="W173" s="306"/>
      <c r="X173" s="455"/>
    </row>
    <row r="174" spans="1:24" x14ac:dyDescent="0.4">
      <c r="A174" s="407" t="s">
        <v>394</v>
      </c>
      <c r="B174" s="133"/>
      <c r="C174" s="133"/>
      <c r="D174" s="416" t="s">
        <v>123</v>
      </c>
      <c r="E174" s="150" t="s">
        <v>395</v>
      </c>
      <c r="F174" s="151" t="s">
        <v>193</v>
      </c>
      <c r="G174" s="306"/>
      <c r="H174" s="306"/>
      <c r="I174" s="306"/>
      <c r="J174" s="306"/>
      <c r="K174" s="306"/>
      <c r="L174" s="306"/>
      <c r="M174" s="306"/>
      <c r="N174" s="306"/>
      <c r="O174" s="306"/>
      <c r="P174" s="306"/>
      <c r="Q174" s="306"/>
      <c r="R174" s="306"/>
      <c r="S174" s="306"/>
      <c r="T174" s="306"/>
      <c r="U174" s="306"/>
      <c r="V174" s="306"/>
      <c r="W174" s="306">
        <v>2</v>
      </c>
      <c r="X174" s="455"/>
    </row>
    <row r="175" spans="1:24" s="69" customFormat="1" x14ac:dyDescent="0.4">
      <c r="A175" s="407" t="s">
        <v>396</v>
      </c>
      <c r="B175" s="133" t="s">
        <v>298</v>
      </c>
      <c r="C175" s="133" t="s">
        <v>196</v>
      </c>
      <c r="D175" s="133" t="s">
        <v>157</v>
      </c>
      <c r="E175" s="150" t="s">
        <v>397</v>
      </c>
      <c r="F175" s="151" t="s">
        <v>305</v>
      </c>
      <c r="G175" s="306"/>
      <c r="H175" s="306"/>
      <c r="I175" s="306"/>
      <c r="J175" s="306">
        <v>2.5</v>
      </c>
      <c r="K175" s="306">
        <v>6</v>
      </c>
      <c r="L175" s="306">
        <v>2.5</v>
      </c>
      <c r="M175" s="306">
        <v>6</v>
      </c>
      <c r="N175" s="306"/>
      <c r="O175" s="306"/>
      <c r="P175" s="306"/>
      <c r="Q175" s="306"/>
      <c r="R175" s="306"/>
      <c r="S175" s="306"/>
      <c r="T175" s="306"/>
      <c r="U175" s="306"/>
      <c r="V175" s="306"/>
      <c r="W175" s="306"/>
      <c r="X175" s="457"/>
    </row>
    <row r="176" spans="1:24" s="69" customFormat="1" x14ac:dyDescent="0.4">
      <c r="A176" s="407" t="s">
        <v>398</v>
      </c>
      <c r="B176" s="133"/>
      <c r="C176" s="133"/>
      <c r="D176" s="416" t="s">
        <v>123</v>
      </c>
      <c r="E176" s="150" t="s">
        <v>399</v>
      </c>
      <c r="F176" s="151" t="s">
        <v>193</v>
      </c>
      <c r="G176" s="306"/>
      <c r="H176" s="306"/>
      <c r="I176" s="306"/>
      <c r="J176" s="306"/>
      <c r="K176" s="306"/>
      <c r="L176" s="306"/>
      <c r="M176" s="306"/>
      <c r="N176" s="306"/>
      <c r="O176" s="306"/>
      <c r="P176" s="306"/>
      <c r="Q176" s="306"/>
      <c r="R176" s="306"/>
      <c r="S176" s="306"/>
      <c r="T176" s="306"/>
      <c r="U176" s="306"/>
      <c r="V176" s="306"/>
      <c r="W176" s="306">
        <v>2</v>
      </c>
      <c r="X176" s="457"/>
    </row>
    <row r="177" spans="1:24" x14ac:dyDescent="0.4">
      <c r="A177" s="407" t="s">
        <v>400</v>
      </c>
      <c r="B177" s="133" t="s">
        <v>195</v>
      </c>
      <c r="C177" s="133" t="s">
        <v>401</v>
      </c>
      <c r="D177" s="133" t="s">
        <v>157</v>
      </c>
      <c r="E177" s="150" t="s">
        <v>402</v>
      </c>
      <c r="F177" s="151" t="s">
        <v>198</v>
      </c>
      <c r="G177" s="306"/>
      <c r="H177" s="306"/>
      <c r="I177" s="306"/>
      <c r="J177" s="306"/>
      <c r="K177" s="306"/>
      <c r="L177" s="306"/>
      <c r="M177" s="306"/>
      <c r="N177" s="306"/>
      <c r="O177" s="306"/>
      <c r="P177" s="306"/>
      <c r="Q177" s="306"/>
      <c r="R177" s="306"/>
      <c r="S177" s="306"/>
      <c r="T177" s="306">
        <v>4</v>
      </c>
      <c r="U177" s="306">
        <v>6</v>
      </c>
      <c r="V177" s="306"/>
      <c r="W177" s="306"/>
      <c r="X177" s="455"/>
    </row>
    <row r="178" spans="1:24" x14ac:dyDescent="0.4">
      <c r="A178" s="407" t="s">
        <v>403</v>
      </c>
      <c r="B178" s="133"/>
      <c r="C178" s="133"/>
      <c r="D178" s="416" t="s">
        <v>123</v>
      </c>
      <c r="E178" s="150" t="s">
        <v>404</v>
      </c>
      <c r="F178" s="151" t="s">
        <v>193</v>
      </c>
      <c r="G178" s="306"/>
      <c r="H178" s="306"/>
      <c r="I178" s="306"/>
      <c r="J178" s="306"/>
      <c r="K178" s="306"/>
      <c r="L178" s="306"/>
      <c r="M178" s="306"/>
      <c r="N178" s="306"/>
      <c r="O178" s="306"/>
      <c r="P178" s="306"/>
      <c r="Q178" s="306"/>
      <c r="R178" s="306"/>
      <c r="S178" s="306"/>
      <c r="T178" s="306"/>
      <c r="U178" s="306"/>
      <c r="V178" s="306"/>
      <c r="W178" s="306">
        <v>2</v>
      </c>
      <c r="X178" s="455"/>
    </row>
    <row r="179" spans="1:24" x14ac:dyDescent="0.4">
      <c r="A179" s="407" t="s">
        <v>405</v>
      </c>
      <c r="B179" s="133" t="s">
        <v>298</v>
      </c>
      <c r="C179" s="133" t="s">
        <v>406</v>
      </c>
      <c r="D179" s="133" t="s">
        <v>157</v>
      </c>
      <c r="E179" s="150" t="s">
        <v>407</v>
      </c>
      <c r="F179" s="151" t="s">
        <v>305</v>
      </c>
      <c r="G179" s="306"/>
      <c r="H179" s="306"/>
      <c r="I179" s="306"/>
      <c r="J179" s="306">
        <v>2.5</v>
      </c>
      <c r="K179" s="306">
        <v>6</v>
      </c>
      <c r="L179" s="306">
        <v>2</v>
      </c>
      <c r="M179" s="306">
        <v>5.5</v>
      </c>
      <c r="N179" s="306"/>
      <c r="O179" s="306"/>
      <c r="P179" s="306"/>
      <c r="Q179" s="306"/>
      <c r="R179" s="306"/>
      <c r="S179" s="306"/>
      <c r="T179" s="306"/>
      <c r="U179" s="306"/>
      <c r="V179" s="306"/>
      <c r="W179" s="306"/>
      <c r="X179" s="455"/>
    </row>
    <row r="180" spans="1:24" ht="12.75" customHeight="1" x14ac:dyDescent="0.4">
      <c r="A180" s="418" t="s">
        <v>408</v>
      </c>
      <c r="B180" s="419"/>
      <c r="C180" s="419"/>
      <c r="D180" s="420" t="s">
        <v>123</v>
      </c>
      <c r="E180" s="143" t="s">
        <v>409</v>
      </c>
      <c r="F180" s="152" t="s">
        <v>410</v>
      </c>
      <c r="G180" s="406"/>
      <c r="H180" s="406"/>
      <c r="I180" s="406"/>
      <c r="J180" s="406"/>
      <c r="K180" s="406"/>
      <c r="L180" s="406"/>
      <c r="M180" s="406"/>
      <c r="N180" s="406"/>
      <c r="O180" s="406"/>
      <c r="P180" s="406"/>
      <c r="Q180" s="406"/>
      <c r="R180" s="406"/>
      <c r="S180" s="406"/>
      <c r="T180" s="406"/>
      <c r="U180" s="406"/>
      <c r="V180" s="406">
        <v>0.5</v>
      </c>
      <c r="W180" s="406"/>
      <c r="X180" s="455"/>
    </row>
    <row r="181" spans="1:24" ht="12.75" customHeight="1" x14ac:dyDescent="0.4">
      <c r="A181" s="411"/>
      <c r="B181" s="608"/>
      <c r="C181" s="608"/>
      <c r="D181" s="608"/>
      <c r="E181" s="608"/>
      <c r="F181" s="404" t="s">
        <v>133</v>
      </c>
      <c r="G181" s="408">
        <f>SUM(G170:G180)</f>
        <v>0</v>
      </c>
      <c r="H181" s="408">
        <f t="shared" ref="H181:W181" si="10">SUM(H170:H180)</f>
        <v>0</v>
      </c>
      <c r="I181" s="408">
        <f t="shared" si="10"/>
        <v>0</v>
      </c>
      <c r="J181" s="408">
        <f>SUM(J170:J180)</f>
        <v>5</v>
      </c>
      <c r="K181" s="408">
        <f t="shared" si="10"/>
        <v>12</v>
      </c>
      <c r="L181" s="408">
        <f>SUM(L170:L180)</f>
        <v>4.5</v>
      </c>
      <c r="M181" s="408">
        <f>SUM(M170:M180)</f>
        <v>11.5</v>
      </c>
      <c r="N181" s="408">
        <f>SUM(N170:N180)</f>
        <v>0</v>
      </c>
      <c r="O181" s="408">
        <f t="shared" si="10"/>
        <v>0</v>
      </c>
      <c r="P181" s="408">
        <f t="shared" si="10"/>
        <v>4</v>
      </c>
      <c r="Q181" s="408">
        <f t="shared" si="10"/>
        <v>6</v>
      </c>
      <c r="R181" s="408">
        <f t="shared" si="10"/>
        <v>0</v>
      </c>
      <c r="S181" s="408">
        <f t="shared" si="10"/>
        <v>0</v>
      </c>
      <c r="T181" s="408">
        <f t="shared" si="10"/>
        <v>4</v>
      </c>
      <c r="U181" s="408">
        <f>SUM(U170:U180)</f>
        <v>6</v>
      </c>
      <c r="V181" s="408">
        <f t="shared" si="10"/>
        <v>6.5</v>
      </c>
      <c r="W181" s="408">
        <f t="shared" si="10"/>
        <v>8</v>
      </c>
    </row>
    <row r="182" spans="1:24" x14ac:dyDescent="0.4">
      <c r="A182" s="411"/>
      <c r="B182" s="608"/>
      <c r="C182" s="608"/>
      <c r="D182" s="608"/>
      <c r="E182" s="608"/>
      <c r="F182" s="151"/>
      <c r="G182" s="151"/>
      <c r="H182" s="151"/>
      <c r="I182" s="151"/>
      <c r="J182" s="151"/>
      <c r="K182" s="151"/>
      <c r="L182" s="151"/>
      <c r="M182" s="151"/>
      <c r="N182" s="151"/>
      <c r="O182" s="151"/>
      <c r="P182" s="151"/>
      <c r="Q182" s="151"/>
      <c r="R182" s="151"/>
      <c r="S182" s="151"/>
      <c r="T182" s="151"/>
      <c r="U182" s="151"/>
      <c r="V182" s="151"/>
      <c r="W182" s="151"/>
    </row>
    <row r="183" spans="1:24" s="31" customFormat="1" x14ac:dyDescent="0.4">
      <c r="A183" s="150"/>
      <c r="B183" s="151"/>
      <c r="C183" s="151"/>
      <c r="D183" s="151"/>
      <c r="E183" s="150"/>
      <c r="F183" s="151"/>
      <c r="G183" s="151"/>
      <c r="H183" s="151"/>
      <c r="I183" s="151"/>
      <c r="J183" s="151"/>
      <c r="K183" s="151"/>
      <c r="L183" s="151"/>
      <c r="M183" s="151"/>
      <c r="N183" s="151"/>
      <c r="O183" s="151"/>
      <c r="P183" s="151"/>
      <c r="Q183" s="151"/>
      <c r="R183" s="623" t="s">
        <v>358</v>
      </c>
      <c r="S183" s="623"/>
      <c r="T183" s="623"/>
      <c r="U183" s="408">
        <f>SUM(G181:I181,K181,O181,Q181,S181,U181,V181,W181)</f>
        <v>38.5</v>
      </c>
      <c r="V183" s="151"/>
      <c r="W183" s="151"/>
    </row>
    <row r="184" spans="1:24" s="31" customFormat="1" x14ac:dyDescent="0.4">
      <c r="A184" s="438"/>
      <c r="B184" s="439"/>
      <c r="C184" s="439"/>
      <c r="D184" s="439"/>
      <c r="E184" s="438"/>
      <c r="F184" s="151"/>
      <c r="G184" s="151"/>
      <c r="H184" s="151"/>
      <c r="I184" s="151"/>
      <c r="J184" s="151"/>
      <c r="K184" s="151"/>
      <c r="L184" s="151"/>
      <c r="M184" s="151"/>
      <c r="N184" s="151"/>
      <c r="O184" s="306"/>
      <c r="P184" s="151"/>
      <c r="Q184" s="151"/>
      <c r="R184" s="623" t="s">
        <v>359</v>
      </c>
      <c r="S184" s="623"/>
      <c r="T184" s="623"/>
      <c r="U184" s="437">
        <f>SUM(G181,H181,I181,M181,O181,Q181,S181,U181,V181,W181)</f>
        <v>38</v>
      </c>
      <c r="V184" s="151"/>
      <c r="W184" s="151"/>
    </row>
    <row r="185" spans="1:24" x14ac:dyDescent="0.4">
      <c r="A185" s="438"/>
      <c r="B185" s="439"/>
      <c r="C185" s="439"/>
      <c r="D185" s="439"/>
      <c r="E185" s="438"/>
      <c r="F185" s="151"/>
      <c r="G185" s="151"/>
      <c r="H185" s="151"/>
      <c r="I185" s="151"/>
      <c r="J185" s="151"/>
      <c r="K185" s="151"/>
      <c r="L185" s="151"/>
      <c r="M185" s="151"/>
      <c r="N185" s="151"/>
      <c r="O185" s="306"/>
      <c r="P185" s="151"/>
      <c r="Q185" s="151"/>
      <c r="R185" s="151"/>
      <c r="S185" s="151"/>
      <c r="T185" s="151"/>
      <c r="U185" s="425"/>
      <c r="V185" s="151"/>
      <c r="W185" s="151"/>
    </row>
    <row r="186" spans="1:24" x14ac:dyDescent="0.4">
      <c r="A186" s="409" t="s">
        <v>411</v>
      </c>
      <c r="B186" s="410"/>
      <c r="C186" s="410"/>
      <c r="D186" s="410"/>
      <c r="E186" s="401" t="s">
        <v>412</v>
      </c>
      <c r="F186" s="402"/>
      <c r="G186" s="402"/>
      <c r="H186" s="402"/>
      <c r="I186" s="402"/>
      <c r="J186" s="402"/>
      <c r="K186" s="402"/>
      <c r="L186" s="402"/>
      <c r="M186" s="402"/>
      <c r="N186" s="402"/>
      <c r="O186" s="412"/>
      <c r="P186" s="402"/>
      <c r="Q186" s="402"/>
      <c r="R186" s="402"/>
      <c r="S186" s="402"/>
      <c r="T186" s="402"/>
      <c r="U186" s="440"/>
      <c r="V186" s="402"/>
      <c r="W186" s="402"/>
      <c r="X186" s="455"/>
    </row>
    <row r="187" spans="1:24" ht="24.6" x14ac:dyDescent="0.4">
      <c r="A187" s="403" t="s">
        <v>99</v>
      </c>
      <c r="B187" s="404" t="s">
        <v>100</v>
      </c>
      <c r="C187" s="404" t="s">
        <v>101</v>
      </c>
      <c r="D187" s="404" t="s">
        <v>102</v>
      </c>
      <c r="E187" s="405" t="s">
        <v>103</v>
      </c>
      <c r="F187" s="404" t="s">
        <v>104</v>
      </c>
      <c r="G187" s="404" t="s">
        <v>105</v>
      </c>
      <c r="H187" s="404" t="s">
        <v>106</v>
      </c>
      <c r="I187" s="404" t="s">
        <v>107</v>
      </c>
      <c r="J187" s="404" t="s">
        <v>108</v>
      </c>
      <c r="K187" s="404" t="s">
        <v>109</v>
      </c>
      <c r="L187" s="404" t="s">
        <v>110</v>
      </c>
      <c r="M187" s="404" t="s">
        <v>111</v>
      </c>
      <c r="N187" s="414" t="s">
        <v>112</v>
      </c>
      <c r="O187" s="408" t="s">
        <v>113</v>
      </c>
      <c r="P187" s="404" t="s">
        <v>114</v>
      </c>
      <c r="Q187" s="404" t="s">
        <v>115</v>
      </c>
      <c r="R187" s="404" t="s">
        <v>116</v>
      </c>
      <c r="S187" s="404" t="s">
        <v>117</v>
      </c>
      <c r="T187" s="404" t="s">
        <v>118</v>
      </c>
      <c r="U187" s="404" t="s">
        <v>119</v>
      </c>
      <c r="V187" s="404" t="s">
        <v>120</v>
      </c>
      <c r="W187" s="404" t="s">
        <v>121</v>
      </c>
      <c r="X187" s="455"/>
    </row>
    <row r="188" spans="1:24" x14ac:dyDescent="0.4">
      <c r="A188" s="407" t="s">
        <v>413</v>
      </c>
      <c r="B188" s="133"/>
      <c r="C188" s="133"/>
      <c r="D188" s="416" t="s">
        <v>123</v>
      </c>
      <c r="E188" s="150" t="s">
        <v>414</v>
      </c>
      <c r="F188" s="151" t="s">
        <v>139</v>
      </c>
      <c r="G188" s="306">
        <v>1</v>
      </c>
      <c r="H188" s="306"/>
      <c r="I188" s="306"/>
      <c r="J188" s="306"/>
      <c r="K188" s="306"/>
      <c r="L188" s="306"/>
      <c r="M188" s="306"/>
      <c r="N188" s="306"/>
      <c r="O188" s="306"/>
      <c r="P188" s="306"/>
      <c r="Q188" s="306"/>
      <c r="R188" s="306"/>
      <c r="S188" s="306"/>
      <c r="T188" s="306"/>
      <c r="U188" s="306"/>
      <c r="V188" s="306"/>
      <c r="W188" s="306"/>
      <c r="X188" s="455"/>
    </row>
    <row r="189" spans="1:24" s="31" customFormat="1" x14ac:dyDescent="0.4">
      <c r="A189" s="407" t="s">
        <v>415</v>
      </c>
      <c r="B189" s="133"/>
      <c r="C189" s="133"/>
      <c r="D189" s="416" t="s">
        <v>123</v>
      </c>
      <c r="E189" s="150" t="s">
        <v>416</v>
      </c>
      <c r="F189" s="151" t="s">
        <v>193</v>
      </c>
      <c r="G189" s="306"/>
      <c r="H189" s="306"/>
      <c r="I189" s="306"/>
      <c r="J189" s="306"/>
      <c r="K189" s="306"/>
      <c r="L189" s="306"/>
      <c r="M189" s="306"/>
      <c r="N189" s="306"/>
      <c r="O189" s="306"/>
      <c r="P189" s="306"/>
      <c r="Q189" s="306"/>
      <c r="R189" s="306"/>
      <c r="S189" s="306"/>
      <c r="T189" s="306"/>
      <c r="U189" s="306"/>
      <c r="V189" s="306"/>
      <c r="W189" s="306">
        <v>2.5</v>
      </c>
      <c r="X189" s="456"/>
    </row>
    <row r="190" spans="1:24" s="31" customFormat="1" x14ac:dyDescent="0.4">
      <c r="A190" s="418" t="s">
        <v>417</v>
      </c>
      <c r="B190" s="419" t="s">
        <v>418</v>
      </c>
      <c r="C190" s="419" t="s">
        <v>419</v>
      </c>
      <c r="D190" s="419" t="s">
        <v>157</v>
      </c>
      <c r="E190" s="143" t="s">
        <v>420</v>
      </c>
      <c r="F190" s="152" t="s">
        <v>305</v>
      </c>
      <c r="G190" s="406"/>
      <c r="H190" s="406"/>
      <c r="I190" s="406"/>
      <c r="J190" s="406">
        <v>2</v>
      </c>
      <c r="K190" s="406">
        <v>5.5</v>
      </c>
      <c r="L190" s="406">
        <v>2</v>
      </c>
      <c r="M190" s="406">
        <v>5.5</v>
      </c>
      <c r="N190" s="406"/>
      <c r="O190" s="406"/>
      <c r="P190" s="406"/>
      <c r="Q190" s="406"/>
      <c r="R190" s="406"/>
      <c r="S190" s="406"/>
      <c r="T190" s="406"/>
      <c r="U190" s="406"/>
      <c r="V190" s="406"/>
      <c r="W190" s="406"/>
      <c r="X190" s="456"/>
    </row>
    <row r="191" spans="1:24" s="153" customFormat="1" x14ac:dyDescent="0.4">
      <c r="A191" s="411"/>
      <c r="B191" s="608"/>
      <c r="C191" s="608"/>
      <c r="D191" s="608"/>
      <c r="E191" s="608"/>
      <c r="F191" s="404" t="s">
        <v>133</v>
      </c>
      <c r="G191" s="408">
        <f t="shared" ref="G191:W191" si="11">SUM(G188:G190)</f>
        <v>1</v>
      </c>
      <c r="H191" s="408">
        <f t="shared" si="11"/>
        <v>0</v>
      </c>
      <c r="I191" s="408">
        <f t="shared" si="11"/>
        <v>0</v>
      </c>
      <c r="J191" s="408">
        <f t="shared" si="11"/>
        <v>2</v>
      </c>
      <c r="K191" s="408">
        <f t="shared" si="11"/>
        <v>5.5</v>
      </c>
      <c r="L191" s="408">
        <f t="shared" si="11"/>
        <v>2</v>
      </c>
      <c r="M191" s="408">
        <f t="shared" si="11"/>
        <v>5.5</v>
      </c>
      <c r="N191" s="408">
        <f t="shared" si="11"/>
        <v>0</v>
      </c>
      <c r="O191" s="408">
        <f t="shared" si="11"/>
        <v>0</v>
      </c>
      <c r="P191" s="408">
        <f t="shared" si="11"/>
        <v>0</v>
      </c>
      <c r="Q191" s="408">
        <f t="shared" si="11"/>
        <v>0</v>
      </c>
      <c r="R191" s="408">
        <f t="shared" si="11"/>
        <v>0</v>
      </c>
      <c r="S191" s="408">
        <f t="shared" si="11"/>
        <v>0</v>
      </c>
      <c r="T191" s="408">
        <f t="shared" si="11"/>
        <v>0</v>
      </c>
      <c r="U191" s="408">
        <f>SUM(U188:U190)</f>
        <v>0</v>
      </c>
      <c r="V191" s="408">
        <f t="shared" si="11"/>
        <v>0</v>
      </c>
      <c r="W191" s="408">
        <f t="shared" si="11"/>
        <v>2.5</v>
      </c>
      <c r="X191" s="31"/>
    </row>
    <row r="192" spans="1:24" s="31" customFormat="1" ht="12.75" customHeight="1" x14ac:dyDescent="0.4">
      <c r="A192" s="411"/>
      <c r="B192" s="608"/>
      <c r="C192" s="608"/>
      <c r="D192" s="608"/>
      <c r="E192" s="608"/>
      <c r="F192" s="306"/>
      <c r="G192" s="151"/>
      <c r="H192" s="151"/>
      <c r="I192" s="151"/>
      <c r="J192" s="151"/>
      <c r="K192" s="151"/>
      <c r="L192" s="151"/>
      <c r="M192" s="151"/>
      <c r="N192" s="151"/>
      <c r="O192" s="151"/>
      <c r="P192" s="151"/>
      <c r="Q192" s="151"/>
      <c r="R192" s="151"/>
      <c r="S192" s="151"/>
      <c r="T192" s="151"/>
      <c r="U192" s="151"/>
      <c r="V192" s="151"/>
      <c r="W192" s="151"/>
    </row>
    <row r="193" spans="1:24" s="31" customFormat="1" ht="12.75" customHeight="1" x14ac:dyDescent="0.4">
      <c r="A193" s="434"/>
      <c r="B193" s="434"/>
      <c r="C193" s="434"/>
      <c r="D193" s="434"/>
      <c r="E193" s="434"/>
      <c r="F193" s="306"/>
      <c r="G193" s="306"/>
      <c r="H193" s="306"/>
      <c r="I193" s="306"/>
      <c r="J193" s="306"/>
      <c r="K193" s="151"/>
      <c r="L193" s="151"/>
      <c r="M193" s="151"/>
      <c r="N193" s="151"/>
      <c r="O193" s="306"/>
      <c r="P193" s="151"/>
      <c r="Q193" s="151"/>
      <c r="R193" s="435"/>
      <c r="S193" s="623" t="s">
        <v>134</v>
      </c>
      <c r="T193" s="623"/>
      <c r="U193" s="408">
        <f>SUM(G191:I191,K191,O191,Q191,S191,U191,V191,W191)</f>
        <v>9</v>
      </c>
      <c r="V193" s="151"/>
      <c r="W193" s="151"/>
    </row>
    <row r="194" spans="1:24" ht="12.75" customHeight="1" x14ac:dyDescent="0.4">
      <c r="A194" s="411"/>
      <c r="B194" s="411"/>
      <c r="C194" s="411"/>
      <c r="D194" s="411"/>
      <c r="E194" s="411"/>
      <c r="F194" s="306"/>
      <c r="G194" s="306"/>
      <c r="H194" s="306"/>
      <c r="I194" s="306"/>
      <c r="J194" s="306"/>
      <c r="K194" s="151"/>
      <c r="L194" s="151"/>
      <c r="M194" s="151"/>
      <c r="N194" s="151"/>
      <c r="O194" s="306"/>
      <c r="P194" s="151"/>
      <c r="Q194" s="151"/>
      <c r="R194" s="435"/>
      <c r="S194" s="436"/>
      <c r="T194" s="436"/>
      <c r="U194" s="408"/>
      <c r="V194" s="151"/>
      <c r="W194" s="151"/>
    </row>
    <row r="195" spans="1:24" x14ac:dyDescent="0.4">
      <c r="A195" s="409" t="s">
        <v>421</v>
      </c>
      <c r="B195" s="410"/>
      <c r="C195" s="410"/>
      <c r="D195" s="410"/>
      <c r="E195" s="401" t="s">
        <v>422</v>
      </c>
      <c r="F195" s="402"/>
      <c r="G195" s="402"/>
      <c r="H195" s="402"/>
      <c r="I195" s="402"/>
      <c r="J195" s="402"/>
      <c r="K195" s="402"/>
      <c r="L195" s="402"/>
      <c r="M195" s="402"/>
      <c r="N195" s="402"/>
      <c r="O195" s="412"/>
      <c r="P195" s="402"/>
      <c r="Q195" s="402"/>
      <c r="R195" s="402"/>
      <c r="S195" s="402"/>
      <c r="T195" s="402"/>
      <c r="U195" s="402"/>
      <c r="V195" s="402"/>
      <c r="W195" s="402"/>
      <c r="X195" s="441"/>
    </row>
    <row r="196" spans="1:24" s="48" customFormat="1" ht="24.6" x14ac:dyDescent="0.4">
      <c r="A196" s="403" t="s">
        <v>99</v>
      </c>
      <c r="B196" s="404" t="s">
        <v>100</v>
      </c>
      <c r="C196" s="404" t="s">
        <v>101</v>
      </c>
      <c r="D196" s="404" t="s">
        <v>102</v>
      </c>
      <c r="E196" s="405" t="s">
        <v>103</v>
      </c>
      <c r="F196" s="404" t="s">
        <v>104</v>
      </c>
      <c r="G196" s="404" t="s">
        <v>105</v>
      </c>
      <c r="H196" s="404" t="s">
        <v>106</v>
      </c>
      <c r="I196" s="404" t="s">
        <v>107</v>
      </c>
      <c r="J196" s="404" t="s">
        <v>108</v>
      </c>
      <c r="K196" s="404" t="s">
        <v>109</v>
      </c>
      <c r="L196" s="404" t="s">
        <v>110</v>
      </c>
      <c r="M196" s="404" t="s">
        <v>111</v>
      </c>
      <c r="N196" s="414" t="s">
        <v>112</v>
      </c>
      <c r="O196" s="408" t="s">
        <v>113</v>
      </c>
      <c r="P196" s="404" t="s">
        <v>114</v>
      </c>
      <c r="Q196" s="404" t="s">
        <v>115</v>
      </c>
      <c r="R196" s="404" t="s">
        <v>116</v>
      </c>
      <c r="S196" s="404" t="s">
        <v>117</v>
      </c>
      <c r="T196" s="404" t="s">
        <v>118</v>
      </c>
      <c r="U196" s="404" t="s">
        <v>119</v>
      </c>
      <c r="V196" s="404" t="s">
        <v>120</v>
      </c>
      <c r="W196" s="404" t="s">
        <v>121</v>
      </c>
      <c r="X196" s="415" t="s">
        <v>423</v>
      </c>
    </row>
    <row r="197" spans="1:24" x14ac:dyDescent="0.4">
      <c r="A197" s="407" t="s">
        <v>424</v>
      </c>
      <c r="B197" s="133"/>
      <c r="C197" s="133"/>
      <c r="D197" s="416" t="s">
        <v>123</v>
      </c>
      <c r="E197" s="150" t="s">
        <v>425</v>
      </c>
      <c r="F197" s="151" t="s">
        <v>125</v>
      </c>
      <c r="G197" s="442"/>
      <c r="H197" s="306">
        <v>1</v>
      </c>
      <c r="I197" s="306"/>
      <c r="J197" s="442"/>
      <c r="K197" s="442"/>
      <c r="L197" s="442"/>
      <c r="M197" s="442"/>
      <c r="N197" s="442"/>
      <c r="O197" s="442"/>
      <c r="P197" s="442"/>
      <c r="Q197" s="442"/>
      <c r="R197" s="442"/>
      <c r="S197" s="442"/>
      <c r="T197" s="442"/>
      <c r="U197" s="442"/>
      <c r="V197" s="306"/>
      <c r="W197" s="306"/>
      <c r="X197" s="307"/>
    </row>
    <row r="198" spans="1:24" s="147" customFormat="1" x14ac:dyDescent="0.4">
      <c r="A198" s="418" t="s">
        <v>426</v>
      </c>
      <c r="B198" s="419"/>
      <c r="C198" s="419"/>
      <c r="D198" s="420" t="s">
        <v>123</v>
      </c>
      <c r="E198" s="143" t="s">
        <v>427</v>
      </c>
      <c r="F198" s="443" t="s">
        <v>139</v>
      </c>
      <c r="G198" s="406">
        <v>1</v>
      </c>
      <c r="H198" s="406"/>
      <c r="I198" s="406"/>
      <c r="J198" s="406"/>
      <c r="K198" s="406"/>
      <c r="L198" s="406"/>
      <c r="M198" s="406"/>
      <c r="N198" s="406"/>
      <c r="O198" s="406"/>
      <c r="P198" s="406"/>
      <c r="Q198" s="406"/>
      <c r="R198" s="406"/>
      <c r="S198" s="406"/>
      <c r="T198" s="406"/>
      <c r="U198" s="406"/>
      <c r="V198" s="406"/>
      <c r="W198" s="152"/>
      <c r="X198" s="444"/>
    </row>
    <row r="199" spans="1:24" s="149" customFormat="1" x14ac:dyDescent="0.4">
      <c r="A199" s="411"/>
      <c r="B199" s="608"/>
      <c r="C199" s="608"/>
      <c r="D199" s="608"/>
      <c r="E199" s="608"/>
      <c r="F199" s="404" t="s">
        <v>133</v>
      </c>
      <c r="G199" s="408">
        <f t="shared" ref="G199:X199" si="12">SUM(G197:G198)</f>
        <v>1</v>
      </c>
      <c r="H199" s="408">
        <f t="shared" si="12"/>
        <v>1</v>
      </c>
      <c r="I199" s="408">
        <f t="shared" si="12"/>
        <v>0</v>
      </c>
      <c r="J199" s="408">
        <f t="shared" si="12"/>
        <v>0</v>
      </c>
      <c r="K199" s="408">
        <f t="shared" si="12"/>
        <v>0</v>
      </c>
      <c r="L199" s="408">
        <f t="shared" si="12"/>
        <v>0</v>
      </c>
      <c r="M199" s="408">
        <f t="shared" si="12"/>
        <v>0</v>
      </c>
      <c r="N199" s="408">
        <f t="shared" si="12"/>
        <v>0</v>
      </c>
      <c r="O199" s="408">
        <f t="shared" si="12"/>
        <v>0</v>
      </c>
      <c r="P199" s="408">
        <f t="shared" si="12"/>
        <v>0</v>
      </c>
      <c r="Q199" s="408">
        <f t="shared" si="12"/>
        <v>0</v>
      </c>
      <c r="R199" s="408">
        <f t="shared" si="12"/>
        <v>0</v>
      </c>
      <c r="S199" s="408">
        <f t="shared" si="12"/>
        <v>0</v>
      </c>
      <c r="T199" s="408">
        <f t="shared" si="12"/>
        <v>0</v>
      </c>
      <c r="U199" s="408">
        <f>SUM(U197:U198)</f>
        <v>0</v>
      </c>
      <c r="V199" s="408">
        <f t="shared" si="12"/>
        <v>0</v>
      </c>
      <c r="W199" s="408">
        <f t="shared" si="12"/>
        <v>0</v>
      </c>
      <c r="X199" s="408">
        <f t="shared" si="12"/>
        <v>0</v>
      </c>
    </row>
    <row r="200" spans="1:24" s="31" customFormat="1" x14ac:dyDescent="0.4">
      <c r="A200" s="411"/>
      <c r="B200" s="608"/>
      <c r="C200" s="608"/>
      <c r="D200" s="608"/>
      <c r="E200" s="608"/>
      <c r="F200" s="306"/>
      <c r="G200" s="306"/>
      <c r="H200" s="306"/>
      <c r="I200" s="306"/>
      <c r="J200" s="306"/>
      <c r="K200" s="306"/>
      <c r="L200" s="306"/>
      <c r="M200" s="306"/>
      <c r="N200" s="306"/>
      <c r="O200" s="306"/>
      <c r="P200" s="306"/>
      <c r="Q200" s="306"/>
      <c r="R200" s="306"/>
      <c r="S200" s="306"/>
      <c r="T200" s="306"/>
      <c r="U200" s="306"/>
      <c r="V200" s="306"/>
      <c r="W200" s="151"/>
      <c r="X200" s="423"/>
    </row>
    <row r="201" spans="1:24" s="155" customFormat="1" x14ac:dyDescent="0.4">
      <c r="A201" s="411"/>
      <c r="B201" s="133"/>
      <c r="C201" s="416"/>
      <c r="D201" s="416"/>
      <c r="E201" s="445"/>
      <c r="F201" s="306"/>
      <c r="G201" s="306"/>
      <c r="H201" s="306"/>
      <c r="I201" s="306"/>
      <c r="J201" s="151"/>
      <c r="K201" s="306"/>
      <c r="L201" s="306"/>
      <c r="M201" s="306"/>
      <c r="N201" s="306"/>
      <c r="O201" s="151"/>
      <c r="P201" s="151"/>
      <c r="Q201" s="151"/>
      <c r="R201" s="151"/>
      <c r="S201" s="623" t="s">
        <v>134</v>
      </c>
      <c r="T201" s="623"/>
      <c r="U201" s="408">
        <f>SUM(G199:I199,K199,O199,Q199,S199,U199,V199,W199)</f>
        <v>2</v>
      </c>
      <c r="V201" s="151"/>
      <c r="W201" s="151"/>
      <c r="X201" s="423"/>
    </row>
    <row r="202" spans="1:24" x14ac:dyDescent="0.4">
      <c r="A202" s="150"/>
      <c r="B202" s="151"/>
      <c r="C202" s="151"/>
      <c r="D202" s="151"/>
      <c r="E202" s="150"/>
      <c r="F202" s="151"/>
      <c r="G202" s="151"/>
      <c r="H202" s="151"/>
      <c r="I202" s="151"/>
      <c r="J202" s="151"/>
      <c r="K202" s="151"/>
      <c r="L202" s="151"/>
      <c r="M202" s="151"/>
      <c r="N202" s="151"/>
      <c r="O202" s="151"/>
      <c r="P202" s="151"/>
      <c r="Q202" s="151"/>
      <c r="R202" s="151"/>
      <c r="S202" s="151"/>
      <c r="T202" s="151"/>
      <c r="U202" s="151"/>
      <c r="V202" s="151"/>
      <c r="W202" s="151"/>
      <c r="X202" s="423"/>
    </row>
    <row r="203" spans="1:24" x14ac:dyDescent="0.4">
      <c r="A203" s="399" t="s">
        <v>428</v>
      </c>
      <c r="B203" s="400"/>
      <c r="C203" s="400"/>
      <c r="D203" s="400"/>
      <c r="E203" s="401" t="s">
        <v>429</v>
      </c>
      <c r="F203" s="402"/>
      <c r="G203" s="402"/>
      <c r="H203" s="402"/>
      <c r="I203" s="412"/>
      <c r="J203" s="402"/>
      <c r="K203" s="402"/>
      <c r="L203" s="402"/>
      <c r="M203" s="402"/>
      <c r="N203" s="402"/>
      <c r="O203" s="402"/>
      <c r="P203" s="402"/>
      <c r="Q203" s="402"/>
      <c r="R203" s="402"/>
      <c r="S203" s="402"/>
      <c r="T203" s="402"/>
      <c r="U203" s="402"/>
      <c r="V203" s="402"/>
      <c r="W203" s="402"/>
      <c r="X203" s="441"/>
    </row>
    <row r="204" spans="1:24" ht="24.6" x14ac:dyDescent="0.4">
      <c r="A204" s="403" t="s">
        <v>99</v>
      </c>
      <c r="B204" s="404" t="s">
        <v>100</v>
      </c>
      <c r="C204" s="404" t="s">
        <v>101</v>
      </c>
      <c r="D204" s="404" t="s">
        <v>102</v>
      </c>
      <c r="E204" s="405" t="s">
        <v>103</v>
      </c>
      <c r="F204" s="404" t="s">
        <v>104</v>
      </c>
      <c r="G204" s="404" t="s">
        <v>105</v>
      </c>
      <c r="H204" s="404" t="s">
        <v>106</v>
      </c>
      <c r="I204" s="404" t="s">
        <v>107</v>
      </c>
      <c r="J204" s="404" t="s">
        <v>108</v>
      </c>
      <c r="K204" s="404" t="s">
        <v>109</v>
      </c>
      <c r="L204" s="404" t="s">
        <v>110</v>
      </c>
      <c r="M204" s="404" t="s">
        <v>111</v>
      </c>
      <c r="N204" s="414" t="s">
        <v>112</v>
      </c>
      <c r="O204" s="408" t="s">
        <v>113</v>
      </c>
      <c r="P204" s="404" t="s">
        <v>114</v>
      </c>
      <c r="Q204" s="404" t="s">
        <v>115</v>
      </c>
      <c r="R204" s="404" t="s">
        <v>116</v>
      </c>
      <c r="S204" s="404" t="s">
        <v>117</v>
      </c>
      <c r="T204" s="404" t="s">
        <v>118</v>
      </c>
      <c r="U204" s="404" t="s">
        <v>119</v>
      </c>
      <c r="V204" s="404" t="s">
        <v>120</v>
      </c>
      <c r="W204" s="404" t="s">
        <v>121</v>
      </c>
      <c r="X204" s="415" t="s">
        <v>423</v>
      </c>
    </row>
    <row r="205" spans="1:24" ht="12.75" customHeight="1" x14ac:dyDescent="0.4">
      <c r="A205" s="407" t="s">
        <v>430</v>
      </c>
      <c r="B205" s="133"/>
      <c r="C205" s="133"/>
      <c r="D205" s="416" t="s">
        <v>123</v>
      </c>
      <c r="E205" s="150" t="s">
        <v>431</v>
      </c>
      <c r="F205" s="151" t="s">
        <v>139</v>
      </c>
      <c r="G205" s="306">
        <v>0.5</v>
      </c>
      <c r="H205" s="306"/>
      <c r="I205" s="306"/>
      <c r="J205" s="306"/>
      <c r="K205" s="306"/>
      <c r="L205" s="306"/>
      <c r="M205" s="306"/>
      <c r="N205" s="306"/>
      <c r="O205" s="306"/>
      <c r="P205" s="306"/>
      <c r="Q205" s="306"/>
      <c r="R205" s="306"/>
      <c r="S205" s="306"/>
      <c r="T205" s="306"/>
      <c r="U205" s="306"/>
      <c r="V205" s="306"/>
      <c r="W205" s="306"/>
      <c r="X205" s="307"/>
    </row>
    <row r="206" spans="1:24" x14ac:dyDescent="0.4">
      <c r="A206" s="407" t="s">
        <v>432</v>
      </c>
      <c r="B206" s="133"/>
      <c r="C206" s="133"/>
      <c r="D206" s="416" t="s">
        <v>433</v>
      </c>
      <c r="E206" s="150" t="s">
        <v>434</v>
      </c>
      <c r="F206" s="151" t="s">
        <v>341</v>
      </c>
      <c r="G206" s="306"/>
      <c r="H206" s="306">
        <v>1</v>
      </c>
      <c r="I206" s="306"/>
      <c r="J206" s="306"/>
      <c r="K206" s="306"/>
      <c r="L206" s="306"/>
      <c r="M206" s="306"/>
      <c r="N206" s="306"/>
      <c r="O206" s="306"/>
      <c r="P206" s="306"/>
      <c r="Q206" s="151"/>
      <c r="R206" s="151"/>
      <c r="S206" s="151"/>
      <c r="T206" s="151"/>
      <c r="U206" s="306"/>
      <c r="V206" s="306"/>
      <c r="W206" s="306"/>
      <c r="X206" s="307"/>
    </row>
    <row r="207" spans="1:24" x14ac:dyDescent="0.4">
      <c r="A207" s="407" t="s">
        <v>435</v>
      </c>
      <c r="B207" s="133"/>
      <c r="C207" s="133"/>
      <c r="D207" s="416" t="s">
        <v>436</v>
      </c>
      <c r="E207" s="150" t="s">
        <v>437</v>
      </c>
      <c r="F207" s="151" t="s">
        <v>139</v>
      </c>
      <c r="G207" s="306">
        <v>1</v>
      </c>
      <c r="H207" s="306"/>
      <c r="I207" s="306"/>
      <c r="J207" s="306"/>
      <c r="K207" s="306"/>
      <c r="L207" s="306"/>
      <c r="M207" s="306"/>
      <c r="N207" s="306"/>
      <c r="O207" s="306"/>
      <c r="P207" s="306"/>
      <c r="Q207" s="306"/>
      <c r="R207" s="306"/>
      <c r="S207" s="306"/>
      <c r="T207" s="306"/>
      <c r="U207" s="306"/>
      <c r="V207" s="306"/>
      <c r="W207" s="306"/>
      <c r="X207" s="307"/>
    </row>
    <row r="208" spans="1:24" x14ac:dyDescent="0.4">
      <c r="A208" s="407" t="s">
        <v>438</v>
      </c>
      <c r="B208" s="133"/>
      <c r="C208" s="133"/>
      <c r="D208" s="416" t="s">
        <v>436</v>
      </c>
      <c r="E208" s="150" t="s">
        <v>439</v>
      </c>
      <c r="F208" s="151" t="s">
        <v>139</v>
      </c>
      <c r="G208" s="306">
        <v>0.5</v>
      </c>
      <c r="H208" s="306"/>
      <c r="I208" s="306"/>
      <c r="J208" s="446"/>
      <c r="K208" s="306"/>
      <c r="L208" s="306"/>
      <c r="M208" s="306"/>
      <c r="N208" s="306"/>
      <c r="O208" s="306"/>
      <c r="P208" s="306"/>
      <c r="Q208" s="306"/>
      <c r="R208" s="306"/>
      <c r="S208" s="306"/>
      <c r="T208" s="306"/>
      <c r="U208" s="306"/>
      <c r="V208" s="306"/>
      <c r="W208" s="306"/>
      <c r="X208" s="307"/>
    </row>
    <row r="209" spans="1:24" x14ac:dyDescent="0.4">
      <c r="A209" s="407" t="s">
        <v>440</v>
      </c>
      <c r="B209" s="133"/>
      <c r="C209" s="133"/>
      <c r="D209" s="416" t="s">
        <v>436</v>
      </c>
      <c r="E209" s="150" t="s">
        <v>441</v>
      </c>
      <c r="F209" s="151" t="s">
        <v>139</v>
      </c>
      <c r="G209" s="306">
        <v>1</v>
      </c>
      <c r="H209" s="151"/>
      <c r="I209" s="151"/>
      <c r="J209" s="151"/>
      <c r="K209" s="151"/>
      <c r="L209" s="151"/>
      <c r="M209" s="151"/>
      <c r="N209" s="151"/>
      <c r="O209" s="151"/>
      <c r="P209" s="306"/>
      <c r="Q209" s="306"/>
      <c r="R209" s="306"/>
      <c r="S209" s="306"/>
      <c r="T209" s="306"/>
      <c r="U209" s="306"/>
      <c r="V209" s="306"/>
      <c r="W209" s="306"/>
      <c r="X209" s="307"/>
    </row>
    <row r="210" spans="1:24" x14ac:dyDescent="0.4">
      <c r="A210" s="407" t="s">
        <v>442</v>
      </c>
      <c r="B210" s="133"/>
      <c r="C210" s="133"/>
      <c r="D210" s="416" t="s">
        <v>123</v>
      </c>
      <c r="E210" s="150" t="s">
        <v>443</v>
      </c>
      <c r="F210" s="151" t="s">
        <v>287</v>
      </c>
      <c r="G210" s="306"/>
      <c r="H210" s="306"/>
      <c r="I210" s="306"/>
      <c r="J210" s="306"/>
      <c r="K210" s="306"/>
      <c r="L210" s="306"/>
      <c r="M210" s="306"/>
      <c r="N210" s="306"/>
      <c r="O210" s="306">
        <v>1</v>
      </c>
      <c r="P210" s="151"/>
      <c r="Q210" s="151"/>
      <c r="R210" s="151"/>
      <c r="S210" s="151"/>
      <c r="T210" s="306"/>
      <c r="U210" s="306"/>
      <c r="V210" s="306"/>
      <c r="W210" s="306"/>
      <c r="X210" s="307"/>
    </row>
    <row r="211" spans="1:24" x14ac:dyDescent="0.4">
      <c r="A211" s="407" t="s">
        <v>444</v>
      </c>
      <c r="B211" s="133"/>
      <c r="C211" s="133"/>
      <c r="D211" s="416" t="s">
        <v>123</v>
      </c>
      <c r="E211" s="150" t="s">
        <v>445</v>
      </c>
      <c r="F211" s="151" t="s">
        <v>287</v>
      </c>
      <c r="G211" s="306"/>
      <c r="H211" s="306"/>
      <c r="I211" s="306"/>
      <c r="J211" s="306"/>
      <c r="K211" s="306"/>
      <c r="L211" s="306"/>
      <c r="M211" s="306"/>
      <c r="N211" s="306"/>
      <c r="O211" s="306">
        <v>1</v>
      </c>
      <c r="P211" s="306"/>
      <c r="Q211" s="306"/>
      <c r="R211" s="306"/>
      <c r="S211" s="306"/>
      <c r="T211" s="306"/>
      <c r="U211" s="306"/>
      <c r="V211" s="306"/>
      <c r="W211" s="306"/>
      <c r="X211" s="307"/>
    </row>
    <row r="212" spans="1:24" x14ac:dyDescent="0.4">
      <c r="A212" s="407" t="s">
        <v>446</v>
      </c>
      <c r="B212" s="133"/>
      <c r="C212" s="133"/>
      <c r="D212" s="416" t="s">
        <v>436</v>
      </c>
      <c r="E212" s="150" t="s">
        <v>447</v>
      </c>
      <c r="F212" s="151" t="s">
        <v>139</v>
      </c>
      <c r="G212" s="306">
        <v>1</v>
      </c>
      <c r="H212" s="306"/>
      <c r="I212" s="306"/>
      <c r="J212" s="306"/>
      <c r="K212" s="306"/>
      <c r="L212" s="306"/>
      <c r="M212" s="306"/>
      <c r="N212" s="306"/>
      <c r="O212" s="306"/>
      <c r="P212" s="306"/>
      <c r="Q212" s="306"/>
      <c r="R212" s="306"/>
      <c r="S212" s="306"/>
      <c r="T212" s="306"/>
      <c r="U212" s="306"/>
      <c r="V212" s="306"/>
      <c r="W212" s="306"/>
      <c r="X212" s="307"/>
    </row>
    <row r="213" spans="1:24" ht="14.85" customHeight="1" x14ac:dyDescent="0.4">
      <c r="A213" s="407" t="s">
        <v>448</v>
      </c>
      <c r="B213" s="133"/>
      <c r="C213" s="133"/>
      <c r="D213" s="416" t="s">
        <v>123</v>
      </c>
      <c r="E213" s="150" t="s">
        <v>449</v>
      </c>
      <c r="F213" s="151" t="s">
        <v>287</v>
      </c>
      <c r="G213" s="306"/>
      <c r="H213" s="306"/>
      <c r="I213" s="306"/>
      <c r="J213" s="306"/>
      <c r="K213" s="306"/>
      <c r="L213" s="306"/>
      <c r="M213" s="306"/>
      <c r="N213" s="306"/>
      <c r="O213" s="306">
        <v>1</v>
      </c>
      <c r="P213" s="306"/>
      <c r="Q213" s="306"/>
      <c r="R213" s="306"/>
      <c r="S213" s="306"/>
      <c r="T213" s="306"/>
      <c r="U213" s="306"/>
      <c r="V213" s="306"/>
      <c r="W213" s="306"/>
      <c r="X213" s="307"/>
    </row>
    <row r="214" spans="1:24" x14ac:dyDescent="0.4">
      <c r="A214" s="407" t="s">
        <v>450</v>
      </c>
      <c r="B214" s="133"/>
      <c r="C214" s="133"/>
      <c r="D214" s="416" t="s">
        <v>123</v>
      </c>
      <c r="E214" s="150" t="s">
        <v>451</v>
      </c>
      <c r="F214" s="151" t="s">
        <v>287</v>
      </c>
      <c r="G214" s="306"/>
      <c r="H214" s="306"/>
      <c r="I214" s="306"/>
      <c r="J214" s="306"/>
      <c r="K214" s="306"/>
      <c r="L214" s="306"/>
      <c r="M214" s="306"/>
      <c r="N214" s="306"/>
      <c r="O214" s="306">
        <v>1</v>
      </c>
      <c r="P214" s="306"/>
      <c r="Q214" s="306"/>
      <c r="R214" s="306"/>
      <c r="S214" s="306"/>
      <c r="T214" s="306"/>
      <c r="U214" s="306"/>
      <c r="V214" s="306"/>
      <c r="W214" s="306"/>
      <c r="X214" s="307"/>
    </row>
    <row r="215" spans="1:24" x14ac:dyDescent="0.4">
      <c r="A215" s="407" t="s">
        <v>452</v>
      </c>
      <c r="B215" s="133"/>
      <c r="C215" s="133"/>
      <c r="D215" s="416" t="s">
        <v>123</v>
      </c>
      <c r="E215" s="150" t="s">
        <v>453</v>
      </c>
      <c r="F215" s="151" t="s">
        <v>193</v>
      </c>
      <c r="G215" s="306"/>
      <c r="H215" s="306"/>
      <c r="I215" s="306"/>
      <c r="J215" s="306"/>
      <c r="K215" s="306"/>
      <c r="L215" s="306"/>
      <c r="M215" s="306"/>
      <c r="N215" s="306"/>
      <c r="O215" s="306"/>
      <c r="P215" s="306"/>
      <c r="Q215" s="306"/>
      <c r="R215" s="306"/>
      <c r="S215" s="306"/>
      <c r="T215" s="306"/>
      <c r="U215" s="306"/>
      <c r="V215" s="306"/>
      <c r="W215" s="306">
        <v>2</v>
      </c>
      <c r="X215" s="307"/>
    </row>
    <row r="216" spans="1:24" x14ac:dyDescent="0.4">
      <c r="A216" s="418" t="s">
        <v>454</v>
      </c>
      <c r="B216" s="419" t="s">
        <v>455</v>
      </c>
      <c r="C216" s="419" t="s">
        <v>456</v>
      </c>
      <c r="D216" s="420" t="s">
        <v>123</v>
      </c>
      <c r="E216" s="143" t="s">
        <v>457</v>
      </c>
      <c r="F216" s="152" t="s">
        <v>296</v>
      </c>
      <c r="G216" s="406"/>
      <c r="H216" s="406"/>
      <c r="I216" s="406"/>
      <c r="J216" s="406"/>
      <c r="K216" s="406"/>
      <c r="L216" s="406"/>
      <c r="M216" s="406"/>
      <c r="N216" s="406"/>
      <c r="O216" s="406"/>
      <c r="P216" s="406"/>
      <c r="Q216" s="406"/>
      <c r="R216" s="406">
        <v>4</v>
      </c>
      <c r="S216" s="406">
        <v>6</v>
      </c>
      <c r="T216" s="406"/>
      <c r="U216" s="406"/>
      <c r="V216" s="406"/>
      <c r="W216" s="406"/>
      <c r="X216" s="444"/>
    </row>
    <row r="217" spans="1:24" s="156" customFormat="1" x14ac:dyDescent="0.4">
      <c r="A217" s="411"/>
      <c r="B217" s="608"/>
      <c r="C217" s="608"/>
      <c r="D217" s="608"/>
      <c r="E217" s="608"/>
      <c r="F217" s="404" t="s">
        <v>133</v>
      </c>
      <c r="G217" s="408">
        <f t="shared" ref="G217:X217" si="13">SUM(G205:G216)</f>
        <v>4</v>
      </c>
      <c r="H217" s="408">
        <f t="shared" si="13"/>
        <v>1</v>
      </c>
      <c r="I217" s="408">
        <f t="shared" si="13"/>
        <v>0</v>
      </c>
      <c r="J217" s="408">
        <f t="shared" si="13"/>
        <v>0</v>
      </c>
      <c r="K217" s="408">
        <f t="shared" si="13"/>
        <v>0</v>
      </c>
      <c r="L217" s="408">
        <f t="shared" si="13"/>
        <v>0</v>
      </c>
      <c r="M217" s="408">
        <f t="shared" si="13"/>
        <v>0</v>
      </c>
      <c r="N217" s="408">
        <f t="shared" si="13"/>
        <v>0</v>
      </c>
      <c r="O217" s="408">
        <f t="shared" si="13"/>
        <v>4</v>
      </c>
      <c r="P217" s="408">
        <f t="shared" si="13"/>
        <v>0</v>
      </c>
      <c r="Q217" s="408">
        <f t="shared" si="13"/>
        <v>0</v>
      </c>
      <c r="R217" s="408">
        <f t="shared" si="13"/>
        <v>4</v>
      </c>
      <c r="S217" s="408">
        <f t="shared" si="13"/>
        <v>6</v>
      </c>
      <c r="T217" s="408">
        <f t="shared" si="13"/>
        <v>0</v>
      </c>
      <c r="U217" s="408">
        <f t="shared" si="13"/>
        <v>0</v>
      </c>
      <c r="V217" s="408">
        <f t="shared" si="13"/>
        <v>0</v>
      </c>
      <c r="W217" s="408">
        <f t="shared" si="13"/>
        <v>2</v>
      </c>
      <c r="X217" s="408">
        <f t="shared" si="13"/>
        <v>0</v>
      </c>
    </row>
    <row r="218" spans="1:24" x14ac:dyDescent="0.4">
      <c r="A218" s="411"/>
      <c r="B218" s="608"/>
      <c r="C218" s="608"/>
      <c r="D218" s="608"/>
      <c r="E218" s="608"/>
      <c r="F218" s="151"/>
      <c r="G218" s="306"/>
      <c r="H218" s="306"/>
      <c r="I218" s="306"/>
      <c r="J218" s="306"/>
      <c r="K218" s="306"/>
      <c r="L218" s="306"/>
      <c r="M218" s="306"/>
      <c r="N218" s="306"/>
      <c r="O218" s="306"/>
      <c r="P218" s="306"/>
      <c r="Q218" s="306"/>
      <c r="R218" s="306"/>
      <c r="S218" s="306"/>
      <c r="T218" s="306"/>
      <c r="U218" s="306"/>
      <c r="V218" s="306"/>
      <c r="W218" s="306"/>
      <c r="X218" s="423"/>
    </row>
    <row r="219" spans="1:24" ht="15" customHeight="1" x14ac:dyDescent="0.4">
      <c r="A219" s="411"/>
      <c r="B219" s="133"/>
      <c r="C219" s="133"/>
      <c r="D219" s="133"/>
      <c r="E219" s="150"/>
      <c r="F219" s="306"/>
      <c r="G219" s="306"/>
      <c r="H219" s="306"/>
      <c r="I219" s="306"/>
      <c r="J219" s="306"/>
      <c r="K219" s="151"/>
      <c r="L219" s="151"/>
      <c r="M219" s="151"/>
      <c r="N219" s="151"/>
      <c r="O219" s="306"/>
      <c r="P219" s="151"/>
      <c r="Q219" s="151"/>
      <c r="R219" s="151"/>
      <c r="S219" s="623" t="s">
        <v>134</v>
      </c>
      <c r="T219" s="623"/>
      <c r="U219" s="408">
        <f>SUM(G217:I217,K217,O217,Q217,S217,U217,V217,W217)</f>
        <v>17</v>
      </c>
      <c r="V219" s="151"/>
      <c r="W219" s="151"/>
      <c r="X219" s="434"/>
    </row>
    <row r="220" spans="1:24" s="48" customFormat="1" x14ac:dyDescent="0.4">
      <c r="A220" s="411"/>
      <c r="B220" s="133"/>
      <c r="C220" s="133"/>
      <c r="D220" s="133"/>
      <c r="E220" s="150"/>
      <c r="F220" s="306"/>
      <c r="G220" s="306"/>
      <c r="H220" s="306"/>
      <c r="I220" s="306"/>
      <c r="J220" s="306"/>
      <c r="K220" s="151"/>
      <c r="L220" s="151"/>
      <c r="M220" s="151"/>
      <c r="N220" s="151"/>
      <c r="O220" s="306"/>
      <c r="P220" s="151"/>
      <c r="Q220" s="151"/>
      <c r="R220" s="151"/>
      <c r="S220" s="436"/>
      <c r="T220" s="436"/>
      <c r="U220" s="408"/>
      <c r="V220" s="151"/>
      <c r="W220" s="151"/>
      <c r="X220" s="434"/>
    </row>
    <row r="221" spans="1:24" s="31" customFormat="1" x14ac:dyDescent="0.4">
      <c r="A221" s="399" t="s">
        <v>458</v>
      </c>
      <c r="B221" s="400"/>
      <c r="C221" s="400"/>
      <c r="D221" s="400"/>
      <c r="E221" s="401" t="s">
        <v>459</v>
      </c>
      <c r="F221" s="402"/>
      <c r="G221" s="402"/>
      <c r="H221" s="402"/>
      <c r="I221" s="412"/>
      <c r="J221" s="402"/>
      <c r="K221" s="402"/>
      <c r="L221" s="402"/>
      <c r="M221" s="402"/>
      <c r="N221" s="402"/>
      <c r="O221" s="402"/>
      <c r="P221" s="402"/>
      <c r="Q221" s="402"/>
      <c r="R221" s="402"/>
      <c r="S221" s="402"/>
      <c r="T221" s="402"/>
      <c r="U221" s="402"/>
      <c r="V221" s="402"/>
      <c r="W221" s="402"/>
      <c r="X221" s="441"/>
    </row>
    <row r="222" spans="1:24" s="31" customFormat="1" ht="24.6" x14ac:dyDescent="0.4">
      <c r="A222" s="403" t="s">
        <v>99</v>
      </c>
      <c r="B222" s="404" t="s">
        <v>100</v>
      </c>
      <c r="C222" s="404" t="s">
        <v>101</v>
      </c>
      <c r="D222" s="404" t="s">
        <v>102</v>
      </c>
      <c r="E222" s="405" t="s">
        <v>103</v>
      </c>
      <c r="F222" s="404" t="s">
        <v>104</v>
      </c>
      <c r="G222" s="404" t="s">
        <v>105</v>
      </c>
      <c r="H222" s="404" t="s">
        <v>106</v>
      </c>
      <c r="I222" s="404" t="s">
        <v>107</v>
      </c>
      <c r="J222" s="404" t="s">
        <v>108</v>
      </c>
      <c r="K222" s="404" t="s">
        <v>109</v>
      </c>
      <c r="L222" s="404" t="s">
        <v>110</v>
      </c>
      <c r="M222" s="404" t="s">
        <v>111</v>
      </c>
      <c r="N222" s="414" t="s">
        <v>112</v>
      </c>
      <c r="O222" s="408" t="s">
        <v>113</v>
      </c>
      <c r="P222" s="404" t="s">
        <v>114</v>
      </c>
      <c r="Q222" s="404" t="s">
        <v>115</v>
      </c>
      <c r="R222" s="404" t="s">
        <v>116</v>
      </c>
      <c r="S222" s="404" t="s">
        <v>117</v>
      </c>
      <c r="T222" s="404" t="s">
        <v>118</v>
      </c>
      <c r="U222" s="404" t="s">
        <v>119</v>
      </c>
      <c r="V222" s="404" t="s">
        <v>120</v>
      </c>
      <c r="W222" s="404" t="s">
        <v>121</v>
      </c>
      <c r="X222" s="415" t="s">
        <v>423</v>
      </c>
    </row>
    <row r="223" spans="1:24" s="31" customFormat="1" x14ac:dyDescent="0.4">
      <c r="A223" s="407" t="s">
        <v>460</v>
      </c>
      <c r="B223" s="151"/>
      <c r="C223" s="151"/>
      <c r="D223" s="416" t="s">
        <v>436</v>
      </c>
      <c r="E223" s="150" t="s">
        <v>461</v>
      </c>
      <c r="F223" s="151" t="s">
        <v>139</v>
      </c>
      <c r="G223" s="306">
        <v>1</v>
      </c>
      <c r="H223" s="306"/>
      <c r="I223" s="306"/>
      <c r="J223" s="306"/>
      <c r="K223" s="306"/>
      <c r="L223" s="306"/>
      <c r="M223" s="306"/>
      <c r="N223" s="306"/>
      <c r="O223" s="306"/>
      <c r="P223" s="306"/>
      <c r="Q223" s="306"/>
      <c r="R223" s="306"/>
      <c r="S223" s="306"/>
      <c r="T223" s="306"/>
      <c r="U223" s="306"/>
      <c r="V223" s="306"/>
      <c r="W223" s="306"/>
      <c r="X223" s="307"/>
    </row>
    <row r="224" spans="1:24" x14ac:dyDescent="0.4">
      <c r="A224" s="407" t="s">
        <v>462</v>
      </c>
      <c r="B224" s="151"/>
      <c r="C224" s="151"/>
      <c r="D224" s="416" t="s">
        <v>123</v>
      </c>
      <c r="E224" s="150" t="s">
        <v>463</v>
      </c>
      <c r="F224" s="151" t="s">
        <v>139</v>
      </c>
      <c r="G224" s="306">
        <v>1</v>
      </c>
      <c r="H224" s="306"/>
      <c r="I224" s="306"/>
      <c r="J224" s="306"/>
      <c r="K224" s="306"/>
      <c r="L224" s="306"/>
      <c r="M224" s="306"/>
      <c r="N224" s="306"/>
      <c r="O224" s="306"/>
      <c r="P224" s="306"/>
      <c r="Q224" s="306"/>
      <c r="R224" s="306"/>
      <c r="S224" s="306"/>
      <c r="T224" s="306"/>
      <c r="U224" s="306"/>
      <c r="V224" s="306"/>
      <c r="W224" s="306"/>
      <c r="X224" s="307"/>
    </row>
    <row r="225" spans="1:24" x14ac:dyDescent="0.4">
      <c r="A225" s="407" t="s">
        <v>464</v>
      </c>
      <c r="B225" s="151"/>
      <c r="C225" s="151"/>
      <c r="D225" s="416" t="s">
        <v>123</v>
      </c>
      <c r="E225" s="150" t="s">
        <v>465</v>
      </c>
      <c r="F225" s="151" t="s">
        <v>139</v>
      </c>
      <c r="G225" s="306">
        <v>0.5</v>
      </c>
      <c r="H225" s="306"/>
      <c r="I225" s="306"/>
      <c r="J225" s="306"/>
      <c r="K225" s="306"/>
      <c r="L225" s="306"/>
      <c r="M225" s="306"/>
      <c r="N225" s="306"/>
      <c r="O225" s="306"/>
      <c r="P225" s="306"/>
      <c r="Q225" s="306"/>
      <c r="R225" s="306"/>
      <c r="S225" s="306"/>
      <c r="T225" s="306"/>
      <c r="U225" s="306"/>
      <c r="V225" s="306"/>
      <c r="W225" s="306"/>
      <c r="X225" s="307"/>
    </row>
    <row r="226" spans="1:24" ht="14.25" customHeight="1" x14ac:dyDescent="0.4">
      <c r="A226" s="407" t="s">
        <v>466</v>
      </c>
      <c r="B226" s="133"/>
      <c r="C226" s="133"/>
      <c r="D226" s="416" t="s">
        <v>123</v>
      </c>
      <c r="E226" s="150" t="s">
        <v>467</v>
      </c>
      <c r="F226" s="151" t="s">
        <v>341</v>
      </c>
      <c r="G226" s="306"/>
      <c r="H226" s="306">
        <v>1</v>
      </c>
      <c r="I226" s="306"/>
      <c r="J226" s="306"/>
      <c r="K226" s="306"/>
      <c r="L226" s="306"/>
      <c r="M226" s="306"/>
      <c r="N226" s="306"/>
      <c r="O226" s="306"/>
      <c r="P226" s="306"/>
      <c r="Q226" s="306"/>
      <c r="R226" s="306"/>
      <c r="S226" s="306"/>
      <c r="T226" s="306"/>
      <c r="U226" s="306"/>
      <c r="V226" s="306"/>
      <c r="W226" s="306"/>
      <c r="X226" s="307"/>
    </row>
    <row r="227" spans="1:24" x14ac:dyDescent="0.4">
      <c r="A227" s="407" t="s">
        <v>468</v>
      </c>
      <c r="B227" s="133" t="s">
        <v>455</v>
      </c>
      <c r="C227" s="133" t="s">
        <v>456</v>
      </c>
      <c r="D227" s="416" t="s">
        <v>123</v>
      </c>
      <c r="E227" s="150" t="s">
        <v>469</v>
      </c>
      <c r="F227" s="151" t="s">
        <v>470</v>
      </c>
      <c r="G227" s="306"/>
      <c r="H227" s="306"/>
      <c r="I227" s="306"/>
      <c r="J227" s="306"/>
      <c r="K227" s="306"/>
      <c r="L227" s="306"/>
      <c r="M227" s="306"/>
      <c r="N227" s="306">
        <v>2</v>
      </c>
      <c r="O227" s="306"/>
      <c r="P227" s="306"/>
      <c r="Q227" s="306"/>
      <c r="R227" s="306"/>
      <c r="S227" s="306"/>
      <c r="T227" s="306"/>
      <c r="U227" s="306"/>
      <c r="V227" s="306"/>
      <c r="W227" s="306"/>
      <c r="X227" s="307"/>
    </row>
    <row r="228" spans="1:24" x14ac:dyDescent="0.4">
      <c r="A228" s="407" t="s">
        <v>471</v>
      </c>
      <c r="B228" s="133"/>
      <c r="C228" s="133"/>
      <c r="D228" s="416" t="s">
        <v>123</v>
      </c>
      <c r="E228" s="150" t="s">
        <v>472</v>
      </c>
      <c r="F228" s="151" t="s">
        <v>139</v>
      </c>
      <c r="G228" s="306">
        <v>1</v>
      </c>
      <c r="H228" s="306"/>
      <c r="I228" s="306"/>
      <c r="J228" s="306"/>
      <c r="K228" s="306"/>
      <c r="L228" s="306"/>
      <c r="M228" s="306"/>
      <c r="N228" s="306"/>
      <c r="O228" s="306"/>
      <c r="P228" s="306"/>
      <c r="Q228" s="306"/>
      <c r="R228" s="306"/>
      <c r="S228" s="306"/>
      <c r="T228" s="306"/>
      <c r="U228" s="306"/>
      <c r="V228" s="306"/>
      <c r="W228" s="306"/>
      <c r="X228" s="307"/>
    </row>
    <row r="229" spans="1:24" x14ac:dyDescent="0.4">
      <c r="A229" s="407" t="s">
        <v>473</v>
      </c>
      <c r="B229" s="133"/>
      <c r="C229" s="133"/>
      <c r="D229" s="416" t="s">
        <v>123</v>
      </c>
      <c r="E229" s="150" t="s">
        <v>474</v>
      </c>
      <c r="F229" s="151" t="s">
        <v>139</v>
      </c>
      <c r="G229" s="306">
        <v>1</v>
      </c>
      <c r="H229" s="306"/>
      <c r="I229" s="306"/>
      <c r="J229" s="306"/>
      <c r="K229" s="306"/>
      <c r="L229" s="306"/>
      <c r="M229" s="306"/>
      <c r="N229" s="306"/>
      <c r="O229" s="306"/>
      <c r="P229" s="306"/>
      <c r="Q229" s="306"/>
      <c r="R229" s="306"/>
      <c r="S229" s="306"/>
      <c r="T229" s="306"/>
      <c r="U229" s="306"/>
      <c r="V229" s="306"/>
      <c r="W229" s="306"/>
      <c r="X229" s="307"/>
    </row>
    <row r="230" spans="1:24" x14ac:dyDescent="0.4">
      <c r="A230" s="407" t="s">
        <v>475</v>
      </c>
      <c r="B230" s="133"/>
      <c r="C230" s="133"/>
      <c r="D230" s="416" t="s">
        <v>123</v>
      </c>
      <c r="E230" s="150" t="s">
        <v>476</v>
      </c>
      <c r="F230" s="151" t="s">
        <v>139</v>
      </c>
      <c r="G230" s="306">
        <v>1</v>
      </c>
      <c r="H230" s="306"/>
      <c r="I230" s="306"/>
      <c r="J230" s="306"/>
      <c r="K230" s="306"/>
      <c r="L230" s="306"/>
      <c r="M230" s="306"/>
      <c r="N230" s="306"/>
      <c r="O230" s="306"/>
      <c r="P230" s="306"/>
      <c r="Q230" s="306"/>
      <c r="R230" s="306"/>
      <c r="S230" s="306"/>
      <c r="T230" s="306"/>
      <c r="U230" s="306"/>
      <c r="V230" s="306"/>
      <c r="W230" s="306"/>
      <c r="X230" s="307"/>
    </row>
    <row r="231" spans="1:24" x14ac:dyDescent="0.4">
      <c r="A231" s="407" t="s">
        <v>477</v>
      </c>
      <c r="B231" s="133"/>
      <c r="C231" s="133"/>
      <c r="D231" s="416" t="s">
        <v>123</v>
      </c>
      <c r="E231" s="150" t="s">
        <v>478</v>
      </c>
      <c r="F231" s="151" t="s">
        <v>341</v>
      </c>
      <c r="G231" s="306"/>
      <c r="H231" s="306">
        <v>1</v>
      </c>
      <c r="I231" s="306"/>
      <c r="J231" s="306"/>
      <c r="K231" s="306"/>
      <c r="L231" s="306"/>
      <c r="M231" s="306"/>
      <c r="N231" s="306"/>
      <c r="O231" s="306"/>
      <c r="P231" s="306"/>
      <c r="Q231" s="306"/>
      <c r="R231" s="306"/>
      <c r="S231" s="306"/>
      <c r="T231" s="306"/>
      <c r="U231" s="306"/>
      <c r="V231" s="306"/>
      <c r="W231" s="306"/>
      <c r="X231" s="307"/>
    </row>
    <row r="232" spans="1:24" x14ac:dyDescent="0.4">
      <c r="A232" s="407" t="s">
        <v>479</v>
      </c>
      <c r="B232" s="133"/>
      <c r="C232" s="133"/>
      <c r="D232" s="416" t="s">
        <v>123</v>
      </c>
      <c r="E232" s="150" t="s">
        <v>480</v>
      </c>
      <c r="F232" s="151" t="s">
        <v>287</v>
      </c>
      <c r="G232" s="306"/>
      <c r="H232" s="306"/>
      <c r="I232" s="306"/>
      <c r="J232" s="306"/>
      <c r="K232" s="306"/>
      <c r="L232" s="306"/>
      <c r="M232" s="306"/>
      <c r="N232" s="306"/>
      <c r="O232" s="306">
        <v>1</v>
      </c>
      <c r="P232" s="306"/>
      <c r="Q232" s="306"/>
      <c r="R232" s="306"/>
      <c r="S232" s="306"/>
      <c r="T232" s="306"/>
      <c r="U232" s="306"/>
      <c r="V232" s="306"/>
      <c r="W232" s="306"/>
      <c r="X232" s="307"/>
    </row>
    <row r="233" spans="1:24" x14ac:dyDescent="0.4">
      <c r="A233" s="407" t="s">
        <v>481</v>
      </c>
      <c r="B233" s="133"/>
      <c r="C233" s="133"/>
      <c r="D233" s="416" t="s">
        <v>123</v>
      </c>
      <c r="E233" s="150" t="s">
        <v>482</v>
      </c>
      <c r="F233" s="151" t="s">
        <v>341</v>
      </c>
      <c r="G233" s="306"/>
      <c r="H233" s="306">
        <v>1</v>
      </c>
      <c r="I233" s="306"/>
      <c r="J233" s="306"/>
      <c r="K233" s="306"/>
      <c r="L233" s="306"/>
      <c r="M233" s="306"/>
      <c r="N233" s="306"/>
      <c r="O233" s="306"/>
      <c r="P233" s="306"/>
      <c r="Q233" s="306"/>
      <c r="R233" s="306"/>
      <c r="S233" s="306"/>
      <c r="T233" s="306"/>
      <c r="U233" s="306"/>
      <c r="V233" s="306"/>
      <c r="W233" s="306"/>
      <c r="X233" s="307"/>
    </row>
    <row r="234" spans="1:24" x14ac:dyDescent="0.4">
      <c r="A234" s="407" t="s">
        <v>483</v>
      </c>
      <c r="B234" s="133"/>
      <c r="C234" s="133"/>
      <c r="D234" s="133" t="s">
        <v>157</v>
      </c>
      <c r="E234" s="150" t="s">
        <v>484</v>
      </c>
      <c r="F234" s="151" t="s">
        <v>159</v>
      </c>
      <c r="G234" s="306"/>
      <c r="H234" s="306"/>
      <c r="I234" s="306"/>
      <c r="J234" s="306"/>
      <c r="K234" s="306"/>
      <c r="L234" s="306"/>
      <c r="M234" s="306"/>
      <c r="N234" s="306"/>
      <c r="O234" s="151"/>
      <c r="P234" s="306"/>
      <c r="Q234" s="306"/>
      <c r="R234" s="306"/>
      <c r="S234" s="306"/>
      <c r="T234" s="306"/>
      <c r="U234" s="306"/>
      <c r="V234" s="306">
        <v>1</v>
      </c>
      <c r="W234" s="306"/>
      <c r="X234" s="307"/>
    </row>
    <row r="235" spans="1:24" ht="12.75" customHeight="1" x14ac:dyDescent="0.4">
      <c r="A235" s="407" t="s">
        <v>485</v>
      </c>
      <c r="B235" s="133"/>
      <c r="C235" s="133"/>
      <c r="D235" s="416" t="s">
        <v>486</v>
      </c>
      <c r="E235" s="150" t="s">
        <v>487</v>
      </c>
      <c r="F235" s="151" t="s">
        <v>139</v>
      </c>
      <c r="G235" s="306">
        <v>1</v>
      </c>
      <c r="H235" s="306"/>
      <c r="I235" s="306"/>
      <c r="J235" s="306"/>
      <c r="K235" s="306"/>
      <c r="L235" s="306"/>
      <c r="M235" s="306"/>
      <c r="N235" s="306"/>
      <c r="O235" s="306"/>
      <c r="P235" s="306"/>
      <c r="Q235" s="306"/>
      <c r="R235" s="306"/>
      <c r="S235" s="306"/>
      <c r="T235" s="306"/>
      <c r="U235" s="306"/>
      <c r="V235" s="306"/>
      <c r="W235" s="306"/>
      <c r="X235" s="447"/>
    </row>
    <row r="236" spans="1:24" x14ac:dyDescent="0.4">
      <c r="A236" s="407" t="s">
        <v>488</v>
      </c>
      <c r="B236" s="133"/>
      <c r="C236" s="133"/>
      <c r="D236" s="416" t="s">
        <v>123</v>
      </c>
      <c r="E236" s="150" t="s">
        <v>489</v>
      </c>
      <c r="F236" s="151" t="s">
        <v>139</v>
      </c>
      <c r="G236" s="306">
        <v>1</v>
      </c>
      <c r="H236" s="306"/>
      <c r="I236" s="306"/>
      <c r="J236" s="306"/>
      <c r="K236" s="306"/>
      <c r="L236" s="306"/>
      <c r="M236" s="306"/>
      <c r="N236" s="306"/>
      <c r="O236" s="306"/>
      <c r="P236" s="306"/>
      <c r="Q236" s="306"/>
      <c r="R236" s="306"/>
      <c r="S236" s="306"/>
      <c r="T236" s="306"/>
      <c r="U236" s="306"/>
      <c r="V236" s="306"/>
      <c r="W236" s="306"/>
      <c r="X236" s="447"/>
    </row>
    <row r="237" spans="1:24" x14ac:dyDescent="0.4">
      <c r="A237" s="407" t="s">
        <v>490</v>
      </c>
      <c r="B237" s="133"/>
      <c r="C237" s="133"/>
      <c r="D237" s="416" t="s">
        <v>123</v>
      </c>
      <c r="E237" s="150" t="s">
        <v>491</v>
      </c>
      <c r="F237" s="151" t="s">
        <v>193</v>
      </c>
      <c r="G237" s="306"/>
      <c r="H237" s="306"/>
      <c r="I237" s="306"/>
      <c r="J237" s="306"/>
      <c r="K237" s="306"/>
      <c r="L237" s="306"/>
      <c r="M237" s="306"/>
      <c r="N237" s="306"/>
      <c r="O237" s="306"/>
      <c r="P237" s="306"/>
      <c r="Q237" s="306"/>
      <c r="R237" s="306"/>
      <c r="S237" s="306"/>
      <c r="T237" s="306"/>
      <c r="U237" s="306"/>
      <c r="V237" s="425"/>
      <c r="W237" s="306">
        <v>2</v>
      </c>
      <c r="X237" s="307"/>
    </row>
    <row r="238" spans="1:24" s="157" customFormat="1" x14ac:dyDescent="0.4">
      <c r="A238" s="418" t="s">
        <v>492</v>
      </c>
      <c r="B238" s="419" t="s">
        <v>455</v>
      </c>
      <c r="C238" s="419" t="s">
        <v>456</v>
      </c>
      <c r="D238" s="419" t="s">
        <v>157</v>
      </c>
      <c r="E238" s="143" t="s">
        <v>493</v>
      </c>
      <c r="F238" s="152" t="s">
        <v>296</v>
      </c>
      <c r="G238" s="406"/>
      <c r="H238" s="406"/>
      <c r="I238" s="406"/>
      <c r="J238" s="406"/>
      <c r="K238" s="406"/>
      <c r="L238" s="406"/>
      <c r="M238" s="406"/>
      <c r="N238" s="406"/>
      <c r="O238" s="406"/>
      <c r="P238" s="406"/>
      <c r="Q238" s="406"/>
      <c r="R238" s="406">
        <v>4</v>
      </c>
      <c r="S238" s="406">
        <v>6</v>
      </c>
      <c r="T238" s="406"/>
      <c r="U238" s="406"/>
      <c r="V238" s="406"/>
      <c r="W238" s="406"/>
      <c r="X238" s="444"/>
    </row>
    <row r="239" spans="1:24" ht="15" customHeight="1" x14ac:dyDescent="0.4">
      <c r="A239" s="411"/>
      <c r="B239" s="608"/>
      <c r="C239" s="608"/>
      <c r="D239" s="608"/>
      <c r="E239" s="608"/>
      <c r="F239" s="404" t="s">
        <v>133</v>
      </c>
      <c r="G239" s="408">
        <f t="shared" ref="G239:X239" si="14">SUM(G223:G238)</f>
        <v>7.5</v>
      </c>
      <c r="H239" s="408">
        <f t="shared" si="14"/>
        <v>3</v>
      </c>
      <c r="I239" s="408">
        <f t="shared" si="14"/>
        <v>0</v>
      </c>
      <c r="J239" s="408">
        <f t="shared" si="14"/>
        <v>0</v>
      </c>
      <c r="K239" s="408">
        <f t="shared" si="14"/>
        <v>0</v>
      </c>
      <c r="L239" s="408">
        <f t="shared" si="14"/>
        <v>0</v>
      </c>
      <c r="M239" s="408">
        <f t="shared" si="14"/>
        <v>0</v>
      </c>
      <c r="N239" s="408">
        <f t="shared" si="14"/>
        <v>2</v>
      </c>
      <c r="O239" s="408">
        <f t="shared" si="14"/>
        <v>1</v>
      </c>
      <c r="P239" s="408">
        <f t="shared" si="14"/>
        <v>0</v>
      </c>
      <c r="Q239" s="408">
        <f t="shared" si="14"/>
        <v>0</v>
      </c>
      <c r="R239" s="408">
        <f t="shared" si="14"/>
        <v>4</v>
      </c>
      <c r="S239" s="408">
        <f t="shared" si="14"/>
        <v>6</v>
      </c>
      <c r="T239" s="408">
        <f t="shared" si="14"/>
        <v>0</v>
      </c>
      <c r="U239" s="408">
        <f t="shared" si="14"/>
        <v>0</v>
      </c>
      <c r="V239" s="408">
        <f t="shared" si="14"/>
        <v>1</v>
      </c>
      <c r="W239" s="408">
        <f t="shared" si="14"/>
        <v>2</v>
      </c>
      <c r="X239" s="408">
        <f t="shared" si="14"/>
        <v>0</v>
      </c>
    </row>
    <row r="240" spans="1:24" x14ac:dyDescent="0.4">
      <c r="A240" s="411"/>
      <c r="B240" s="608"/>
      <c r="C240" s="608"/>
      <c r="D240" s="608"/>
      <c r="E240" s="608"/>
      <c r="F240" s="151"/>
      <c r="G240" s="151"/>
      <c r="H240" s="151"/>
      <c r="I240" s="151"/>
      <c r="J240" s="151"/>
      <c r="K240" s="151"/>
      <c r="L240" s="151"/>
      <c r="M240" s="151"/>
      <c r="N240" s="151"/>
      <c r="O240" s="151"/>
      <c r="P240" s="151"/>
      <c r="Q240" s="151"/>
      <c r="R240" s="151"/>
      <c r="S240" s="151"/>
      <c r="T240" s="151"/>
      <c r="U240" s="151"/>
      <c r="V240" s="151"/>
      <c r="W240" s="151"/>
      <c r="X240" s="423"/>
    </row>
    <row r="241" spans="1:24" s="158" customFormat="1" x14ac:dyDescent="0.4">
      <c r="A241" s="411"/>
      <c r="B241" s="608"/>
      <c r="C241" s="608"/>
      <c r="D241" s="608"/>
      <c r="E241" s="608"/>
      <c r="F241" s="151"/>
      <c r="G241" s="151"/>
      <c r="H241" s="151"/>
      <c r="I241" s="151"/>
      <c r="J241" s="151"/>
      <c r="K241" s="151"/>
      <c r="L241" s="151"/>
      <c r="M241" s="151"/>
      <c r="N241" s="151"/>
      <c r="O241" s="151"/>
      <c r="P241" s="151"/>
      <c r="Q241" s="151"/>
      <c r="R241" s="151"/>
      <c r="S241" s="623" t="s">
        <v>134</v>
      </c>
      <c r="T241" s="623"/>
      <c r="U241" s="408">
        <f>SUM(G239:I239,K239,N239,O239,Q239,S239,U239,V239,W239)</f>
        <v>22.5</v>
      </c>
      <c r="V241" s="151"/>
      <c r="W241" s="151"/>
      <c r="X241" s="423"/>
    </row>
    <row r="242" spans="1:24" x14ac:dyDescent="0.4">
      <c r="A242" s="150"/>
      <c r="B242" s="151"/>
      <c r="C242" s="151"/>
      <c r="D242" s="151"/>
      <c r="E242" s="150"/>
      <c r="F242" s="151"/>
      <c r="G242" s="151"/>
      <c r="H242" s="151"/>
      <c r="I242" s="151"/>
      <c r="J242" s="151"/>
      <c r="K242" s="151"/>
      <c r="L242" s="151"/>
      <c r="M242" s="151"/>
      <c r="N242" s="151"/>
      <c r="O242" s="151"/>
      <c r="P242" s="151"/>
      <c r="Q242" s="151"/>
      <c r="R242" s="151"/>
      <c r="S242" s="436"/>
      <c r="T242" s="436"/>
      <c r="U242" s="408"/>
      <c r="V242" s="151"/>
      <c r="W242" s="151"/>
      <c r="X242" s="423"/>
    </row>
    <row r="243" spans="1:24" x14ac:dyDescent="0.4">
      <c r="A243" s="399" t="s">
        <v>494</v>
      </c>
      <c r="B243" s="400"/>
      <c r="C243" s="400"/>
      <c r="D243" s="400"/>
      <c r="E243" s="401" t="s">
        <v>495</v>
      </c>
      <c r="F243" s="402"/>
      <c r="G243" s="402"/>
      <c r="H243" s="402"/>
      <c r="I243" s="412"/>
      <c r="J243" s="402"/>
      <c r="K243" s="402"/>
      <c r="L243" s="402"/>
      <c r="M243" s="402"/>
      <c r="N243" s="402"/>
      <c r="O243" s="402"/>
      <c r="P243" s="402"/>
      <c r="Q243" s="402"/>
      <c r="R243" s="402"/>
      <c r="S243" s="402"/>
      <c r="T243" s="402"/>
      <c r="U243" s="402"/>
      <c r="V243" s="402"/>
      <c r="W243" s="402"/>
      <c r="X243" s="441"/>
    </row>
    <row r="244" spans="1:24" ht="24.6" x14ac:dyDescent="0.4">
      <c r="A244" s="403" t="s">
        <v>99</v>
      </c>
      <c r="B244" s="404" t="s">
        <v>100</v>
      </c>
      <c r="C244" s="404" t="s">
        <v>101</v>
      </c>
      <c r="D244" s="404" t="s">
        <v>102</v>
      </c>
      <c r="E244" s="405" t="s">
        <v>103</v>
      </c>
      <c r="F244" s="404" t="s">
        <v>104</v>
      </c>
      <c r="G244" s="404" t="s">
        <v>105</v>
      </c>
      <c r="H244" s="404" t="s">
        <v>106</v>
      </c>
      <c r="I244" s="404" t="s">
        <v>107</v>
      </c>
      <c r="J244" s="404" t="s">
        <v>108</v>
      </c>
      <c r="K244" s="404" t="s">
        <v>109</v>
      </c>
      <c r="L244" s="404" t="s">
        <v>110</v>
      </c>
      <c r="M244" s="404" t="s">
        <v>111</v>
      </c>
      <c r="N244" s="414" t="s">
        <v>112</v>
      </c>
      <c r="O244" s="408" t="s">
        <v>113</v>
      </c>
      <c r="P244" s="404" t="s">
        <v>114</v>
      </c>
      <c r="Q244" s="404" t="s">
        <v>115</v>
      </c>
      <c r="R244" s="404" t="s">
        <v>116</v>
      </c>
      <c r="S244" s="404" t="s">
        <v>117</v>
      </c>
      <c r="T244" s="404" t="s">
        <v>118</v>
      </c>
      <c r="U244" s="404" t="s">
        <v>119</v>
      </c>
      <c r="V244" s="404" t="s">
        <v>120</v>
      </c>
      <c r="W244" s="404" t="s">
        <v>121</v>
      </c>
      <c r="X244" s="415" t="s">
        <v>423</v>
      </c>
    </row>
    <row r="245" spans="1:24" x14ac:dyDescent="0.4">
      <c r="A245" s="407" t="s">
        <v>496</v>
      </c>
      <c r="B245" s="133"/>
      <c r="C245" s="133"/>
      <c r="D245" s="416" t="s">
        <v>123</v>
      </c>
      <c r="E245" s="150" t="s">
        <v>497</v>
      </c>
      <c r="F245" s="151" t="s">
        <v>139</v>
      </c>
      <c r="G245" s="306">
        <v>2</v>
      </c>
      <c r="H245" s="306"/>
      <c r="I245" s="306"/>
      <c r="J245" s="306"/>
      <c r="K245" s="306"/>
      <c r="L245" s="306"/>
      <c r="M245" s="306"/>
      <c r="N245" s="306"/>
      <c r="O245" s="306"/>
      <c r="P245" s="306"/>
      <c r="Q245" s="306"/>
      <c r="R245" s="306"/>
      <c r="S245" s="306"/>
      <c r="T245" s="306"/>
      <c r="U245" s="306"/>
      <c r="V245" s="306"/>
      <c r="W245" s="306"/>
      <c r="X245" s="307"/>
    </row>
    <row r="246" spans="1:24" x14ac:dyDescent="0.4">
      <c r="A246" s="407" t="s">
        <v>498</v>
      </c>
      <c r="B246" s="133"/>
      <c r="C246" s="133"/>
      <c r="D246" s="416" t="s">
        <v>433</v>
      </c>
      <c r="E246" s="150" t="s">
        <v>499</v>
      </c>
      <c r="F246" s="151" t="s">
        <v>128</v>
      </c>
      <c r="G246" s="306"/>
      <c r="H246" s="306">
        <v>2</v>
      </c>
      <c r="I246" s="306"/>
      <c r="J246" s="306"/>
      <c r="K246" s="306"/>
      <c r="L246" s="306"/>
      <c r="M246" s="306"/>
      <c r="N246" s="306"/>
      <c r="O246" s="306"/>
      <c r="P246" s="306"/>
      <c r="Q246" s="306"/>
      <c r="R246" s="306"/>
      <c r="S246" s="306"/>
      <c r="T246" s="306"/>
      <c r="U246" s="306"/>
      <c r="V246" s="306"/>
      <c r="W246" s="306"/>
      <c r="X246" s="307"/>
    </row>
    <row r="247" spans="1:24" x14ac:dyDescent="0.4">
      <c r="A247" s="407" t="s">
        <v>500</v>
      </c>
      <c r="B247" s="133"/>
      <c r="C247" s="133"/>
      <c r="D247" s="416" t="s">
        <v>433</v>
      </c>
      <c r="E247" s="150" t="s">
        <v>501</v>
      </c>
      <c r="F247" s="151" t="s">
        <v>139</v>
      </c>
      <c r="G247" s="306">
        <v>2</v>
      </c>
      <c r="H247" s="306"/>
      <c r="I247" s="306"/>
      <c r="J247" s="306"/>
      <c r="K247" s="306"/>
      <c r="L247" s="306"/>
      <c r="M247" s="306"/>
      <c r="N247" s="306"/>
      <c r="O247" s="306"/>
      <c r="P247" s="306"/>
      <c r="Q247" s="306"/>
      <c r="R247" s="306"/>
      <c r="S247" s="306"/>
      <c r="T247" s="306"/>
      <c r="U247" s="306"/>
      <c r="V247" s="306"/>
      <c r="W247" s="306"/>
      <c r="X247" s="307"/>
    </row>
    <row r="248" spans="1:24" x14ac:dyDescent="0.4">
      <c r="A248" s="407" t="s">
        <v>502</v>
      </c>
      <c r="B248" s="133"/>
      <c r="C248" s="133"/>
      <c r="D248" s="416" t="s">
        <v>433</v>
      </c>
      <c r="E248" s="150" t="s">
        <v>503</v>
      </c>
      <c r="F248" s="151" t="s">
        <v>128</v>
      </c>
      <c r="G248" s="306"/>
      <c r="H248" s="306">
        <v>2</v>
      </c>
      <c r="I248" s="306"/>
      <c r="J248" s="306"/>
      <c r="K248" s="306"/>
      <c r="L248" s="306"/>
      <c r="M248" s="306"/>
      <c r="N248" s="306"/>
      <c r="O248" s="306"/>
      <c r="P248" s="306"/>
      <c r="Q248" s="306"/>
      <c r="R248" s="306"/>
      <c r="S248" s="306"/>
      <c r="T248" s="306"/>
      <c r="U248" s="306"/>
      <c r="V248" s="306"/>
      <c r="W248" s="306"/>
      <c r="X248" s="307"/>
    </row>
    <row r="249" spans="1:24" s="69" customFormat="1" x14ac:dyDescent="0.4">
      <c r="A249" s="407" t="s">
        <v>504</v>
      </c>
      <c r="B249" s="133"/>
      <c r="C249" s="133"/>
      <c r="D249" s="416" t="s">
        <v>433</v>
      </c>
      <c r="E249" s="150" t="s">
        <v>505</v>
      </c>
      <c r="F249" s="151" t="s">
        <v>128</v>
      </c>
      <c r="G249" s="306"/>
      <c r="H249" s="306">
        <v>2</v>
      </c>
      <c r="I249" s="306"/>
      <c r="J249" s="306"/>
      <c r="K249" s="306"/>
      <c r="L249" s="306"/>
      <c r="M249" s="306"/>
      <c r="N249" s="306"/>
      <c r="O249" s="306"/>
      <c r="P249" s="306"/>
      <c r="Q249" s="306"/>
      <c r="R249" s="306"/>
      <c r="S249" s="306"/>
      <c r="T249" s="306"/>
      <c r="U249" s="306"/>
      <c r="V249" s="306"/>
      <c r="W249" s="306"/>
      <c r="X249" s="307"/>
    </row>
    <row r="250" spans="1:24" s="48" customFormat="1" x14ac:dyDescent="0.4">
      <c r="A250" s="407" t="s">
        <v>506</v>
      </c>
      <c r="B250" s="133"/>
      <c r="C250" s="133"/>
      <c r="D250" s="416" t="s">
        <v>123</v>
      </c>
      <c r="E250" s="150" t="s">
        <v>507</v>
      </c>
      <c r="F250" s="151" t="s">
        <v>287</v>
      </c>
      <c r="G250" s="306"/>
      <c r="H250" s="306"/>
      <c r="I250" s="306"/>
      <c r="J250" s="306"/>
      <c r="K250" s="306"/>
      <c r="L250" s="306"/>
      <c r="M250" s="306"/>
      <c r="N250" s="306"/>
      <c r="O250" s="306">
        <v>1</v>
      </c>
      <c r="P250" s="306"/>
      <c r="Q250" s="306"/>
      <c r="R250" s="306"/>
      <c r="S250" s="306"/>
      <c r="T250" s="306"/>
      <c r="U250" s="306"/>
      <c r="V250" s="306"/>
      <c r="W250" s="306"/>
      <c r="X250" s="307"/>
    </row>
    <row r="251" spans="1:24" s="31" customFormat="1" ht="24.6" x14ac:dyDescent="0.4">
      <c r="A251" s="407" t="s">
        <v>508</v>
      </c>
      <c r="B251" s="133"/>
      <c r="C251" s="133"/>
      <c r="D251" s="133" t="s">
        <v>157</v>
      </c>
      <c r="E251" s="150" t="s">
        <v>509</v>
      </c>
      <c r="F251" s="151" t="s">
        <v>159</v>
      </c>
      <c r="G251" s="306"/>
      <c r="H251" s="306"/>
      <c r="I251" s="306"/>
      <c r="J251" s="306"/>
      <c r="K251" s="306"/>
      <c r="L251" s="306"/>
      <c r="M251" s="306"/>
      <c r="N251" s="306"/>
      <c r="O251" s="151"/>
      <c r="P251" s="306"/>
      <c r="Q251" s="306"/>
      <c r="R251" s="306"/>
      <c r="S251" s="306"/>
      <c r="T251" s="306"/>
      <c r="U251" s="306"/>
      <c r="V251" s="306">
        <v>2</v>
      </c>
      <c r="W251" s="306"/>
      <c r="X251" s="307"/>
    </row>
    <row r="252" spans="1:24" x14ac:dyDescent="0.4">
      <c r="A252" s="407" t="s">
        <v>510</v>
      </c>
      <c r="B252" s="133"/>
      <c r="C252" s="133"/>
      <c r="D252" s="416" t="s">
        <v>123</v>
      </c>
      <c r="E252" s="150" t="s">
        <v>511</v>
      </c>
      <c r="F252" s="151" t="s">
        <v>287</v>
      </c>
      <c r="G252" s="306"/>
      <c r="H252" s="306"/>
      <c r="I252" s="306"/>
      <c r="J252" s="306"/>
      <c r="K252" s="306"/>
      <c r="L252" s="306"/>
      <c r="M252" s="306"/>
      <c r="N252" s="306"/>
      <c r="O252" s="306">
        <v>1</v>
      </c>
      <c r="P252" s="306"/>
      <c r="Q252" s="306"/>
      <c r="R252" s="306"/>
      <c r="S252" s="306"/>
      <c r="T252" s="306"/>
      <c r="U252" s="306"/>
      <c r="V252" s="306"/>
      <c r="W252" s="306"/>
      <c r="X252" s="307"/>
    </row>
    <row r="253" spans="1:24" x14ac:dyDescent="0.4">
      <c r="A253" s="448" t="s">
        <v>512</v>
      </c>
      <c r="B253" s="306"/>
      <c r="C253" s="306"/>
      <c r="D253" s="306" t="s">
        <v>513</v>
      </c>
      <c r="E253" s="445" t="s">
        <v>514</v>
      </c>
      <c r="F253" s="306" t="s">
        <v>193</v>
      </c>
      <c r="G253" s="306"/>
      <c r="H253" s="306"/>
      <c r="I253" s="306"/>
      <c r="J253" s="306"/>
      <c r="K253" s="306"/>
      <c r="L253" s="306"/>
      <c r="M253" s="306"/>
      <c r="N253" s="306"/>
      <c r="O253" s="306"/>
      <c r="P253" s="306"/>
      <c r="Q253" s="306"/>
      <c r="R253" s="306"/>
      <c r="S253" s="306"/>
      <c r="T253" s="306"/>
      <c r="U253" s="306"/>
      <c r="V253" s="306"/>
      <c r="W253" s="306">
        <v>3</v>
      </c>
      <c r="X253" s="449"/>
    </row>
    <row r="254" spans="1:24" s="154" customFormat="1" x14ac:dyDescent="0.4">
      <c r="A254" s="407" t="s">
        <v>515</v>
      </c>
      <c r="B254" s="133" t="s">
        <v>455</v>
      </c>
      <c r="C254" s="133" t="s">
        <v>456</v>
      </c>
      <c r="D254" s="416" t="s">
        <v>516</v>
      </c>
      <c r="E254" s="150" t="s">
        <v>517</v>
      </c>
      <c r="F254" s="151" t="s">
        <v>296</v>
      </c>
      <c r="G254" s="306"/>
      <c r="H254" s="306"/>
      <c r="I254" s="306"/>
      <c r="J254" s="306"/>
      <c r="K254" s="306"/>
      <c r="L254" s="306"/>
      <c r="M254" s="306"/>
      <c r="N254" s="306"/>
      <c r="O254" s="306"/>
      <c r="P254" s="306"/>
      <c r="Q254" s="306"/>
      <c r="R254" s="306">
        <v>4</v>
      </c>
      <c r="S254" s="306">
        <v>6</v>
      </c>
      <c r="T254" s="306"/>
      <c r="U254" s="306"/>
      <c r="V254" s="306"/>
      <c r="W254" s="306"/>
      <c r="X254" s="307"/>
    </row>
    <row r="255" spans="1:24" s="536" customFormat="1" x14ac:dyDescent="0.4">
      <c r="A255" s="528" t="s">
        <v>518</v>
      </c>
      <c r="B255" s="529"/>
      <c r="C255" s="529"/>
      <c r="D255" s="530" t="s">
        <v>436</v>
      </c>
      <c r="E255" s="531" t="s">
        <v>519</v>
      </c>
      <c r="F255" s="532" t="s">
        <v>193</v>
      </c>
      <c r="G255" s="533"/>
      <c r="H255" s="533"/>
      <c r="I255" s="533"/>
      <c r="J255" s="533"/>
      <c r="K255" s="533"/>
      <c r="L255" s="533"/>
      <c r="M255" s="533"/>
      <c r="N255" s="533"/>
      <c r="O255" s="533"/>
      <c r="P255" s="533"/>
      <c r="Q255" s="533"/>
      <c r="R255" s="533"/>
      <c r="S255" s="533"/>
      <c r="T255" s="533"/>
      <c r="U255" s="533"/>
      <c r="V255" s="534"/>
      <c r="W255" s="533">
        <v>2</v>
      </c>
      <c r="X255" s="535"/>
    </row>
    <row r="256" spans="1:24" s="536" customFormat="1" x14ac:dyDescent="0.4">
      <c r="A256" s="537" t="s">
        <v>520</v>
      </c>
      <c r="B256" s="529" t="s">
        <v>455</v>
      </c>
      <c r="C256" s="529" t="s">
        <v>456</v>
      </c>
      <c r="D256" s="533" t="s">
        <v>521</v>
      </c>
      <c r="E256" s="538" t="s">
        <v>522</v>
      </c>
      <c r="F256" s="533" t="s">
        <v>198</v>
      </c>
      <c r="G256" s="533"/>
      <c r="H256" s="533"/>
      <c r="I256" s="533"/>
      <c r="J256" s="533"/>
      <c r="K256" s="533"/>
      <c r="L256" s="533"/>
      <c r="M256" s="533"/>
      <c r="N256" s="533"/>
      <c r="O256" s="533"/>
      <c r="P256" s="533"/>
      <c r="Q256" s="533"/>
      <c r="R256" s="533"/>
      <c r="S256" s="533"/>
      <c r="T256" s="533">
        <v>4</v>
      </c>
      <c r="U256" s="533">
        <v>6</v>
      </c>
      <c r="V256" s="533"/>
      <c r="W256" s="533"/>
      <c r="X256" s="539"/>
    </row>
    <row r="257" spans="1:24" s="536" customFormat="1" x14ac:dyDescent="0.4">
      <c r="A257" s="528" t="s">
        <v>523</v>
      </c>
      <c r="B257" s="529"/>
      <c r="C257" s="529"/>
      <c r="D257" s="530" t="s">
        <v>436</v>
      </c>
      <c r="E257" s="531" t="s">
        <v>524</v>
      </c>
      <c r="F257" s="532" t="s">
        <v>193</v>
      </c>
      <c r="G257" s="533"/>
      <c r="H257" s="533"/>
      <c r="I257" s="533"/>
      <c r="J257" s="533"/>
      <c r="K257" s="533"/>
      <c r="L257" s="533"/>
      <c r="M257" s="533"/>
      <c r="N257" s="533"/>
      <c r="O257" s="533"/>
      <c r="P257" s="533"/>
      <c r="Q257" s="533"/>
      <c r="R257" s="532"/>
      <c r="S257" s="532"/>
      <c r="T257" s="533"/>
      <c r="U257" s="533"/>
      <c r="V257" s="533"/>
      <c r="W257" s="533">
        <v>2.5</v>
      </c>
      <c r="X257" s="540"/>
    </row>
    <row r="258" spans="1:24" s="543" customFormat="1" x14ac:dyDescent="0.4">
      <c r="A258" s="528" t="s">
        <v>525</v>
      </c>
      <c r="B258" s="529" t="s">
        <v>418</v>
      </c>
      <c r="C258" s="529" t="s">
        <v>456</v>
      </c>
      <c r="D258" s="533" t="s">
        <v>521</v>
      </c>
      <c r="E258" s="538" t="s">
        <v>526</v>
      </c>
      <c r="F258" s="533" t="s">
        <v>305</v>
      </c>
      <c r="G258" s="533"/>
      <c r="H258" s="533"/>
      <c r="I258" s="533"/>
      <c r="J258" s="533">
        <v>2</v>
      </c>
      <c r="K258" s="533">
        <v>5.5</v>
      </c>
      <c r="L258" s="533">
        <v>2</v>
      </c>
      <c r="M258" s="533">
        <v>5.5</v>
      </c>
      <c r="N258" s="533"/>
      <c r="O258" s="533"/>
      <c r="P258" s="533"/>
      <c r="Q258" s="533"/>
      <c r="R258" s="541"/>
      <c r="S258" s="542"/>
      <c r="T258" s="542"/>
      <c r="U258" s="533"/>
      <c r="V258" s="533"/>
      <c r="W258" s="533"/>
      <c r="X258" s="539"/>
    </row>
    <row r="259" spans="1:24" s="159" customFormat="1" x14ac:dyDescent="0.4">
      <c r="A259" s="407" t="s">
        <v>527</v>
      </c>
      <c r="B259" s="133"/>
      <c r="C259" s="133"/>
      <c r="D259" s="416" t="s">
        <v>436</v>
      </c>
      <c r="E259" s="150" t="s">
        <v>528</v>
      </c>
      <c r="F259" s="151" t="s">
        <v>193</v>
      </c>
      <c r="G259" s="306"/>
      <c r="H259" s="306"/>
      <c r="I259" s="306"/>
      <c r="J259" s="306"/>
      <c r="K259" s="306"/>
      <c r="L259" s="306"/>
      <c r="M259" s="306"/>
      <c r="N259" s="306"/>
      <c r="O259" s="151"/>
      <c r="P259" s="306"/>
      <c r="Q259" s="306"/>
      <c r="R259" s="306"/>
      <c r="S259" s="306"/>
      <c r="T259" s="306"/>
      <c r="U259" s="306"/>
      <c r="V259" s="306">
        <v>2</v>
      </c>
      <c r="W259" s="306"/>
      <c r="X259" s="307"/>
    </row>
    <row r="260" spans="1:24" s="545" customFormat="1" x14ac:dyDescent="0.4">
      <c r="A260" s="537" t="s">
        <v>529</v>
      </c>
      <c r="B260" s="529"/>
      <c r="C260" s="529"/>
      <c r="D260" s="530" t="s">
        <v>436</v>
      </c>
      <c r="E260" s="531" t="s">
        <v>530</v>
      </c>
      <c r="F260" s="532" t="s">
        <v>190</v>
      </c>
      <c r="G260" s="533"/>
      <c r="H260" s="533"/>
      <c r="I260" s="533"/>
      <c r="J260" s="533"/>
      <c r="K260" s="533"/>
      <c r="L260" s="533"/>
      <c r="M260" s="533"/>
      <c r="N260" s="533"/>
      <c r="O260" s="533"/>
      <c r="P260" s="533"/>
      <c r="Q260" s="533"/>
      <c r="R260" s="533"/>
      <c r="S260" s="533"/>
      <c r="T260" s="533"/>
      <c r="U260" s="533"/>
      <c r="V260" s="533">
        <v>1</v>
      </c>
      <c r="W260" s="533"/>
      <c r="X260" s="535"/>
    </row>
    <row r="261" spans="1:24" s="555" customFormat="1" x14ac:dyDescent="0.4">
      <c r="A261" s="546" t="s">
        <v>531</v>
      </c>
      <c r="B261" s="547"/>
      <c r="C261" s="547"/>
      <c r="D261" s="548" t="s">
        <v>123</v>
      </c>
      <c r="E261" s="549" t="s">
        <v>532</v>
      </c>
      <c r="F261" s="550" t="s">
        <v>410</v>
      </c>
      <c r="G261" s="551"/>
      <c r="H261" s="551"/>
      <c r="I261" s="551"/>
      <c r="J261" s="551"/>
      <c r="K261" s="551"/>
      <c r="L261" s="551"/>
      <c r="M261" s="551"/>
      <c r="N261" s="551"/>
      <c r="O261" s="551"/>
      <c r="P261" s="551"/>
      <c r="Q261" s="551"/>
      <c r="R261" s="551"/>
      <c r="S261" s="551"/>
      <c r="T261" s="551"/>
      <c r="U261" s="551"/>
      <c r="V261" s="551">
        <v>0.5</v>
      </c>
      <c r="W261" s="551"/>
      <c r="X261" s="552"/>
    </row>
    <row r="262" spans="1:24" s="161" customFormat="1" x14ac:dyDescent="0.4">
      <c r="A262" s="411"/>
      <c r="B262" s="608"/>
      <c r="C262" s="608"/>
      <c r="D262" s="608"/>
      <c r="E262" s="608"/>
      <c r="F262" s="404" t="s">
        <v>133</v>
      </c>
      <c r="G262" s="408">
        <f t="shared" ref="G262:X262" si="15">SUM(G245:G261)</f>
        <v>4</v>
      </c>
      <c r="H262" s="408">
        <f t="shared" si="15"/>
        <v>6</v>
      </c>
      <c r="I262" s="408">
        <f t="shared" si="15"/>
        <v>0</v>
      </c>
      <c r="J262" s="408">
        <f t="shared" si="15"/>
        <v>2</v>
      </c>
      <c r="K262" s="408">
        <f t="shared" si="15"/>
        <v>5.5</v>
      </c>
      <c r="L262" s="408">
        <f t="shared" si="15"/>
        <v>2</v>
      </c>
      <c r="M262" s="408">
        <f t="shared" si="15"/>
        <v>5.5</v>
      </c>
      <c r="N262" s="408">
        <f t="shared" si="15"/>
        <v>0</v>
      </c>
      <c r="O262" s="408">
        <f t="shared" si="15"/>
        <v>2</v>
      </c>
      <c r="P262" s="408">
        <f t="shared" si="15"/>
        <v>0</v>
      </c>
      <c r="Q262" s="408">
        <f t="shared" si="15"/>
        <v>0</v>
      </c>
      <c r="R262" s="408">
        <f t="shared" si="15"/>
        <v>4</v>
      </c>
      <c r="S262" s="408">
        <f t="shared" si="15"/>
        <v>6</v>
      </c>
      <c r="T262" s="408">
        <f t="shared" si="15"/>
        <v>4</v>
      </c>
      <c r="U262" s="408">
        <f t="shared" si="15"/>
        <v>6</v>
      </c>
      <c r="V262" s="408">
        <f t="shared" si="15"/>
        <v>5.5</v>
      </c>
      <c r="W262" s="408">
        <f t="shared" si="15"/>
        <v>7.5</v>
      </c>
      <c r="X262" s="408">
        <f t="shared" si="15"/>
        <v>0</v>
      </c>
    </row>
    <row r="263" spans="1:24" s="48" customFormat="1" x14ac:dyDescent="0.4">
      <c r="A263" s="411"/>
      <c r="B263" s="608"/>
      <c r="C263" s="608"/>
      <c r="D263" s="608"/>
      <c r="E263" s="608"/>
      <c r="F263" s="151"/>
      <c r="G263" s="306"/>
      <c r="H263" s="306"/>
      <c r="I263" s="306"/>
      <c r="J263" s="306"/>
      <c r="K263" s="306"/>
      <c r="L263" s="306"/>
      <c r="M263" s="306"/>
      <c r="N263" s="306"/>
      <c r="O263" s="306"/>
      <c r="P263" s="306"/>
      <c r="Q263" s="306"/>
      <c r="R263" s="306"/>
      <c r="S263" s="306"/>
      <c r="T263" s="306"/>
      <c r="U263" s="306"/>
      <c r="V263" s="306"/>
      <c r="W263" s="306"/>
      <c r="X263" s="423"/>
    </row>
    <row r="264" spans="1:24" s="147" customFormat="1" x14ac:dyDescent="0.4">
      <c r="A264" s="150"/>
      <c r="B264" s="151"/>
      <c r="C264" s="151"/>
      <c r="D264" s="151"/>
      <c r="E264" s="150"/>
      <c r="F264" s="151"/>
      <c r="G264" s="151"/>
      <c r="H264" s="151"/>
      <c r="I264" s="151"/>
      <c r="J264" s="151"/>
      <c r="K264" s="151"/>
      <c r="L264" s="151"/>
      <c r="M264" s="151"/>
      <c r="N264" s="151"/>
      <c r="O264" s="151"/>
      <c r="P264" s="151"/>
      <c r="Q264" s="151"/>
      <c r="R264" s="151"/>
      <c r="S264" s="623" t="s">
        <v>134</v>
      </c>
      <c r="T264" s="623"/>
      <c r="U264" s="408">
        <f>SUM(G262:I262,K262,O262,Q262,S262,U262,V262,W262)</f>
        <v>42.5</v>
      </c>
      <c r="V264" s="151"/>
      <c r="W264" s="151"/>
      <c r="X264" s="423"/>
    </row>
    <row r="265" spans="1:24" x14ac:dyDescent="0.4">
      <c r="A265" s="150"/>
      <c r="C265" s="28"/>
      <c r="D265" s="28"/>
      <c r="E265" s="27"/>
      <c r="F265" s="28"/>
      <c r="G265" s="134"/>
      <c r="H265" s="53"/>
      <c r="I265" s="57"/>
      <c r="J265" s="28"/>
      <c r="K265" s="28"/>
      <c r="L265" s="28"/>
      <c r="M265" s="28"/>
      <c r="N265" s="28"/>
      <c r="O265" s="60"/>
      <c r="P265" s="63"/>
      <c r="Q265" s="63"/>
      <c r="R265" s="63"/>
      <c r="S265" s="319"/>
      <c r="T265" s="319"/>
      <c r="U265" s="30"/>
      <c r="V265" s="67"/>
      <c r="W265" s="67"/>
    </row>
    <row r="266" spans="1:24" x14ac:dyDescent="0.4">
      <c r="A266" s="399" t="s">
        <v>533</v>
      </c>
      <c r="B266" s="400"/>
      <c r="C266" s="400"/>
      <c r="D266" s="400"/>
      <c r="E266" s="401" t="s">
        <v>534</v>
      </c>
      <c r="F266" s="402"/>
      <c r="G266" s="402"/>
      <c r="H266" s="402"/>
      <c r="I266" s="412"/>
      <c r="J266" s="402"/>
      <c r="K266" s="402"/>
      <c r="L266" s="402"/>
      <c r="M266" s="402"/>
      <c r="N266" s="402"/>
      <c r="O266" s="402"/>
      <c r="P266" s="402"/>
      <c r="Q266" s="402"/>
      <c r="R266" s="402"/>
      <c r="S266" s="402"/>
      <c r="T266" s="402"/>
      <c r="U266" s="402"/>
      <c r="V266" s="402"/>
      <c r="W266" s="402"/>
      <c r="X266" s="441"/>
    </row>
    <row r="267" spans="1:24" ht="24.6" x14ac:dyDescent="0.4">
      <c r="A267" s="403" t="s">
        <v>99</v>
      </c>
      <c r="B267" s="404" t="s">
        <v>100</v>
      </c>
      <c r="C267" s="404" t="s">
        <v>101</v>
      </c>
      <c r="D267" s="404" t="s">
        <v>102</v>
      </c>
      <c r="E267" s="405" t="s">
        <v>103</v>
      </c>
      <c r="F267" s="404" t="s">
        <v>104</v>
      </c>
      <c r="G267" s="404" t="s">
        <v>105</v>
      </c>
      <c r="H267" s="404" t="s">
        <v>106</v>
      </c>
      <c r="I267" s="404" t="s">
        <v>107</v>
      </c>
      <c r="J267" s="404" t="s">
        <v>108</v>
      </c>
      <c r="K267" s="404" t="s">
        <v>109</v>
      </c>
      <c r="L267" s="404" t="s">
        <v>110</v>
      </c>
      <c r="M267" s="404" t="s">
        <v>111</v>
      </c>
      <c r="N267" s="414" t="s">
        <v>112</v>
      </c>
      <c r="O267" s="408" t="s">
        <v>113</v>
      </c>
      <c r="P267" s="404" t="s">
        <v>114</v>
      </c>
      <c r="Q267" s="404" t="s">
        <v>115</v>
      </c>
      <c r="R267" s="404" t="s">
        <v>116</v>
      </c>
      <c r="S267" s="404" t="s">
        <v>117</v>
      </c>
      <c r="T267" s="404" t="s">
        <v>118</v>
      </c>
      <c r="U267" s="404" t="s">
        <v>119</v>
      </c>
      <c r="V267" s="404" t="s">
        <v>120</v>
      </c>
      <c r="W267" s="404" t="s">
        <v>121</v>
      </c>
      <c r="X267" s="415" t="s">
        <v>423</v>
      </c>
    </row>
    <row r="268" spans="1:24" x14ac:dyDescent="0.4">
      <c r="A268" s="407" t="s">
        <v>535</v>
      </c>
      <c r="B268" s="133"/>
      <c r="C268" s="133"/>
      <c r="D268" s="416" t="s">
        <v>123</v>
      </c>
      <c r="E268" s="150" t="s">
        <v>536</v>
      </c>
      <c r="F268" s="151" t="s">
        <v>139</v>
      </c>
      <c r="G268" s="306">
        <v>0.5</v>
      </c>
      <c r="H268" s="151"/>
      <c r="I268" s="151"/>
      <c r="J268" s="151"/>
      <c r="K268" s="151"/>
      <c r="L268" s="151"/>
      <c r="M268" s="151"/>
      <c r="N268" s="151"/>
      <c r="O268" s="151"/>
      <c r="P268" s="306"/>
      <c r="Q268" s="306"/>
      <c r="R268" s="306"/>
      <c r="S268" s="306"/>
      <c r="T268" s="306"/>
      <c r="U268" s="306"/>
      <c r="V268" s="306"/>
      <c r="W268" s="306"/>
      <c r="X268" s="307"/>
    </row>
    <row r="269" spans="1:24" x14ac:dyDescent="0.4">
      <c r="A269" s="407" t="s">
        <v>537</v>
      </c>
      <c r="B269" s="133"/>
      <c r="C269" s="133"/>
      <c r="D269" s="416" t="s">
        <v>433</v>
      </c>
      <c r="E269" s="150" t="s">
        <v>538</v>
      </c>
      <c r="F269" s="151" t="s">
        <v>341</v>
      </c>
      <c r="G269" s="306"/>
      <c r="H269" s="306">
        <v>1</v>
      </c>
      <c r="I269" s="306"/>
      <c r="J269" s="306"/>
      <c r="K269" s="306"/>
      <c r="L269" s="306"/>
      <c r="M269" s="306"/>
      <c r="N269" s="306"/>
      <c r="O269" s="306"/>
      <c r="P269" s="306"/>
      <c r="Q269" s="306"/>
      <c r="R269" s="306"/>
      <c r="S269" s="306"/>
      <c r="T269" s="306"/>
      <c r="U269" s="306"/>
      <c r="V269" s="306"/>
      <c r="W269" s="306"/>
      <c r="X269" s="307"/>
    </row>
    <row r="270" spans="1:24" x14ac:dyDescent="0.4">
      <c r="A270" s="407" t="s">
        <v>539</v>
      </c>
      <c r="B270" s="133"/>
      <c r="C270" s="133"/>
      <c r="D270" s="416" t="s">
        <v>123</v>
      </c>
      <c r="E270" s="150" t="s">
        <v>540</v>
      </c>
      <c r="F270" s="151" t="s">
        <v>139</v>
      </c>
      <c r="G270" s="306">
        <v>0.5</v>
      </c>
      <c r="H270" s="151"/>
      <c r="I270" s="151"/>
      <c r="J270" s="151"/>
      <c r="K270" s="151"/>
      <c r="L270" s="151"/>
      <c r="M270" s="151"/>
      <c r="N270" s="151"/>
      <c r="O270" s="151"/>
      <c r="P270" s="306"/>
      <c r="Q270" s="306"/>
      <c r="R270" s="306"/>
      <c r="S270" s="306"/>
      <c r="T270" s="306"/>
      <c r="U270" s="306"/>
      <c r="V270" s="306"/>
      <c r="W270" s="306"/>
      <c r="X270" s="450"/>
    </row>
    <row r="271" spans="1:24" ht="12.75" customHeight="1" x14ac:dyDescent="0.4">
      <c r="A271" s="407" t="s">
        <v>541</v>
      </c>
      <c r="B271" s="133"/>
      <c r="C271" s="133"/>
      <c r="D271" s="416" t="s">
        <v>433</v>
      </c>
      <c r="E271" s="150" t="s">
        <v>542</v>
      </c>
      <c r="F271" s="151" t="s">
        <v>139</v>
      </c>
      <c r="G271" s="306">
        <v>2.5</v>
      </c>
      <c r="H271" s="151"/>
      <c r="I271" s="151"/>
      <c r="J271" s="151"/>
      <c r="K271" s="151"/>
      <c r="L271" s="151"/>
      <c r="M271" s="151"/>
      <c r="N271" s="151"/>
      <c r="O271" s="151"/>
      <c r="P271" s="306"/>
      <c r="Q271" s="306"/>
      <c r="R271" s="306"/>
      <c r="S271" s="306"/>
      <c r="T271" s="306"/>
      <c r="U271" s="306"/>
      <c r="V271" s="306"/>
      <c r="W271" s="306"/>
      <c r="X271" s="307"/>
    </row>
    <row r="272" spans="1:24" x14ac:dyDescent="0.4">
      <c r="A272" s="407" t="s">
        <v>543</v>
      </c>
      <c r="B272" s="133"/>
      <c r="C272" s="133"/>
      <c r="D272" s="416" t="s">
        <v>433</v>
      </c>
      <c r="E272" s="150" t="s">
        <v>544</v>
      </c>
      <c r="F272" s="151" t="s">
        <v>139</v>
      </c>
      <c r="G272" s="306">
        <v>1</v>
      </c>
      <c r="H272" s="306"/>
      <c r="I272" s="306"/>
      <c r="J272" s="306"/>
      <c r="K272" s="306"/>
      <c r="L272" s="306"/>
      <c r="M272" s="306"/>
      <c r="N272" s="306"/>
      <c r="O272" s="306"/>
      <c r="P272" s="306"/>
      <c r="Q272" s="306"/>
      <c r="R272" s="306"/>
      <c r="S272" s="306"/>
      <c r="T272" s="306"/>
      <c r="U272" s="306"/>
      <c r="V272" s="306"/>
      <c r="W272" s="306"/>
      <c r="X272" s="447"/>
    </row>
    <row r="273" spans="1:24" x14ac:dyDescent="0.4">
      <c r="A273" s="407" t="s">
        <v>545</v>
      </c>
      <c r="B273" s="133"/>
      <c r="C273" s="133"/>
      <c r="D273" s="416" t="s">
        <v>433</v>
      </c>
      <c r="E273" s="150" t="s">
        <v>546</v>
      </c>
      <c r="F273" s="151" t="s">
        <v>139</v>
      </c>
      <c r="G273" s="306">
        <v>1</v>
      </c>
      <c r="H273" s="306"/>
      <c r="I273" s="306"/>
      <c r="J273" s="306"/>
      <c r="K273" s="306"/>
      <c r="L273" s="306"/>
      <c r="M273" s="306"/>
      <c r="N273" s="306"/>
      <c r="O273" s="306"/>
      <c r="P273" s="306"/>
      <c r="Q273" s="306"/>
      <c r="R273" s="306"/>
      <c r="S273" s="306"/>
      <c r="T273" s="306"/>
      <c r="U273" s="306"/>
      <c r="V273" s="306"/>
      <c r="W273" s="306"/>
      <c r="X273" s="447"/>
    </row>
    <row r="274" spans="1:24" s="31" customFormat="1" x14ac:dyDescent="0.4">
      <c r="A274" s="407" t="s">
        <v>547</v>
      </c>
      <c r="B274" s="133"/>
      <c r="C274" s="133"/>
      <c r="D274" s="416" t="s">
        <v>433</v>
      </c>
      <c r="E274" s="150" t="s">
        <v>548</v>
      </c>
      <c r="F274" s="151" t="s">
        <v>139</v>
      </c>
      <c r="G274" s="306">
        <v>1</v>
      </c>
      <c r="H274" s="306"/>
      <c r="I274" s="306"/>
      <c r="J274" s="306"/>
      <c r="K274" s="306"/>
      <c r="L274" s="306"/>
      <c r="M274" s="306"/>
      <c r="N274" s="306"/>
      <c r="O274" s="306"/>
      <c r="P274" s="306"/>
      <c r="Q274" s="306"/>
      <c r="R274" s="306"/>
      <c r="S274" s="306"/>
      <c r="T274" s="306"/>
      <c r="U274" s="306"/>
      <c r="V274" s="306"/>
      <c r="W274" s="306"/>
      <c r="X274" s="447"/>
    </row>
    <row r="275" spans="1:24" s="31" customFormat="1" x14ac:dyDescent="0.4">
      <c r="A275" s="407" t="s">
        <v>549</v>
      </c>
      <c r="B275" s="133"/>
      <c r="C275" s="133"/>
      <c r="D275" s="416" t="s">
        <v>123</v>
      </c>
      <c r="E275" s="150" t="s">
        <v>550</v>
      </c>
      <c r="F275" s="151" t="s">
        <v>139</v>
      </c>
      <c r="G275" s="306">
        <v>1</v>
      </c>
      <c r="H275" s="306"/>
      <c r="I275" s="306"/>
      <c r="J275" s="306"/>
      <c r="K275" s="306"/>
      <c r="L275" s="306"/>
      <c r="M275" s="306"/>
      <c r="N275" s="306"/>
      <c r="O275" s="306"/>
      <c r="P275" s="306"/>
      <c r="Q275" s="306"/>
      <c r="R275" s="306"/>
      <c r="S275" s="306"/>
      <c r="T275" s="306"/>
      <c r="U275" s="306"/>
      <c r="V275" s="306"/>
      <c r="W275" s="306"/>
      <c r="X275" s="307"/>
    </row>
    <row r="276" spans="1:24" s="536" customFormat="1" x14ac:dyDescent="0.4">
      <c r="A276" s="537" t="s">
        <v>551</v>
      </c>
      <c r="B276" s="529"/>
      <c r="C276" s="529"/>
      <c r="D276" s="530" t="s">
        <v>123</v>
      </c>
      <c r="E276" s="531" t="s">
        <v>552</v>
      </c>
      <c r="F276" s="532" t="s">
        <v>553</v>
      </c>
      <c r="G276" s="533"/>
      <c r="H276" s="533">
        <v>0.5</v>
      </c>
      <c r="I276" s="533"/>
      <c r="J276" s="533"/>
      <c r="K276" s="533"/>
      <c r="L276" s="533"/>
      <c r="M276" s="533"/>
      <c r="N276" s="533"/>
      <c r="O276" s="533"/>
      <c r="P276" s="533"/>
      <c r="Q276" s="533"/>
      <c r="R276" s="533"/>
      <c r="S276" s="533"/>
      <c r="T276" s="533"/>
      <c r="U276" s="533"/>
      <c r="V276" s="533"/>
      <c r="W276" s="533"/>
      <c r="X276" s="535"/>
    </row>
    <row r="277" spans="1:24" s="536" customFormat="1" x14ac:dyDescent="0.4">
      <c r="A277" s="537" t="s">
        <v>554</v>
      </c>
      <c r="B277" s="529"/>
      <c r="C277" s="529"/>
      <c r="D277" s="530" t="s">
        <v>555</v>
      </c>
      <c r="E277" s="531" t="s">
        <v>556</v>
      </c>
      <c r="F277" s="532" t="s">
        <v>553</v>
      </c>
      <c r="G277" s="533"/>
      <c r="H277" s="533">
        <v>0.5</v>
      </c>
      <c r="I277" s="533"/>
      <c r="J277" s="533"/>
      <c r="K277" s="533"/>
      <c r="L277" s="533"/>
      <c r="M277" s="533"/>
      <c r="N277" s="533"/>
      <c r="O277" s="533"/>
      <c r="P277" s="533"/>
      <c r="Q277" s="533"/>
      <c r="R277" s="533"/>
      <c r="S277" s="533"/>
      <c r="T277" s="533"/>
      <c r="U277" s="533"/>
      <c r="V277" s="533"/>
      <c r="W277" s="533"/>
      <c r="X277" s="535"/>
    </row>
    <row r="278" spans="1:24" s="536" customFormat="1" x14ac:dyDescent="0.4">
      <c r="A278" s="537" t="s">
        <v>557</v>
      </c>
      <c r="B278" s="529"/>
      <c r="C278" s="529"/>
      <c r="D278" s="530" t="s">
        <v>555</v>
      </c>
      <c r="E278" s="531" t="s">
        <v>558</v>
      </c>
      <c r="F278" s="532" t="s">
        <v>553</v>
      </c>
      <c r="G278" s="533"/>
      <c r="H278" s="533">
        <v>1</v>
      </c>
      <c r="I278" s="533"/>
      <c r="J278" s="533"/>
      <c r="K278" s="533"/>
      <c r="L278" s="533"/>
      <c r="M278" s="533"/>
      <c r="N278" s="533"/>
      <c r="O278" s="533"/>
      <c r="P278" s="533"/>
      <c r="Q278" s="533"/>
      <c r="R278" s="533"/>
      <c r="S278" s="533"/>
      <c r="T278" s="533"/>
      <c r="U278" s="533"/>
      <c r="V278" s="533"/>
      <c r="W278" s="533"/>
      <c r="X278" s="535"/>
    </row>
    <row r="279" spans="1:24" s="536" customFormat="1" x14ac:dyDescent="0.4">
      <c r="A279" s="537" t="s">
        <v>559</v>
      </c>
      <c r="B279" s="529"/>
      <c r="C279" s="529"/>
      <c r="D279" s="530" t="s">
        <v>555</v>
      </c>
      <c r="E279" s="531" t="s">
        <v>560</v>
      </c>
      <c r="F279" s="532" t="s">
        <v>553</v>
      </c>
      <c r="G279" s="533"/>
      <c r="H279" s="533">
        <v>0.5</v>
      </c>
      <c r="I279" s="533"/>
      <c r="J279" s="533"/>
      <c r="K279" s="533"/>
      <c r="L279" s="533"/>
      <c r="M279" s="533"/>
      <c r="N279" s="533"/>
      <c r="O279" s="533"/>
      <c r="P279" s="533"/>
      <c r="Q279" s="533"/>
      <c r="R279" s="533"/>
      <c r="S279" s="533"/>
      <c r="T279" s="533"/>
      <c r="U279" s="533"/>
      <c r="V279" s="533"/>
      <c r="W279" s="533"/>
      <c r="X279" s="535"/>
    </row>
    <row r="280" spans="1:24" s="31" customFormat="1" x14ac:dyDescent="0.4">
      <c r="A280" s="407" t="s">
        <v>561</v>
      </c>
      <c r="B280" s="133"/>
      <c r="C280" s="133"/>
      <c r="D280" s="416" t="s">
        <v>123</v>
      </c>
      <c r="E280" s="150" t="s">
        <v>562</v>
      </c>
      <c r="F280" s="151" t="s">
        <v>128</v>
      </c>
      <c r="G280" s="306"/>
      <c r="H280" s="306">
        <v>1</v>
      </c>
      <c r="I280" s="306"/>
      <c r="J280" s="306"/>
      <c r="K280" s="306"/>
      <c r="L280" s="306"/>
      <c r="M280" s="306"/>
      <c r="N280" s="306"/>
      <c r="O280" s="306"/>
      <c r="P280" s="306"/>
      <c r="Q280" s="306"/>
      <c r="R280" s="306"/>
      <c r="S280" s="306"/>
      <c r="T280" s="306"/>
      <c r="U280" s="306"/>
      <c r="V280" s="306"/>
      <c r="W280" s="306"/>
      <c r="X280" s="447"/>
    </row>
    <row r="281" spans="1:24" s="31" customFormat="1" x14ac:dyDescent="0.4">
      <c r="A281" s="407" t="s">
        <v>563</v>
      </c>
      <c r="B281" s="133"/>
      <c r="C281" s="133"/>
      <c r="D281" s="416" t="s">
        <v>123</v>
      </c>
      <c r="E281" s="150" t="s">
        <v>564</v>
      </c>
      <c r="F281" s="151" t="s">
        <v>341</v>
      </c>
      <c r="G281" s="306"/>
      <c r="H281" s="306">
        <v>1</v>
      </c>
      <c r="I281" s="306"/>
      <c r="J281" s="306"/>
      <c r="K281" s="306"/>
      <c r="L281" s="306"/>
      <c r="M281" s="306"/>
      <c r="N281" s="306"/>
      <c r="O281" s="306"/>
      <c r="P281" s="306"/>
      <c r="Q281" s="306"/>
      <c r="R281" s="306"/>
      <c r="S281" s="306"/>
      <c r="T281" s="306"/>
      <c r="U281" s="306"/>
      <c r="V281" s="306"/>
      <c r="W281" s="306"/>
      <c r="X281" s="447"/>
    </row>
    <row r="282" spans="1:24" s="70" customFormat="1" x14ac:dyDescent="0.4">
      <c r="A282" s="407" t="s">
        <v>565</v>
      </c>
      <c r="B282" s="133"/>
      <c r="C282" s="133"/>
      <c r="D282" s="416" t="s">
        <v>123</v>
      </c>
      <c r="E282" s="150" t="s">
        <v>566</v>
      </c>
      <c r="F282" s="151" t="s">
        <v>193</v>
      </c>
      <c r="G282" s="306"/>
      <c r="H282" s="306"/>
      <c r="I282" s="306"/>
      <c r="J282" s="306"/>
      <c r="K282" s="306"/>
      <c r="L282" s="306"/>
      <c r="M282" s="306"/>
      <c r="N282" s="306"/>
      <c r="O282" s="306"/>
      <c r="P282" s="306"/>
      <c r="Q282" s="306"/>
      <c r="R282" s="151"/>
      <c r="S282" s="151"/>
      <c r="T282" s="306"/>
      <c r="U282" s="306"/>
      <c r="V282" s="306"/>
      <c r="W282" s="306">
        <v>2.5</v>
      </c>
      <c r="X282" s="417"/>
    </row>
    <row r="283" spans="1:24" s="48" customFormat="1" x14ac:dyDescent="0.4">
      <c r="A283" s="407" t="s">
        <v>567</v>
      </c>
      <c r="B283" s="133" t="s">
        <v>418</v>
      </c>
      <c r="C283" s="133" t="s">
        <v>419</v>
      </c>
      <c r="D283" s="416" t="s">
        <v>123</v>
      </c>
      <c r="E283" s="150" t="s">
        <v>568</v>
      </c>
      <c r="F283" s="151" t="s">
        <v>305</v>
      </c>
      <c r="G283" s="306"/>
      <c r="H283" s="306"/>
      <c r="I283" s="306"/>
      <c r="J283" s="306">
        <v>2</v>
      </c>
      <c r="K283" s="306">
        <v>5.5</v>
      </c>
      <c r="L283" s="306">
        <v>2</v>
      </c>
      <c r="M283" s="306">
        <v>5.5</v>
      </c>
      <c r="N283" s="306"/>
      <c r="O283" s="151"/>
      <c r="P283" s="306"/>
      <c r="Q283" s="306"/>
      <c r="R283" s="306"/>
      <c r="S283" s="306"/>
      <c r="T283" s="306"/>
      <c r="U283" s="306"/>
      <c r="V283" s="306"/>
      <c r="W283" s="306"/>
      <c r="X283" s="307"/>
    </row>
    <row r="284" spans="1:24" s="545" customFormat="1" x14ac:dyDescent="0.4">
      <c r="A284" s="537" t="s">
        <v>569</v>
      </c>
      <c r="B284" s="529"/>
      <c r="C284" s="529"/>
      <c r="D284" s="530" t="s">
        <v>516</v>
      </c>
      <c r="E284" s="531" t="s">
        <v>570</v>
      </c>
      <c r="F284" s="532" t="s">
        <v>193</v>
      </c>
      <c r="G284" s="533"/>
      <c r="H284" s="533"/>
      <c r="I284" s="533"/>
      <c r="J284" s="533"/>
      <c r="K284" s="533"/>
      <c r="L284" s="533"/>
      <c r="M284" s="533"/>
      <c r="N284" s="533"/>
      <c r="O284" s="533"/>
      <c r="P284" s="533"/>
      <c r="Q284" s="533"/>
      <c r="R284" s="532"/>
      <c r="S284" s="532"/>
      <c r="T284" s="533"/>
      <c r="U284" s="533"/>
      <c r="V284" s="533"/>
      <c r="W284" s="533">
        <v>2.5</v>
      </c>
      <c r="X284" s="535"/>
    </row>
    <row r="285" spans="1:24" s="544" customFormat="1" x14ac:dyDescent="0.4">
      <c r="A285" s="546" t="s">
        <v>571</v>
      </c>
      <c r="B285" s="547" t="s">
        <v>298</v>
      </c>
      <c r="C285" s="547" t="s">
        <v>196</v>
      </c>
      <c r="D285" s="548" t="s">
        <v>123</v>
      </c>
      <c r="E285" s="549" t="s">
        <v>572</v>
      </c>
      <c r="F285" s="550" t="s">
        <v>305</v>
      </c>
      <c r="G285" s="551"/>
      <c r="H285" s="551"/>
      <c r="I285" s="551"/>
      <c r="J285" s="551">
        <v>2</v>
      </c>
      <c r="K285" s="551">
        <v>5.5</v>
      </c>
      <c r="L285" s="551">
        <v>2</v>
      </c>
      <c r="M285" s="551">
        <v>5.5</v>
      </c>
      <c r="N285" s="551"/>
      <c r="O285" s="551"/>
      <c r="P285" s="551"/>
      <c r="Q285" s="551"/>
      <c r="R285" s="551"/>
      <c r="S285" s="551"/>
      <c r="T285" s="551"/>
      <c r="U285" s="551"/>
      <c r="V285" s="551"/>
      <c r="W285" s="551"/>
      <c r="X285" s="552"/>
    </row>
    <row r="286" spans="1:24" x14ac:dyDescent="0.4">
      <c r="A286" s="411"/>
      <c r="B286" s="608"/>
      <c r="C286" s="608"/>
      <c r="D286" s="608"/>
      <c r="E286" s="608"/>
      <c r="F286" s="404" t="s">
        <v>133</v>
      </c>
      <c r="G286" s="408">
        <f t="shared" ref="G286:W286" si="16">SUM(G268:G285)</f>
        <v>7.5</v>
      </c>
      <c r="H286" s="408">
        <f t="shared" si="16"/>
        <v>5.5</v>
      </c>
      <c r="I286" s="408">
        <f t="shared" si="16"/>
        <v>0</v>
      </c>
      <c r="J286" s="408">
        <f t="shared" si="16"/>
        <v>4</v>
      </c>
      <c r="K286" s="408">
        <f t="shared" si="16"/>
        <v>11</v>
      </c>
      <c r="L286" s="408">
        <f t="shared" si="16"/>
        <v>4</v>
      </c>
      <c r="M286" s="408">
        <f t="shared" si="16"/>
        <v>11</v>
      </c>
      <c r="N286" s="408">
        <f t="shared" si="16"/>
        <v>0</v>
      </c>
      <c r="O286" s="408">
        <f t="shared" si="16"/>
        <v>0</v>
      </c>
      <c r="P286" s="408">
        <f t="shared" si="16"/>
        <v>0</v>
      </c>
      <c r="Q286" s="408">
        <f t="shared" si="16"/>
        <v>0</v>
      </c>
      <c r="R286" s="408">
        <f t="shared" si="16"/>
        <v>0</v>
      </c>
      <c r="S286" s="408">
        <f t="shared" si="16"/>
        <v>0</v>
      </c>
      <c r="T286" s="408">
        <f t="shared" si="16"/>
        <v>0</v>
      </c>
      <c r="U286" s="408">
        <f t="shared" si="16"/>
        <v>0</v>
      </c>
      <c r="V286" s="408">
        <f t="shared" si="16"/>
        <v>0</v>
      </c>
      <c r="W286" s="408">
        <f t="shared" si="16"/>
        <v>5</v>
      </c>
      <c r="X286" s="408">
        <f>SUM(X267:X285)</f>
        <v>0</v>
      </c>
    </row>
    <row r="287" spans="1:24" x14ac:dyDescent="0.4">
      <c r="A287" s="411"/>
      <c r="B287" s="608"/>
      <c r="C287" s="608"/>
      <c r="D287" s="608"/>
      <c r="E287" s="608"/>
      <c r="F287" s="151"/>
      <c r="G287" s="151"/>
      <c r="H287" s="151"/>
      <c r="I287" s="151"/>
      <c r="J287" s="151"/>
      <c r="K287" s="151"/>
      <c r="L287" s="151"/>
      <c r="M287" s="151"/>
      <c r="N287" s="151"/>
      <c r="O287" s="151"/>
      <c r="P287" s="151"/>
      <c r="Q287" s="151"/>
      <c r="R287" s="151"/>
      <c r="S287" s="151"/>
      <c r="T287" s="151"/>
      <c r="U287" s="151"/>
      <c r="V287" s="151"/>
      <c r="W287" s="151"/>
      <c r="X287" s="423"/>
    </row>
    <row r="288" spans="1:24" s="147" customFormat="1" x14ac:dyDescent="0.4">
      <c r="A288" s="411"/>
      <c r="B288" s="608"/>
      <c r="C288" s="608"/>
      <c r="D288" s="608"/>
      <c r="E288" s="608"/>
      <c r="F288" s="151"/>
      <c r="G288" s="151"/>
      <c r="H288" s="151"/>
      <c r="I288" s="151"/>
      <c r="J288" s="151"/>
      <c r="K288" s="151"/>
      <c r="L288" s="151"/>
      <c r="M288" s="151"/>
      <c r="N288" s="151"/>
      <c r="O288" s="151"/>
      <c r="P288" s="151"/>
      <c r="Q288" s="151"/>
      <c r="R288" s="151"/>
      <c r="S288" s="623" t="s">
        <v>134</v>
      </c>
      <c r="T288" s="623"/>
      <c r="U288" s="408">
        <f>SUM(G286:I286,K286,N286,O286,Q286,S286,U286,V286,W286)</f>
        <v>29</v>
      </c>
      <c r="V288" s="151"/>
      <c r="W288" s="151"/>
      <c r="X288" s="423"/>
    </row>
    <row r="289" spans="1:24" x14ac:dyDescent="0.4">
      <c r="A289" s="150"/>
      <c r="B289" s="151"/>
      <c r="C289" s="151"/>
      <c r="D289" s="151"/>
      <c r="E289" s="150"/>
      <c r="F289" s="151"/>
      <c r="G289" s="151"/>
      <c r="H289" s="151"/>
      <c r="I289" s="151"/>
      <c r="J289" s="151"/>
      <c r="K289" s="151"/>
      <c r="L289" s="151"/>
      <c r="M289" s="151"/>
      <c r="N289" s="151"/>
      <c r="O289" s="151"/>
      <c r="P289" s="151"/>
      <c r="Q289" s="151"/>
      <c r="R289" s="151"/>
      <c r="S289" s="151"/>
      <c r="T289" s="151"/>
      <c r="U289" s="151"/>
      <c r="V289" s="151"/>
      <c r="W289" s="151"/>
      <c r="X289" s="423"/>
    </row>
    <row r="290" spans="1:24" x14ac:dyDescent="0.4">
      <c r="A290" s="399" t="s">
        <v>573</v>
      </c>
      <c r="B290" s="400"/>
      <c r="C290" s="400"/>
      <c r="D290" s="400"/>
      <c r="E290" s="401" t="s">
        <v>574</v>
      </c>
      <c r="F290" s="402"/>
      <c r="G290" s="402"/>
      <c r="H290" s="402"/>
      <c r="I290" s="412"/>
      <c r="J290" s="402"/>
      <c r="K290" s="402"/>
      <c r="L290" s="402"/>
      <c r="M290" s="402"/>
      <c r="N290" s="402"/>
      <c r="O290" s="402"/>
      <c r="P290" s="402"/>
      <c r="Q290" s="402"/>
      <c r="R290" s="402"/>
      <c r="S290" s="402"/>
      <c r="T290" s="402"/>
      <c r="U290" s="402"/>
      <c r="V290" s="402"/>
      <c r="W290" s="402"/>
      <c r="X290" s="441"/>
    </row>
    <row r="291" spans="1:24" ht="24.6" x14ac:dyDescent="0.4">
      <c r="A291" s="403" t="s">
        <v>99</v>
      </c>
      <c r="B291" s="404" t="s">
        <v>100</v>
      </c>
      <c r="C291" s="404" t="s">
        <v>101</v>
      </c>
      <c r="D291" s="404" t="s">
        <v>102</v>
      </c>
      <c r="E291" s="405" t="s">
        <v>103</v>
      </c>
      <c r="F291" s="404" t="s">
        <v>104</v>
      </c>
      <c r="G291" s="404" t="s">
        <v>105</v>
      </c>
      <c r="H291" s="404" t="s">
        <v>106</v>
      </c>
      <c r="I291" s="404" t="s">
        <v>107</v>
      </c>
      <c r="J291" s="404" t="s">
        <v>108</v>
      </c>
      <c r="K291" s="404" t="s">
        <v>109</v>
      </c>
      <c r="L291" s="404" t="s">
        <v>110</v>
      </c>
      <c r="M291" s="404" t="s">
        <v>111</v>
      </c>
      <c r="N291" s="414" t="s">
        <v>112</v>
      </c>
      <c r="O291" s="408" t="s">
        <v>113</v>
      </c>
      <c r="P291" s="404" t="s">
        <v>114</v>
      </c>
      <c r="Q291" s="404" t="s">
        <v>115</v>
      </c>
      <c r="R291" s="404" t="s">
        <v>116</v>
      </c>
      <c r="S291" s="404" t="s">
        <v>117</v>
      </c>
      <c r="T291" s="404" t="s">
        <v>118</v>
      </c>
      <c r="U291" s="404" t="s">
        <v>119</v>
      </c>
      <c r="V291" s="404" t="s">
        <v>120</v>
      </c>
      <c r="W291" s="404" t="s">
        <v>121</v>
      </c>
      <c r="X291" s="415" t="s">
        <v>423</v>
      </c>
    </row>
    <row r="292" spans="1:24" x14ac:dyDescent="0.4">
      <c r="A292" s="407" t="s">
        <v>575</v>
      </c>
      <c r="B292" s="133"/>
      <c r="C292" s="133"/>
      <c r="D292" s="416" t="s">
        <v>123</v>
      </c>
      <c r="E292" s="150" t="s">
        <v>576</v>
      </c>
      <c r="F292" s="151" t="s">
        <v>139</v>
      </c>
      <c r="G292" s="306">
        <v>1</v>
      </c>
      <c r="H292" s="306"/>
      <c r="I292" s="306"/>
      <c r="J292" s="306"/>
      <c r="K292" s="306"/>
      <c r="L292" s="306"/>
      <c r="M292" s="306"/>
      <c r="N292" s="306"/>
      <c r="O292" s="306"/>
      <c r="P292" s="306"/>
      <c r="Q292" s="306"/>
      <c r="R292" s="306"/>
      <c r="S292" s="306"/>
      <c r="T292" s="306"/>
      <c r="U292" s="306"/>
      <c r="V292" s="306"/>
      <c r="W292" s="306"/>
      <c r="X292" s="307"/>
    </row>
    <row r="293" spans="1:24" x14ac:dyDescent="0.4">
      <c r="A293" s="407" t="s">
        <v>577</v>
      </c>
      <c r="B293" s="133"/>
      <c r="C293" s="133"/>
      <c r="D293" s="416" t="s">
        <v>123</v>
      </c>
      <c r="E293" s="150" t="s">
        <v>578</v>
      </c>
      <c r="F293" s="151" t="s">
        <v>139</v>
      </c>
      <c r="G293" s="306">
        <v>0.5</v>
      </c>
      <c r="H293" s="306"/>
      <c r="I293" s="306"/>
      <c r="J293" s="306"/>
      <c r="K293" s="306"/>
      <c r="L293" s="306"/>
      <c r="M293" s="306"/>
      <c r="N293" s="306"/>
      <c r="O293" s="306"/>
      <c r="P293" s="306"/>
      <c r="Q293" s="306"/>
      <c r="R293" s="306"/>
      <c r="S293" s="306"/>
      <c r="T293" s="306"/>
      <c r="U293" s="306"/>
      <c r="V293" s="306"/>
      <c r="W293" s="306"/>
      <c r="X293" s="307"/>
    </row>
    <row r="294" spans="1:24" x14ac:dyDescent="0.4">
      <c r="A294" s="407" t="s">
        <v>579</v>
      </c>
      <c r="B294" s="133"/>
      <c r="C294" s="133"/>
      <c r="D294" s="416" t="s">
        <v>123</v>
      </c>
      <c r="E294" s="150" t="s">
        <v>580</v>
      </c>
      <c r="F294" s="151" t="s">
        <v>341</v>
      </c>
      <c r="G294" s="306"/>
      <c r="H294" s="306">
        <v>1</v>
      </c>
      <c r="I294" s="306"/>
      <c r="J294" s="306"/>
      <c r="K294" s="306"/>
      <c r="L294" s="306"/>
      <c r="M294" s="306"/>
      <c r="N294" s="306"/>
      <c r="O294" s="306"/>
      <c r="P294" s="306"/>
      <c r="Q294" s="306"/>
      <c r="R294" s="306"/>
      <c r="S294" s="306"/>
      <c r="T294" s="306"/>
      <c r="U294" s="306"/>
      <c r="V294" s="306"/>
      <c r="W294" s="306"/>
      <c r="X294" s="447"/>
    </row>
    <row r="295" spans="1:24" x14ac:dyDescent="0.4">
      <c r="A295" s="407" t="s">
        <v>581</v>
      </c>
      <c r="B295" s="133"/>
      <c r="C295" s="133"/>
      <c r="D295" s="416" t="s">
        <v>123</v>
      </c>
      <c r="E295" s="150" t="s">
        <v>582</v>
      </c>
      <c r="F295" s="151" t="s">
        <v>287</v>
      </c>
      <c r="G295" s="306"/>
      <c r="H295" s="306"/>
      <c r="I295" s="306"/>
      <c r="J295" s="306"/>
      <c r="K295" s="306"/>
      <c r="L295" s="306"/>
      <c r="M295" s="306"/>
      <c r="N295" s="306"/>
      <c r="O295" s="306">
        <v>1</v>
      </c>
      <c r="P295" s="306"/>
      <c r="Q295" s="306"/>
      <c r="R295" s="306"/>
      <c r="S295" s="306"/>
      <c r="T295" s="306"/>
      <c r="U295" s="306"/>
      <c r="V295" s="306"/>
      <c r="W295" s="306"/>
      <c r="X295" s="307"/>
    </row>
    <row r="296" spans="1:24" x14ac:dyDescent="0.4">
      <c r="A296" s="407" t="s">
        <v>583</v>
      </c>
      <c r="B296" s="133"/>
      <c r="C296" s="133"/>
      <c r="D296" s="416" t="s">
        <v>123</v>
      </c>
      <c r="E296" s="150" t="s">
        <v>584</v>
      </c>
      <c r="F296" s="151" t="s">
        <v>139</v>
      </c>
      <c r="G296" s="306">
        <v>1</v>
      </c>
      <c r="H296" s="306"/>
      <c r="I296" s="306"/>
      <c r="J296" s="306"/>
      <c r="K296" s="306"/>
      <c r="L296" s="306"/>
      <c r="M296" s="306"/>
      <c r="N296" s="306"/>
      <c r="O296" s="306"/>
      <c r="P296" s="306"/>
      <c r="Q296" s="306"/>
      <c r="R296" s="306"/>
      <c r="S296" s="306"/>
      <c r="T296" s="306"/>
      <c r="U296" s="306"/>
      <c r="V296" s="306"/>
      <c r="W296" s="306"/>
      <c r="X296" s="307"/>
    </row>
    <row r="297" spans="1:24" x14ac:dyDescent="0.4">
      <c r="A297" s="407" t="s">
        <v>585</v>
      </c>
      <c r="B297" s="133"/>
      <c r="C297" s="133"/>
      <c r="D297" s="416" t="s">
        <v>123</v>
      </c>
      <c r="E297" s="150" t="s">
        <v>586</v>
      </c>
      <c r="F297" s="151" t="s">
        <v>139</v>
      </c>
      <c r="G297" s="306">
        <v>1</v>
      </c>
      <c r="H297" s="306"/>
      <c r="I297" s="306"/>
      <c r="J297" s="306"/>
      <c r="K297" s="306"/>
      <c r="L297" s="306"/>
      <c r="M297" s="306"/>
      <c r="N297" s="306"/>
      <c r="O297" s="306"/>
      <c r="P297" s="306"/>
      <c r="Q297" s="306"/>
      <c r="R297" s="306"/>
      <c r="S297" s="306"/>
      <c r="T297" s="306"/>
      <c r="U297" s="306"/>
      <c r="V297" s="306"/>
      <c r="W297" s="306"/>
      <c r="X297" s="307"/>
    </row>
    <row r="298" spans="1:24" x14ac:dyDescent="0.4">
      <c r="A298" s="407" t="s">
        <v>587</v>
      </c>
      <c r="B298" s="133"/>
      <c r="C298" s="133"/>
      <c r="D298" s="416" t="s">
        <v>123</v>
      </c>
      <c r="E298" s="150" t="s">
        <v>588</v>
      </c>
      <c r="F298" s="151" t="s">
        <v>193</v>
      </c>
      <c r="G298" s="306"/>
      <c r="H298" s="306"/>
      <c r="I298" s="306"/>
      <c r="J298" s="306"/>
      <c r="K298" s="306"/>
      <c r="L298" s="306"/>
      <c r="M298" s="306"/>
      <c r="N298" s="306"/>
      <c r="O298" s="306"/>
      <c r="P298" s="306"/>
      <c r="Q298" s="306"/>
      <c r="R298" s="151"/>
      <c r="S298" s="151"/>
      <c r="T298" s="306"/>
      <c r="U298" s="306"/>
      <c r="V298" s="306"/>
      <c r="W298" s="306">
        <v>2</v>
      </c>
      <c r="X298" s="417"/>
    </row>
    <row r="299" spans="1:24" x14ac:dyDescent="0.4">
      <c r="A299" s="407" t="s">
        <v>589</v>
      </c>
      <c r="B299" s="133" t="s">
        <v>455</v>
      </c>
      <c r="C299" s="133" t="s">
        <v>456</v>
      </c>
      <c r="D299" s="416" t="s">
        <v>123</v>
      </c>
      <c r="E299" s="150" t="s">
        <v>590</v>
      </c>
      <c r="F299" s="151" t="s">
        <v>296</v>
      </c>
      <c r="G299" s="306"/>
      <c r="H299" s="306"/>
      <c r="I299" s="306"/>
      <c r="J299" s="306"/>
      <c r="K299" s="306"/>
      <c r="L299" s="306"/>
      <c r="M299" s="306"/>
      <c r="N299" s="306"/>
      <c r="O299" s="306"/>
      <c r="P299" s="306"/>
      <c r="Q299" s="306"/>
      <c r="R299" s="306">
        <v>4</v>
      </c>
      <c r="S299" s="306">
        <v>6</v>
      </c>
      <c r="T299" s="306"/>
      <c r="U299" s="306"/>
      <c r="V299" s="306"/>
      <c r="W299" s="306"/>
      <c r="X299" s="307"/>
    </row>
    <row r="300" spans="1:24" s="316" customFormat="1" x14ac:dyDescent="0.4">
      <c r="A300" s="407" t="s">
        <v>591</v>
      </c>
      <c r="B300" s="133"/>
      <c r="C300" s="133"/>
      <c r="D300" s="416" t="s">
        <v>516</v>
      </c>
      <c r="E300" s="150" t="s">
        <v>592</v>
      </c>
      <c r="F300" s="151" t="s">
        <v>193</v>
      </c>
      <c r="G300" s="306"/>
      <c r="H300" s="306"/>
      <c r="I300" s="306"/>
      <c r="J300" s="306"/>
      <c r="K300" s="306"/>
      <c r="L300" s="306"/>
      <c r="M300" s="306"/>
      <c r="N300" s="306"/>
      <c r="O300" s="306"/>
      <c r="P300" s="306"/>
      <c r="Q300" s="306"/>
      <c r="R300" s="151"/>
      <c r="S300" s="151"/>
      <c r="T300" s="306"/>
      <c r="U300" s="306"/>
      <c r="V300" s="306"/>
      <c r="W300" s="306">
        <v>2</v>
      </c>
      <c r="X300" s="417"/>
    </row>
    <row r="301" spans="1:24" s="153" customFormat="1" ht="15" customHeight="1" x14ac:dyDescent="0.4">
      <c r="A301" s="407" t="s">
        <v>593</v>
      </c>
      <c r="B301" s="133" t="s">
        <v>455</v>
      </c>
      <c r="C301" s="133" t="s">
        <v>594</v>
      </c>
      <c r="D301" s="416" t="s">
        <v>516</v>
      </c>
      <c r="E301" s="150" t="s">
        <v>595</v>
      </c>
      <c r="F301" s="151" t="s">
        <v>374</v>
      </c>
      <c r="G301" s="306"/>
      <c r="H301" s="306"/>
      <c r="I301" s="306"/>
      <c r="J301" s="306"/>
      <c r="K301" s="306"/>
      <c r="L301" s="306"/>
      <c r="M301" s="306"/>
      <c r="N301" s="306"/>
      <c r="O301" s="306"/>
      <c r="P301" s="306">
        <v>4</v>
      </c>
      <c r="Q301" s="306">
        <v>6</v>
      </c>
      <c r="R301" s="306"/>
      <c r="S301" s="306"/>
      <c r="T301" s="306"/>
      <c r="U301" s="306"/>
      <c r="V301" s="306"/>
      <c r="W301" s="306"/>
      <c r="X301" s="417">
        <v>2</v>
      </c>
    </row>
    <row r="302" spans="1:24" s="31" customFormat="1" x14ac:dyDescent="0.4">
      <c r="A302" s="407" t="s">
        <v>596</v>
      </c>
      <c r="B302" s="133"/>
      <c r="C302" s="133"/>
      <c r="D302" s="416" t="s">
        <v>123</v>
      </c>
      <c r="E302" s="150" t="s">
        <v>597</v>
      </c>
      <c r="F302" s="151" t="s">
        <v>139</v>
      </c>
      <c r="G302" s="306">
        <v>1</v>
      </c>
      <c r="H302" s="306"/>
      <c r="I302" s="306"/>
      <c r="J302" s="306"/>
      <c r="K302" s="306"/>
      <c r="L302" s="306"/>
      <c r="M302" s="306"/>
      <c r="N302" s="306"/>
      <c r="O302" s="306"/>
      <c r="P302" s="306"/>
      <c r="Q302" s="306"/>
      <c r="R302" s="306"/>
      <c r="S302" s="306"/>
      <c r="T302" s="306"/>
      <c r="U302" s="306"/>
      <c r="V302" s="306"/>
      <c r="W302" s="306"/>
      <c r="X302" s="307"/>
    </row>
    <row r="303" spans="1:24" x14ac:dyDescent="0.4">
      <c r="A303" s="407" t="s">
        <v>598</v>
      </c>
      <c r="B303" s="133"/>
      <c r="C303" s="133"/>
      <c r="D303" s="416" t="s">
        <v>123</v>
      </c>
      <c r="E303" s="150" t="s">
        <v>599</v>
      </c>
      <c r="F303" s="151" t="s">
        <v>341</v>
      </c>
      <c r="G303" s="306"/>
      <c r="H303" s="306">
        <v>1</v>
      </c>
      <c r="I303" s="306"/>
      <c r="J303" s="306"/>
      <c r="K303" s="306"/>
      <c r="L303" s="306"/>
      <c r="M303" s="306"/>
      <c r="N303" s="306"/>
      <c r="O303" s="306"/>
      <c r="P303" s="306"/>
      <c r="Q303" s="306"/>
      <c r="R303" s="306"/>
      <c r="S303" s="306"/>
      <c r="T303" s="306"/>
      <c r="U303" s="306"/>
      <c r="V303" s="306"/>
      <c r="W303" s="306"/>
      <c r="X303" s="447"/>
    </row>
    <row r="304" spans="1:24" s="536" customFormat="1" x14ac:dyDescent="0.4">
      <c r="A304" s="537" t="s">
        <v>600</v>
      </c>
      <c r="B304" s="529"/>
      <c r="C304" s="529"/>
      <c r="D304" s="530" t="s">
        <v>123</v>
      </c>
      <c r="E304" s="531" t="s">
        <v>601</v>
      </c>
      <c r="F304" s="532" t="s">
        <v>139</v>
      </c>
      <c r="G304" s="533">
        <v>1.5</v>
      </c>
      <c r="H304" s="533"/>
      <c r="I304" s="533"/>
      <c r="J304" s="533"/>
      <c r="K304" s="533"/>
      <c r="L304" s="533"/>
      <c r="M304" s="533"/>
      <c r="N304" s="533"/>
      <c r="O304" s="533"/>
      <c r="P304" s="533"/>
      <c r="Q304" s="533"/>
      <c r="R304" s="533"/>
      <c r="S304" s="533"/>
      <c r="T304" s="533"/>
      <c r="U304" s="533"/>
      <c r="V304" s="533"/>
      <c r="W304" s="533"/>
      <c r="X304" s="535"/>
    </row>
    <row r="305" spans="1:24" s="545" customFormat="1" x14ac:dyDescent="0.4">
      <c r="A305" s="537" t="s">
        <v>602</v>
      </c>
      <c r="B305" s="529"/>
      <c r="C305" s="529"/>
      <c r="D305" s="530" t="s">
        <v>516</v>
      </c>
      <c r="E305" s="531" t="s">
        <v>603</v>
      </c>
      <c r="F305" s="532" t="s">
        <v>341</v>
      </c>
      <c r="G305" s="533"/>
      <c r="H305" s="533">
        <v>1.5</v>
      </c>
      <c r="I305" s="533"/>
      <c r="J305" s="533"/>
      <c r="K305" s="533"/>
      <c r="L305" s="533"/>
      <c r="M305" s="533"/>
      <c r="N305" s="533"/>
      <c r="O305" s="533"/>
      <c r="P305" s="533"/>
      <c r="Q305" s="533"/>
      <c r="R305" s="533"/>
      <c r="S305" s="533"/>
      <c r="T305" s="533"/>
      <c r="U305" s="533"/>
      <c r="V305" s="533"/>
      <c r="W305" s="533"/>
      <c r="X305" s="535"/>
    </row>
    <row r="306" spans="1:24" s="545" customFormat="1" x14ac:dyDescent="0.4">
      <c r="A306" s="537" t="s">
        <v>604</v>
      </c>
      <c r="B306" s="529"/>
      <c r="C306" s="529"/>
      <c r="D306" s="530" t="s">
        <v>516</v>
      </c>
      <c r="E306" s="531" t="s">
        <v>605</v>
      </c>
      <c r="F306" s="532" t="s">
        <v>193</v>
      </c>
      <c r="G306" s="533"/>
      <c r="H306" s="533"/>
      <c r="I306" s="533"/>
      <c r="J306" s="533"/>
      <c r="K306" s="533"/>
      <c r="L306" s="533"/>
      <c r="M306" s="533"/>
      <c r="N306" s="533"/>
      <c r="O306" s="533"/>
      <c r="P306" s="533"/>
      <c r="Q306" s="533"/>
      <c r="R306" s="532"/>
      <c r="S306" s="532"/>
      <c r="T306" s="533"/>
      <c r="U306" s="533"/>
      <c r="V306" s="533"/>
      <c r="W306" s="533">
        <v>2</v>
      </c>
      <c r="X306" s="540"/>
    </row>
    <row r="307" spans="1:24" s="536" customFormat="1" x14ac:dyDescent="0.4">
      <c r="A307" s="537" t="s">
        <v>606</v>
      </c>
      <c r="B307" s="529" t="s">
        <v>455</v>
      </c>
      <c r="C307" s="529" t="s">
        <v>594</v>
      </c>
      <c r="D307" s="530" t="s">
        <v>516</v>
      </c>
      <c r="E307" s="531" t="s">
        <v>607</v>
      </c>
      <c r="F307" s="532" t="s">
        <v>198</v>
      </c>
      <c r="G307" s="533"/>
      <c r="H307" s="533"/>
      <c r="I307" s="533"/>
      <c r="J307" s="533"/>
      <c r="K307" s="533"/>
      <c r="L307" s="533"/>
      <c r="M307" s="533"/>
      <c r="N307" s="533"/>
      <c r="O307" s="533"/>
      <c r="P307" s="533"/>
      <c r="Q307" s="533"/>
      <c r="R307" s="533"/>
      <c r="S307" s="533"/>
      <c r="T307" s="533">
        <v>4</v>
      </c>
      <c r="U307" s="533">
        <v>6</v>
      </c>
      <c r="V307" s="533"/>
      <c r="W307" s="533"/>
      <c r="X307" s="535"/>
    </row>
    <row r="308" spans="1:24" s="536" customFormat="1" x14ac:dyDescent="0.4">
      <c r="A308" s="537" t="s">
        <v>608</v>
      </c>
      <c r="B308" s="529"/>
      <c r="C308" s="529"/>
      <c r="D308" s="530" t="s">
        <v>123</v>
      </c>
      <c r="E308" s="531" t="s">
        <v>609</v>
      </c>
      <c r="F308" s="532" t="s">
        <v>193</v>
      </c>
      <c r="G308" s="533"/>
      <c r="H308" s="533"/>
      <c r="I308" s="533"/>
      <c r="J308" s="533"/>
      <c r="K308" s="533"/>
      <c r="L308" s="533"/>
      <c r="M308" s="533"/>
      <c r="N308" s="533"/>
      <c r="O308" s="533"/>
      <c r="P308" s="533"/>
      <c r="Q308" s="533"/>
      <c r="R308" s="532"/>
      <c r="S308" s="532"/>
      <c r="T308" s="533"/>
      <c r="U308" s="533"/>
      <c r="V308" s="533"/>
      <c r="W308" s="533">
        <v>2</v>
      </c>
      <c r="X308" s="540"/>
    </row>
    <row r="309" spans="1:24" s="545" customFormat="1" x14ac:dyDescent="0.4">
      <c r="A309" s="537" t="s">
        <v>610</v>
      </c>
      <c r="B309" s="529" t="s">
        <v>455</v>
      </c>
      <c r="C309" s="529" t="s">
        <v>594</v>
      </c>
      <c r="D309" s="530" t="s">
        <v>516</v>
      </c>
      <c r="E309" s="531" t="s">
        <v>611</v>
      </c>
      <c r="F309" s="532" t="s">
        <v>374</v>
      </c>
      <c r="G309" s="533"/>
      <c r="H309" s="533"/>
      <c r="I309" s="533"/>
      <c r="J309" s="533"/>
      <c r="K309" s="533"/>
      <c r="L309" s="533"/>
      <c r="M309" s="533"/>
      <c r="N309" s="533"/>
      <c r="O309" s="533"/>
      <c r="P309" s="533">
        <v>4</v>
      </c>
      <c r="Q309" s="533">
        <v>6</v>
      </c>
      <c r="R309" s="533"/>
      <c r="S309" s="533"/>
      <c r="T309" s="533"/>
      <c r="U309" s="533"/>
      <c r="V309" s="533"/>
      <c r="W309" s="533"/>
      <c r="X309" s="540">
        <v>2</v>
      </c>
    </row>
    <row r="310" spans="1:24" s="69" customFormat="1" x14ac:dyDescent="0.4">
      <c r="A310" s="407" t="s">
        <v>612</v>
      </c>
      <c r="B310" s="133"/>
      <c r="C310" s="133"/>
      <c r="D310" s="416" t="s">
        <v>123</v>
      </c>
      <c r="E310" s="150" t="s">
        <v>613</v>
      </c>
      <c r="F310" s="151" t="s">
        <v>341</v>
      </c>
      <c r="G310" s="306"/>
      <c r="H310" s="306">
        <v>1</v>
      </c>
      <c r="I310" s="306"/>
      <c r="J310" s="306"/>
      <c r="K310" s="306"/>
      <c r="L310" s="306"/>
      <c r="M310" s="306"/>
      <c r="N310" s="306"/>
      <c r="O310" s="306"/>
      <c r="P310" s="306"/>
      <c r="Q310" s="306"/>
      <c r="R310" s="306"/>
      <c r="S310" s="306"/>
      <c r="T310" s="306"/>
      <c r="U310" s="306"/>
      <c r="V310" s="306"/>
      <c r="W310" s="306"/>
      <c r="X310" s="307"/>
    </row>
    <row r="311" spans="1:24" s="160" customFormat="1" x14ac:dyDescent="0.4">
      <c r="A311" s="407" t="s">
        <v>614</v>
      </c>
      <c r="B311" s="133"/>
      <c r="C311" s="133"/>
      <c r="D311" s="416" t="s">
        <v>436</v>
      </c>
      <c r="E311" s="150" t="s">
        <v>615</v>
      </c>
      <c r="F311" s="151" t="s">
        <v>139</v>
      </c>
      <c r="G311" s="306">
        <v>1</v>
      </c>
      <c r="H311" s="306"/>
      <c r="I311" s="306"/>
      <c r="J311" s="306"/>
      <c r="K311" s="306"/>
      <c r="L311" s="306"/>
      <c r="M311" s="306"/>
      <c r="N311" s="306"/>
      <c r="O311" s="306"/>
      <c r="P311" s="306"/>
      <c r="Q311" s="306"/>
      <c r="R311" s="306"/>
      <c r="S311" s="306"/>
      <c r="T311" s="306"/>
      <c r="U311" s="306"/>
      <c r="V311" s="306"/>
      <c r="W311" s="306"/>
      <c r="X311" s="307"/>
    </row>
    <row r="312" spans="1:24" x14ac:dyDescent="0.4">
      <c r="A312" s="407" t="s">
        <v>616</v>
      </c>
      <c r="B312" s="133"/>
      <c r="C312" s="133"/>
      <c r="D312" s="416" t="s">
        <v>433</v>
      </c>
      <c r="E312" s="150" t="s">
        <v>617</v>
      </c>
      <c r="F312" s="151" t="s">
        <v>139</v>
      </c>
      <c r="G312" s="306">
        <v>1</v>
      </c>
      <c r="H312" s="306"/>
      <c r="I312" s="306"/>
      <c r="J312" s="306"/>
      <c r="K312" s="306"/>
      <c r="L312" s="306"/>
      <c r="M312" s="306"/>
      <c r="N312" s="306"/>
      <c r="O312" s="306"/>
      <c r="P312" s="306"/>
      <c r="Q312" s="306"/>
      <c r="R312" s="306"/>
      <c r="S312" s="306"/>
      <c r="T312" s="306"/>
      <c r="U312" s="306"/>
      <c r="V312" s="306"/>
      <c r="W312" s="306"/>
      <c r="X312" s="307"/>
    </row>
    <row r="313" spans="1:24" x14ac:dyDescent="0.4">
      <c r="A313" s="407" t="s">
        <v>618</v>
      </c>
      <c r="B313" s="133"/>
      <c r="C313" s="133"/>
      <c r="D313" s="416" t="s">
        <v>436</v>
      </c>
      <c r="E313" s="150" t="s">
        <v>619</v>
      </c>
      <c r="F313" s="151" t="s">
        <v>139</v>
      </c>
      <c r="G313" s="306">
        <v>1</v>
      </c>
      <c r="H313" s="306"/>
      <c r="I313" s="306"/>
      <c r="J313" s="306"/>
      <c r="K313" s="306"/>
      <c r="L313" s="306"/>
      <c r="M313" s="306"/>
      <c r="N313" s="306"/>
      <c r="O313" s="306"/>
      <c r="P313" s="306"/>
      <c r="Q313" s="306"/>
      <c r="R313" s="306"/>
      <c r="S313" s="306"/>
      <c r="T313" s="306"/>
      <c r="U313" s="306"/>
      <c r="V313" s="306"/>
      <c r="W313" s="306"/>
      <c r="X313" s="307"/>
    </row>
    <row r="314" spans="1:24" x14ac:dyDescent="0.4">
      <c r="A314" s="407" t="s">
        <v>620</v>
      </c>
      <c r="B314" s="133"/>
      <c r="C314" s="133"/>
      <c r="D314" s="416" t="s">
        <v>436</v>
      </c>
      <c r="E314" s="150" t="s">
        <v>621</v>
      </c>
      <c r="F314" s="151" t="s">
        <v>341</v>
      </c>
      <c r="G314" s="306"/>
      <c r="H314" s="306">
        <v>1</v>
      </c>
      <c r="I314" s="306"/>
      <c r="J314" s="306"/>
      <c r="K314" s="306"/>
      <c r="L314" s="306"/>
      <c r="M314" s="306"/>
      <c r="N314" s="306"/>
      <c r="O314" s="306"/>
      <c r="P314" s="306"/>
      <c r="Q314" s="306"/>
      <c r="R314" s="306"/>
      <c r="S314" s="306"/>
      <c r="T314" s="306"/>
      <c r="U314" s="306"/>
      <c r="V314" s="306"/>
      <c r="W314" s="306"/>
      <c r="X314" s="307"/>
    </row>
    <row r="315" spans="1:24" s="69" customFormat="1" x14ac:dyDescent="0.4">
      <c r="A315" s="407" t="s">
        <v>622</v>
      </c>
      <c r="B315" s="133"/>
      <c r="C315" s="133"/>
      <c r="D315" s="416" t="s">
        <v>436</v>
      </c>
      <c r="E315" s="150" t="s">
        <v>623</v>
      </c>
      <c r="F315" s="151" t="s">
        <v>341</v>
      </c>
      <c r="G315" s="306"/>
      <c r="H315" s="306">
        <v>1</v>
      </c>
      <c r="I315" s="306"/>
      <c r="J315" s="306"/>
      <c r="K315" s="306"/>
      <c r="L315" s="306"/>
      <c r="M315" s="306"/>
      <c r="N315" s="306"/>
      <c r="O315" s="306"/>
      <c r="P315" s="306"/>
      <c r="Q315" s="306"/>
      <c r="R315" s="306"/>
      <c r="S315" s="306"/>
      <c r="T315" s="306"/>
      <c r="U315" s="306"/>
      <c r="V315" s="306"/>
      <c r="W315" s="306"/>
      <c r="X315" s="307"/>
    </row>
    <row r="316" spans="1:24" x14ac:dyDescent="0.4">
      <c r="A316" s="407" t="s">
        <v>624</v>
      </c>
      <c r="B316" s="133"/>
      <c r="C316" s="133"/>
      <c r="D316" s="416" t="s">
        <v>123</v>
      </c>
      <c r="E316" s="150" t="s">
        <v>625</v>
      </c>
      <c r="F316" s="151" t="s">
        <v>287</v>
      </c>
      <c r="G316" s="306"/>
      <c r="H316" s="306"/>
      <c r="I316" s="306"/>
      <c r="J316" s="306"/>
      <c r="K316" s="306"/>
      <c r="L316" s="306"/>
      <c r="M316" s="306"/>
      <c r="N316" s="306"/>
      <c r="O316" s="306">
        <v>1</v>
      </c>
      <c r="P316" s="306"/>
      <c r="Q316" s="306"/>
      <c r="R316" s="306"/>
      <c r="S316" s="306"/>
      <c r="T316" s="306"/>
      <c r="U316" s="306"/>
      <c r="V316" s="306"/>
      <c r="W316" s="306"/>
      <c r="X316" s="307"/>
    </row>
    <row r="317" spans="1:24" x14ac:dyDescent="0.4">
      <c r="A317" s="407" t="s">
        <v>626</v>
      </c>
      <c r="B317" s="133"/>
      <c r="C317" s="133"/>
      <c r="D317" s="416" t="s">
        <v>436</v>
      </c>
      <c r="E317" s="150" t="s">
        <v>627</v>
      </c>
      <c r="F317" s="151" t="s">
        <v>341</v>
      </c>
      <c r="G317" s="306"/>
      <c r="H317" s="306">
        <v>1</v>
      </c>
      <c r="I317" s="306"/>
      <c r="J317" s="306"/>
      <c r="K317" s="306"/>
      <c r="L317" s="306"/>
      <c r="M317" s="306"/>
      <c r="N317" s="306"/>
      <c r="O317" s="306"/>
      <c r="P317" s="306"/>
      <c r="Q317" s="306"/>
      <c r="R317" s="306"/>
      <c r="S317" s="306"/>
      <c r="T317" s="306"/>
      <c r="U317" s="306"/>
      <c r="V317" s="306"/>
      <c r="W317" s="306"/>
      <c r="X317" s="307"/>
    </row>
    <row r="318" spans="1:24" ht="12.75" customHeight="1" x14ac:dyDescent="0.4">
      <c r="A318" s="407" t="s">
        <v>628</v>
      </c>
      <c r="B318" s="133"/>
      <c r="C318" s="133"/>
      <c r="D318" s="416" t="s">
        <v>436</v>
      </c>
      <c r="E318" s="150" t="s">
        <v>629</v>
      </c>
      <c r="F318" s="151" t="s">
        <v>341</v>
      </c>
      <c r="G318" s="306"/>
      <c r="H318" s="306">
        <v>1</v>
      </c>
      <c r="I318" s="306"/>
      <c r="J318" s="306"/>
      <c r="K318" s="306"/>
      <c r="L318" s="306"/>
      <c r="M318" s="306"/>
      <c r="N318" s="306"/>
      <c r="O318" s="306"/>
      <c r="P318" s="306"/>
      <c r="Q318" s="306"/>
      <c r="R318" s="306"/>
      <c r="S318" s="306"/>
      <c r="T318" s="306"/>
      <c r="U318" s="306"/>
      <c r="V318" s="306"/>
      <c r="W318" s="306"/>
      <c r="X318" s="307"/>
    </row>
    <row r="319" spans="1:24" s="31" customFormat="1" ht="12.75" customHeight="1" x14ac:dyDescent="0.4">
      <c r="A319" s="407" t="s">
        <v>630</v>
      </c>
      <c r="B319" s="133"/>
      <c r="C319" s="133"/>
      <c r="D319" s="416" t="s">
        <v>123</v>
      </c>
      <c r="E319" s="150" t="s">
        <v>631</v>
      </c>
      <c r="F319" s="151" t="s">
        <v>341</v>
      </c>
      <c r="G319" s="306"/>
      <c r="H319" s="306">
        <v>1</v>
      </c>
      <c r="I319" s="306"/>
      <c r="J319" s="306"/>
      <c r="K319" s="306"/>
      <c r="L319" s="306"/>
      <c r="M319" s="306"/>
      <c r="N319" s="306"/>
      <c r="O319" s="306"/>
      <c r="P319" s="306"/>
      <c r="Q319" s="306"/>
      <c r="R319" s="306"/>
      <c r="S319" s="306"/>
      <c r="T319" s="306"/>
      <c r="U319" s="306"/>
      <c r="V319" s="306"/>
      <c r="W319" s="306"/>
      <c r="X319" s="307"/>
    </row>
    <row r="320" spans="1:24" s="315" customFormat="1" x14ac:dyDescent="0.4">
      <c r="A320" s="407" t="s">
        <v>632</v>
      </c>
      <c r="B320" s="133"/>
      <c r="C320" s="133"/>
      <c r="D320" s="451" t="s">
        <v>521</v>
      </c>
      <c r="E320" s="150" t="s">
        <v>633</v>
      </c>
      <c r="F320" s="151" t="s">
        <v>193</v>
      </c>
      <c r="G320" s="306"/>
      <c r="H320" s="306"/>
      <c r="I320" s="306"/>
      <c r="J320" s="306"/>
      <c r="K320" s="306"/>
      <c r="L320" s="306"/>
      <c r="M320" s="306"/>
      <c r="N320" s="306"/>
      <c r="O320" s="306"/>
      <c r="P320" s="306"/>
      <c r="Q320" s="306"/>
      <c r="R320" s="151"/>
      <c r="S320" s="151"/>
      <c r="T320" s="306"/>
      <c r="U320" s="306"/>
      <c r="V320" s="306"/>
      <c r="W320" s="306">
        <v>2</v>
      </c>
      <c r="X320" s="417"/>
    </row>
    <row r="321" spans="1:24" s="162" customFormat="1" x14ac:dyDescent="0.4">
      <c r="A321" s="407" t="s">
        <v>634</v>
      </c>
      <c r="B321" s="133" t="s">
        <v>455</v>
      </c>
      <c r="C321" s="133" t="s">
        <v>594</v>
      </c>
      <c r="D321" s="416" t="s">
        <v>436</v>
      </c>
      <c r="E321" s="150" t="s">
        <v>635</v>
      </c>
      <c r="F321" s="151" t="s">
        <v>198</v>
      </c>
      <c r="G321" s="306"/>
      <c r="H321" s="306"/>
      <c r="I321" s="306"/>
      <c r="J321" s="306"/>
      <c r="K321" s="306"/>
      <c r="L321" s="306"/>
      <c r="M321" s="306"/>
      <c r="N321" s="306"/>
      <c r="O321" s="306"/>
      <c r="P321" s="306"/>
      <c r="Q321" s="306"/>
      <c r="R321" s="306"/>
      <c r="S321" s="306"/>
      <c r="T321" s="306">
        <v>4</v>
      </c>
      <c r="U321" s="306">
        <v>6</v>
      </c>
      <c r="V321" s="306"/>
      <c r="W321" s="306"/>
      <c r="X321" s="307"/>
    </row>
    <row r="322" spans="1:24" s="162" customFormat="1" x14ac:dyDescent="0.4">
      <c r="A322" s="407" t="s">
        <v>636</v>
      </c>
      <c r="B322" s="133"/>
      <c r="C322" s="133"/>
      <c r="D322" s="416" t="s">
        <v>436</v>
      </c>
      <c r="E322" s="150" t="s">
        <v>637</v>
      </c>
      <c r="F322" s="151" t="s">
        <v>193</v>
      </c>
      <c r="G322" s="306"/>
      <c r="H322" s="306"/>
      <c r="I322" s="306"/>
      <c r="J322" s="306"/>
      <c r="K322" s="306"/>
      <c r="L322" s="306"/>
      <c r="M322" s="306"/>
      <c r="N322" s="306"/>
      <c r="O322" s="306"/>
      <c r="P322" s="306"/>
      <c r="Q322" s="306"/>
      <c r="R322" s="151"/>
      <c r="S322" s="151"/>
      <c r="T322" s="306"/>
      <c r="U322" s="306"/>
      <c r="V322" s="306"/>
      <c r="W322" s="306">
        <v>2.5</v>
      </c>
      <c r="X322" s="417"/>
    </row>
    <row r="323" spans="1:24" s="154" customFormat="1" x14ac:dyDescent="0.4">
      <c r="A323" s="418" t="s">
        <v>638</v>
      </c>
      <c r="B323" s="419" t="s">
        <v>418</v>
      </c>
      <c r="C323" s="419" t="s">
        <v>419</v>
      </c>
      <c r="D323" s="419" t="s">
        <v>521</v>
      </c>
      <c r="E323" s="143" t="s">
        <v>639</v>
      </c>
      <c r="F323" s="152" t="s">
        <v>305</v>
      </c>
      <c r="G323" s="406"/>
      <c r="H323" s="406"/>
      <c r="I323" s="406"/>
      <c r="J323" s="406">
        <v>2</v>
      </c>
      <c r="K323" s="406">
        <v>5.5</v>
      </c>
      <c r="L323" s="406">
        <v>2</v>
      </c>
      <c r="M323" s="406">
        <v>5.5</v>
      </c>
      <c r="N323" s="406"/>
      <c r="O323" s="406"/>
      <c r="P323" s="406"/>
      <c r="Q323" s="406"/>
      <c r="R323" s="406"/>
      <c r="S323" s="406"/>
      <c r="T323" s="406"/>
      <c r="U323" s="406"/>
      <c r="V323" s="406"/>
      <c r="W323" s="406"/>
      <c r="X323" s="444"/>
    </row>
    <row r="324" spans="1:24" s="149" customFormat="1" x14ac:dyDescent="0.4">
      <c r="A324" s="411"/>
      <c r="B324" s="608"/>
      <c r="C324" s="608"/>
      <c r="D324" s="608"/>
      <c r="E324" s="608"/>
      <c r="F324" s="404" t="s">
        <v>133</v>
      </c>
      <c r="G324" s="408">
        <f>SUM(G292:G323)</f>
        <v>9</v>
      </c>
      <c r="H324" s="408">
        <f t="shared" ref="H324:W324" si="17">SUM(H292:H323)</f>
        <v>9.5</v>
      </c>
      <c r="I324" s="408">
        <f t="shared" si="17"/>
        <v>0</v>
      </c>
      <c r="J324" s="408">
        <f t="shared" si="17"/>
        <v>2</v>
      </c>
      <c r="K324" s="408">
        <f t="shared" si="17"/>
        <v>5.5</v>
      </c>
      <c r="L324" s="408">
        <f t="shared" si="17"/>
        <v>2</v>
      </c>
      <c r="M324" s="408">
        <f t="shared" si="17"/>
        <v>5.5</v>
      </c>
      <c r="N324" s="408">
        <f t="shared" si="17"/>
        <v>0</v>
      </c>
      <c r="O324" s="408">
        <f t="shared" si="17"/>
        <v>2</v>
      </c>
      <c r="P324" s="408">
        <f t="shared" si="17"/>
        <v>8</v>
      </c>
      <c r="Q324" s="408">
        <f t="shared" si="17"/>
        <v>12</v>
      </c>
      <c r="R324" s="408">
        <f t="shared" si="17"/>
        <v>4</v>
      </c>
      <c r="S324" s="408">
        <f t="shared" si="17"/>
        <v>6</v>
      </c>
      <c r="T324" s="408">
        <f t="shared" si="17"/>
        <v>8</v>
      </c>
      <c r="U324" s="408">
        <f>SUM(U292:U323)</f>
        <v>12</v>
      </c>
      <c r="V324" s="408">
        <f t="shared" si="17"/>
        <v>0</v>
      </c>
      <c r="W324" s="408">
        <f t="shared" si="17"/>
        <v>12.5</v>
      </c>
      <c r="X324" s="408">
        <f>SUM(X292:X321)</f>
        <v>4</v>
      </c>
    </row>
    <row r="325" spans="1:24" s="160" customFormat="1" x14ac:dyDescent="0.4">
      <c r="A325" s="411"/>
      <c r="B325" s="608"/>
      <c r="C325" s="608"/>
      <c r="D325" s="608"/>
      <c r="E325" s="608"/>
      <c r="F325" s="151"/>
      <c r="G325" s="306"/>
      <c r="H325" s="306"/>
      <c r="I325" s="306"/>
      <c r="J325" s="306"/>
      <c r="K325" s="306"/>
      <c r="L325" s="306"/>
      <c r="M325" s="306"/>
      <c r="N325" s="306"/>
      <c r="O325" s="306"/>
      <c r="P325" s="306"/>
      <c r="Q325" s="306"/>
      <c r="R325" s="306"/>
      <c r="S325" s="306"/>
      <c r="T325" s="306"/>
      <c r="U325" s="306"/>
      <c r="V325" s="306"/>
      <c r="W325" s="306"/>
      <c r="X325" s="423"/>
    </row>
    <row r="326" spans="1:24" s="69" customFormat="1" ht="12.75" customHeight="1" x14ac:dyDescent="0.4">
      <c r="A326" s="411"/>
      <c r="B326" s="133"/>
      <c r="C326" s="133"/>
      <c r="D326" s="133"/>
      <c r="E326" s="150"/>
      <c r="F326" s="306"/>
      <c r="G326" s="306"/>
      <c r="H326" s="306"/>
      <c r="I326" s="306"/>
      <c r="J326" s="306"/>
      <c r="K326" s="151"/>
      <c r="L326" s="151"/>
      <c r="M326" s="151"/>
      <c r="N326" s="623"/>
      <c r="O326" s="623"/>
      <c r="P326" s="623"/>
      <c r="Q326" s="408"/>
      <c r="R326" s="623" t="s">
        <v>358</v>
      </c>
      <c r="S326" s="623"/>
      <c r="T326" s="623"/>
      <c r="U326" s="408">
        <f>SUM(G324:I324,K324,O324,Q324,S324,U324,V324,W324)</f>
        <v>68.5</v>
      </c>
      <c r="V326" s="151"/>
      <c r="W326" s="151"/>
      <c r="X326" s="423"/>
    </row>
    <row r="327" spans="1:24" s="69" customFormat="1" ht="12.75" customHeight="1" x14ac:dyDescent="0.4">
      <c r="A327" s="411"/>
      <c r="B327" s="133"/>
      <c r="C327" s="133"/>
      <c r="D327" s="133"/>
      <c r="E327" s="150"/>
      <c r="F327" s="306"/>
      <c r="G327" s="306"/>
      <c r="H327" s="306"/>
      <c r="I327" s="306"/>
      <c r="J327" s="306"/>
      <c r="K327" s="151"/>
      <c r="L327" s="151"/>
      <c r="M327" s="151"/>
      <c r="N327" s="623"/>
      <c r="O327" s="623"/>
      <c r="P327" s="623"/>
      <c r="Q327" s="437"/>
      <c r="R327" s="623" t="s">
        <v>359</v>
      </c>
      <c r="S327" s="623"/>
      <c r="T327" s="623"/>
      <c r="U327" s="408">
        <f>SUM(G324:I324,M324,O324,Q324,S324,U324,V324,W324,X324)</f>
        <v>72.5</v>
      </c>
      <c r="V327" s="151"/>
      <c r="W327" s="151"/>
      <c r="X327" s="423"/>
    </row>
    <row r="328" spans="1:24" s="69" customFormat="1" x14ac:dyDescent="0.4">
      <c r="A328" s="411"/>
      <c r="B328" s="133"/>
      <c r="C328" s="133"/>
      <c r="D328" s="133"/>
      <c r="E328" s="150"/>
      <c r="F328" s="306"/>
      <c r="G328" s="306"/>
      <c r="H328" s="306"/>
      <c r="I328" s="306"/>
      <c r="J328" s="306"/>
      <c r="K328" s="151"/>
      <c r="L328" s="151"/>
      <c r="M328" s="151"/>
      <c r="N328" s="151"/>
      <c r="O328" s="306"/>
      <c r="P328" s="151"/>
      <c r="Q328" s="151"/>
      <c r="R328" s="151"/>
      <c r="S328" s="436"/>
      <c r="T328" s="436"/>
      <c r="U328" s="408"/>
      <c r="V328" s="151"/>
      <c r="W328" s="151"/>
      <c r="X328" s="423"/>
    </row>
    <row r="329" spans="1:24" s="69" customFormat="1" x14ac:dyDescent="0.4">
      <c r="A329" s="399" t="s">
        <v>640</v>
      </c>
      <c r="B329" s="400"/>
      <c r="C329" s="400"/>
      <c r="D329" s="400"/>
      <c r="E329" s="401" t="s">
        <v>641</v>
      </c>
      <c r="F329" s="402"/>
      <c r="G329" s="402"/>
      <c r="H329" s="402"/>
      <c r="I329" s="402"/>
      <c r="J329" s="402"/>
      <c r="K329" s="402"/>
      <c r="L329" s="402"/>
      <c r="M329" s="402"/>
      <c r="N329" s="402"/>
      <c r="O329" s="412"/>
      <c r="P329" s="402"/>
      <c r="Q329" s="402"/>
      <c r="R329" s="402"/>
      <c r="S329" s="402"/>
      <c r="T329" s="402"/>
      <c r="U329" s="402"/>
      <c r="V329" s="402"/>
      <c r="W329" s="402"/>
      <c r="X329" s="441"/>
    </row>
    <row r="330" spans="1:24" s="69" customFormat="1" ht="24.6" x14ac:dyDescent="0.4">
      <c r="A330" s="403" t="s">
        <v>99</v>
      </c>
      <c r="B330" s="404" t="s">
        <v>100</v>
      </c>
      <c r="C330" s="404" t="s">
        <v>101</v>
      </c>
      <c r="D330" s="404" t="s">
        <v>102</v>
      </c>
      <c r="E330" s="404" t="s">
        <v>103</v>
      </c>
      <c r="F330" s="404" t="s">
        <v>104</v>
      </c>
      <c r="G330" s="404" t="s">
        <v>105</v>
      </c>
      <c r="H330" s="404" t="s">
        <v>106</v>
      </c>
      <c r="I330" s="404" t="s">
        <v>107</v>
      </c>
      <c r="J330" s="404" t="s">
        <v>108</v>
      </c>
      <c r="K330" s="404" t="s">
        <v>109</v>
      </c>
      <c r="L330" s="404" t="s">
        <v>110</v>
      </c>
      <c r="M330" s="404" t="s">
        <v>111</v>
      </c>
      <c r="N330" s="414" t="s">
        <v>112</v>
      </c>
      <c r="O330" s="408" t="s">
        <v>113</v>
      </c>
      <c r="P330" s="404" t="s">
        <v>114</v>
      </c>
      <c r="Q330" s="404" t="s">
        <v>115</v>
      </c>
      <c r="R330" s="404" t="s">
        <v>116</v>
      </c>
      <c r="S330" s="404" t="s">
        <v>117</v>
      </c>
      <c r="T330" s="404" t="s">
        <v>118</v>
      </c>
      <c r="U330" s="404" t="s">
        <v>119</v>
      </c>
      <c r="V330" s="404" t="s">
        <v>120</v>
      </c>
      <c r="W330" s="404" t="s">
        <v>121</v>
      </c>
      <c r="X330" s="415" t="s">
        <v>423</v>
      </c>
    </row>
    <row r="331" spans="1:24" s="69" customFormat="1" x14ac:dyDescent="0.4">
      <c r="A331" s="407" t="s">
        <v>642</v>
      </c>
      <c r="B331" s="133"/>
      <c r="C331" s="133"/>
      <c r="D331" s="416" t="s">
        <v>123</v>
      </c>
      <c r="E331" s="150" t="s">
        <v>643</v>
      </c>
      <c r="F331" s="151" t="s">
        <v>341</v>
      </c>
      <c r="G331" s="306"/>
      <c r="H331" s="306">
        <v>1</v>
      </c>
      <c r="I331" s="306"/>
      <c r="J331" s="306"/>
      <c r="K331" s="306"/>
      <c r="L331" s="306"/>
      <c r="M331" s="306"/>
      <c r="N331" s="306"/>
      <c r="O331" s="306"/>
      <c r="P331" s="306"/>
      <c r="Q331" s="306"/>
      <c r="R331" s="306"/>
      <c r="S331" s="306"/>
      <c r="T331" s="306"/>
      <c r="U331" s="306"/>
      <c r="V331" s="306"/>
      <c r="W331" s="306"/>
      <c r="X331" s="452"/>
    </row>
    <row r="332" spans="1:24" s="69" customFormat="1" ht="24.6" x14ac:dyDescent="0.4">
      <c r="A332" s="407" t="s">
        <v>644</v>
      </c>
      <c r="B332" s="133"/>
      <c r="C332" s="133"/>
      <c r="D332" s="416" t="s">
        <v>436</v>
      </c>
      <c r="E332" s="150" t="s">
        <v>645</v>
      </c>
      <c r="F332" s="151" t="s">
        <v>139</v>
      </c>
      <c r="G332" s="306">
        <v>1</v>
      </c>
      <c r="H332" s="306"/>
      <c r="I332" s="306"/>
      <c r="J332" s="306"/>
      <c r="K332" s="306"/>
      <c r="L332" s="306"/>
      <c r="M332" s="306"/>
      <c r="N332" s="306"/>
      <c r="O332" s="306"/>
      <c r="P332" s="306"/>
      <c r="Q332" s="306"/>
      <c r="R332" s="306"/>
      <c r="S332" s="306"/>
      <c r="T332" s="306"/>
      <c r="U332" s="306"/>
      <c r="V332" s="306"/>
      <c r="W332" s="306"/>
      <c r="X332" s="307"/>
    </row>
    <row r="333" spans="1:24" s="526" customFormat="1" x14ac:dyDescent="0.4">
      <c r="A333" s="520" t="s">
        <v>646</v>
      </c>
      <c r="B333" s="521"/>
      <c r="C333" s="521"/>
      <c r="D333" s="522" t="s">
        <v>123</v>
      </c>
      <c r="E333" s="523" t="s">
        <v>647</v>
      </c>
      <c r="F333" s="524" t="s">
        <v>193</v>
      </c>
      <c r="G333" s="525"/>
      <c r="H333" s="525"/>
      <c r="I333" s="525"/>
      <c r="J333" s="525"/>
      <c r="K333" s="525"/>
      <c r="L333" s="525"/>
      <c r="M333" s="525"/>
      <c r="N333" s="525"/>
      <c r="O333" s="525"/>
      <c r="P333" s="525"/>
      <c r="Q333" s="525"/>
      <c r="R333" s="524"/>
      <c r="S333" s="524"/>
      <c r="T333" s="525"/>
      <c r="U333" s="525"/>
      <c r="V333" s="525"/>
      <c r="W333" s="525">
        <v>2</v>
      </c>
      <c r="X333" s="527"/>
    </row>
    <row r="334" spans="1:24" s="553" customFormat="1" x14ac:dyDescent="0.4">
      <c r="A334" s="520" t="s">
        <v>648</v>
      </c>
      <c r="B334" s="521" t="s">
        <v>455</v>
      </c>
      <c r="C334" s="521" t="s">
        <v>594</v>
      </c>
      <c r="D334" s="522" t="s">
        <v>436</v>
      </c>
      <c r="E334" s="523" t="s">
        <v>649</v>
      </c>
      <c r="F334" s="524" t="s">
        <v>374</v>
      </c>
      <c r="G334" s="525"/>
      <c r="H334" s="525"/>
      <c r="I334" s="525"/>
      <c r="J334" s="525"/>
      <c r="K334" s="525"/>
      <c r="L334" s="525"/>
      <c r="M334" s="525"/>
      <c r="N334" s="525"/>
      <c r="O334" s="525"/>
      <c r="P334" s="525">
        <v>4</v>
      </c>
      <c r="Q334" s="525">
        <v>6</v>
      </c>
      <c r="R334" s="525"/>
      <c r="S334" s="525"/>
      <c r="T334" s="525"/>
      <c r="U334" s="525"/>
      <c r="V334" s="525"/>
      <c r="W334" s="525"/>
      <c r="X334" s="554">
        <v>2</v>
      </c>
    </row>
    <row r="335" spans="1:24" s="526" customFormat="1" x14ac:dyDescent="0.4">
      <c r="A335" s="520" t="s">
        <v>650</v>
      </c>
      <c r="B335" s="521"/>
      <c r="C335" s="521"/>
      <c r="D335" s="522" t="s">
        <v>123</v>
      </c>
      <c r="E335" s="523" t="s">
        <v>651</v>
      </c>
      <c r="F335" s="524" t="s">
        <v>193</v>
      </c>
      <c r="G335" s="525"/>
      <c r="H335" s="525"/>
      <c r="I335" s="525"/>
      <c r="J335" s="525"/>
      <c r="K335" s="525"/>
      <c r="L335" s="525"/>
      <c r="M335" s="525"/>
      <c r="N335" s="525"/>
      <c r="O335" s="525"/>
      <c r="P335" s="525"/>
      <c r="Q335" s="525"/>
      <c r="R335" s="524"/>
      <c r="S335" s="524"/>
      <c r="T335" s="525"/>
      <c r="U335" s="525"/>
      <c r="V335" s="525"/>
      <c r="W335" s="525">
        <v>2</v>
      </c>
      <c r="X335" s="527"/>
    </row>
    <row r="336" spans="1:24" s="553" customFormat="1" x14ac:dyDescent="0.4">
      <c r="A336" s="520" t="s">
        <v>652</v>
      </c>
      <c r="B336" s="521" t="s">
        <v>455</v>
      </c>
      <c r="C336" s="521" t="s">
        <v>594</v>
      </c>
      <c r="D336" s="522" t="s">
        <v>123</v>
      </c>
      <c r="E336" s="523" t="s">
        <v>653</v>
      </c>
      <c r="F336" s="524" t="s">
        <v>374</v>
      </c>
      <c r="G336" s="525"/>
      <c r="H336" s="525"/>
      <c r="I336" s="525"/>
      <c r="J336" s="525"/>
      <c r="K336" s="525"/>
      <c r="L336" s="525"/>
      <c r="M336" s="525"/>
      <c r="N336" s="525"/>
      <c r="O336" s="525"/>
      <c r="P336" s="525">
        <v>4</v>
      </c>
      <c r="Q336" s="525">
        <v>6</v>
      </c>
      <c r="R336" s="525"/>
      <c r="S336" s="525"/>
      <c r="T336" s="525"/>
      <c r="U336" s="525"/>
      <c r="V336" s="525"/>
      <c r="W336" s="525"/>
      <c r="X336" s="554">
        <v>2</v>
      </c>
    </row>
    <row r="337" spans="1:24" s="160" customFormat="1" x14ac:dyDescent="0.4">
      <c r="A337" s="407" t="s">
        <v>654</v>
      </c>
      <c r="B337" s="133"/>
      <c r="C337" s="133"/>
      <c r="D337" s="416" t="s">
        <v>123</v>
      </c>
      <c r="E337" s="150" t="s">
        <v>655</v>
      </c>
      <c r="F337" s="151" t="s">
        <v>193</v>
      </c>
      <c r="G337" s="306"/>
      <c r="H337" s="306"/>
      <c r="I337" s="306"/>
      <c r="J337" s="306"/>
      <c r="K337" s="306"/>
      <c r="L337" s="306"/>
      <c r="M337" s="306"/>
      <c r="N337" s="306"/>
      <c r="O337" s="306"/>
      <c r="P337" s="306"/>
      <c r="Q337" s="306"/>
      <c r="R337" s="151"/>
      <c r="S337" s="151"/>
      <c r="T337" s="306"/>
      <c r="U337" s="306"/>
      <c r="V337" s="306"/>
      <c r="W337" s="306">
        <v>2</v>
      </c>
      <c r="X337" s="417"/>
    </row>
    <row r="338" spans="1:24" s="160" customFormat="1" x14ac:dyDescent="0.4">
      <c r="A338" s="407" t="s">
        <v>656</v>
      </c>
      <c r="B338" s="133" t="s">
        <v>418</v>
      </c>
      <c r="C338" s="133" t="s">
        <v>594</v>
      </c>
      <c r="D338" s="133" t="s">
        <v>521</v>
      </c>
      <c r="E338" s="150" t="s">
        <v>657</v>
      </c>
      <c r="F338" s="151" t="s">
        <v>305</v>
      </c>
      <c r="G338" s="306"/>
      <c r="H338" s="306"/>
      <c r="I338" s="306"/>
      <c r="J338" s="306">
        <v>2.5</v>
      </c>
      <c r="K338" s="306">
        <v>6</v>
      </c>
      <c r="L338" s="306">
        <v>2.5</v>
      </c>
      <c r="M338" s="306">
        <v>6</v>
      </c>
      <c r="N338" s="306"/>
      <c r="O338" s="306"/>
      <c r="P338" s="306"/>
      <c r="Q338" s="306"/>
      <c r="R338" s="306"/>
      <c r="S338" s="306"/>
      <c r="T338" s="306"/>
      <c r="U338" s="306"/>
      <c r="V338" s="306"/>
      <c r="W338" s="306"/>
      <c r="X338" s="452"/>
    </row>
    <row r="339" spans="1:24" s="160" customFormat="1" x14ac:dyDescent="0.4">
      <c r="A339" s="407" t="s">
        <v>658</v>
      </c>
      <c r="B339" s="133"/>
      <c r="C339" s="133"/>
      <c r="D339" s="416" t="s">
        <v>123</v>
      </c>
      <c r="E339" s="150" t="s">
        <v>659</v>
      </c>
      <c r="F339" s="151" t="s">
        <v>193</v>
      </c>
      <c r="G339" s="306"/>
      <c r="H339" s="306"/>
      <c r="I339" s="306"/>
      <c r="J339" s="306"/>
      <c r="K339" s="306"/>
      <c r="L339" s="306"/>
      <c r="M339" s="306"/>
      <c r="N339" s="306"/>
      <c r="O339" s="306"/>
      <c r="P339" s="306"/>
      <c r="Q339" s="306"/>
      <c r="R339" s="151"/>
      <c r="S339" s="151"/>
      <c r="T339" s="306"/>
      <c r="U339" s="306"/>
      <c r="V339" s="306"/>
      <c r="W339" s="306">
        <v>2</v>
      </c>
      <c r="X339" s="417"/>
    </row>
    <row r="340" spans="1:24" s="160" customFormat="1" x14ac:dyDescent="0.4">
      <c r="A340" s="407" t="s">
        <v>660</v>
      </c>
      <c r="B340" s="133" t="s">
        <v>661</v>
      </c>
      <c r="C340" s="133" t="s">
        <v>662</v>
      </c>
      <c r="D340" s="416" t="s">
        <v>123</v>
      </c>
      <c r="E340" s="150" t="s">
        <v>663</v>
      </c>
      <c r="F340" s="151" t="s">
        <v>374</v>
      </c>
      <c r="G340" s="306"/>
      <c r="H340" s="306"/>
      <c r="I340" s="306"/>
      <c r="J340" s="306"/>
      <c r="K340" s="306"/>
      <c r="L340" s="306"/>
      <c r="M340" s="306"/>
      <c r="N340" s="306"/>
      <c r="O340" s="306"/>
      <c r="P340" s="306">
        <v>4</v>
      </c>
      <c r="Q340" s="306">
        <v>6</v>
      </c>
      <c r="R340" s="306"/>
      <c r="S340" s="306"/>
      <c r="T340" s="306"/>
      <c r="U340" s="306"/>
      <c r="V340" s="306"/>
      <c r="W340" s="306"/>
      <c r="X340" s="307"/>
    </row>
    <row r="341" spans="1:24" x14ac:dyDescent="0.4">
      <c r="A341" s="426" t="s">
        <v>664</v>
      </c>
      <c r="B341" s="152"/>
      <c r="C341" s="152"/>
      <c r="D341" s="420" t="s">
        <v>123</v>
      </c>
      <c r="E341" s="143" t="s">
        <v>665</v>
      </c>
      <c r="F341" s="152" t="s">
        <v>410</v>
      </c>
      <c r="G341" s="152"/>
      <c r="H341" s="152"/>
      <c r="I341" s="152"/>
      <c r="J341" s="152"/>
      <c r="K341" s="152"/>
      <c r="L341" s="152"/>
      <c r="M341" s="152"/>
      <c r="N341" s="152"/>
      <c r="O341" s="152"/>
      <c r="P341" s="152"/>
      <c r="Q341" s="152"/>
      <c r="R341" s="152"/>
      <c r="S341" s="152"/>
      <c r="T341" s="152"/>
      <c r="U341" s="152"/>
      <c r="V341" s="152">
        <v>0.5</v>
      </c>
      <c r="W341" s="152"/>
      <c r="X341" s="453"/>
    </row>
    <row r="342" spans="1:24" s="160" customFormat="1" x14ac:dyDescent="0.4">
      <c r="A342" s="411"/>
      <c r="B342" s="608"/>
      <c r="C342" s="608"/>
      <c r="D342" s="608"/>
      <c r="E342" s="608"/>
      <c r="F342" s="404" t="s">
        <v>133</v>
      </c>
      <c r="G342" s="408">
        <f t="shared" ref="G342:X342" si="18">SUM(G331:G341)</f>
        <v>1</v>
      </c>
      <c r="H342" s="408">
        <f t="shared" si="18"/>
        <v>1</v>
      </c>
      <c r="I342" s="408">
        <f t="shared" si="18"/>
        <v>0</v>
      </c>
      <c r="J342" s="408">
        <f t="shared" si="18"/>
        <v>2.5</v>
      </c>
      <c r="K342" s="408">
        <f t="shared" si="18"/>
        <v>6</v>
      </c>
      <c r="L342" s="408">
        <f t="shared" si="18"/>
        <v>2.5</v>
      </c>
      <c r="M342" s="408">
        <f t="shared" si="18"/>
        <v>6</v>
      </c>
      <c r="N342" s="408">
        <f t="shared" si="18"/>
        <v>0</v>
      </c>
      <c r="O342" s="408">
        <f t="shared" si="18"/>
        <v>0</v>
      </c>
      <c r="P342" s="408">
        <f t="shared" si="18"/>
        <v>12</v>
      </c>
      <c r="Q342" s="408">
        <f t="shared" si="18"/>
        <v>18</v>
      </c>
      <c r="R342" s="408">
        <f t="shared" si="18"/>
        <v>0</v>
      </c>
      <c r="S342" s="408">
        <f t="shared" si="18"/>
        <v>0</v>
      </c>
      <c r="T342" s="408">
        <f t="shared" si="18"/>
        <v>0</v>
      </c>
      <c r="U342" s="408">
        <f>SUM(U331:U341)</f>
        <v>0</v>
      </c>
      <c r="V342" s="408">
        <f t="shared" si="18"/>
        <v>0.5</v>
      </c>
      <c r="W342" s="408">
        <f t="shared" si="18"/>
        <v>8</v>
      </c>
      <c r="X342" s="408">
        <f t="shared" si="18"/>
        <v>4</v>
      </c>
    </row>
    <row r="343" spans="1:24" s="31" customFormat="1" x14ac:dyDescent="0.4">
      <c r="A343" s="411"/>
      <c r="B343" s="608"/>
      <c r="C343" s="608"/>
      <c r="D343" s="608"/>
      <c r="E343" s="608"/>
      <c r="F343" s="151"/>
      <c r="G343" s="306"/>
      <c r="H343" s="306"/>
      <c r="I343" s="306"/>
      <c r="J343" s="306"/>
      <c r="K343" s="306"/>
      <c r="L343" s="306"/>
      <c r="M343" s="306"/>
      <c r="N343" s="306"/>
      <c r="O343" s="306"/>
      <c r="P343" s="306"/>
      <c r="Q343" s="306"/>
      <c r="R343" s="306"/>
      <c r="S343" s="306"/>
      <c r="T343" s="306"/>
      <c r="U343" s="306"/>
      <c r="V343" s="306"/>
      <c r="W343" s="306"/>
      <c r="X343" s="423"/>
    </row>
    <row r="344" spans="1:24" s="31" customFormat="1" x14ac:dyDescent="0.4">
      <c r="A344" s="411"/>
      <c r="B344" s="133"/>
      <c r="C344" s="133"/>
      <c r="D344" s="133"/>
      <c r="E344" s="150"/>
      <c r="F344" s="306"/>
      <c r="G344" s="306"/>
      <c r="H344" s="306"/>
      <c r="I344" s="306"/>
      <c r="J344" s="306"/>
      <c r="K344" s="151"/>
      <c r="L344" s="151"/>
      <c r="M344" s="151"/>
      <c r="N344" s="151"/>
      <c r="O344" s="306"/>
      <c r="P344" s="151"/>
      <c r="Q344" s="151"/>
      <c r="R344" s="623" t="s">
        <v>358</v>
      </c>
      <c r="S344" s="623"/>
      <c r="T344" s="623"/>
      <c r="U344" s="408">
        <f>SUM(G342:I342,K342,O342,Q342,S342,U342,V342,W342)</f>
        <v>34.5</v>
      </c>
      <c r="V344" s="151"/>
      <c r="W344" s="151"/>
      <c r="X344" s="423"/>
    </row>
    <row r="345" spans="1:24" x14ac:dyDescent="0.4">
      <c r="A345" s="150"/>
      <c r="B345" s="151"/>
      <c r="C345" s="151"/>
      <c r="D345" s="151"/>
      <c r="E345" s="150"/>
      <c r="F345" s="151"/>
      <c r="G345" s="151"/>
      <c r="H345" s="151"/>
      <c r="I345" s="151"/>
      <c r="J345" s="151"/>
      <c r="K345" s="151"/>
      <c r="L345" s="151"/>
      <c r="M345" s="151"/>
      <c r="N345" s="151"/>
      <c r="O345" s="151"/>
      <c r="P345" s="151"/>
      <c r="Q345" s="151"/>
      <c r="R345" s="623" t="s">
        <v>359</v>
      </c>
      <c r="S345" s="623"/>
      <c r="T345" s="623"/>
      <c r="U345" s="408">
        <f>SUM(G342:I342,M342,O342,Q342,S342,U342,V342,W342,X342)</f>
        <v>38.5</v>
      </c>
      <c r="V345" s="151"/>
      <c r="W345" s="151"/>
      <c r="X345" s="423"/>
    </row>
    <row r="346" spans="1:24" x14ac:dyDescent="0.4">
      <c r="A346" s="150"/>
      <c r="B346" s="151"/>
      <c r="C346" s="151"/>
      <c r="D346" s="151"/>
      <c r="E346" s="150"/>
      <c r="F346" s="151"/>
      <c r="G346" s="151"/>
      <c r="H346" s="151"/>
      <c r="I346" s="151"/>
      <c r="J346" s="151"/>
      <c r="K346" s="151"/>
      <c r="L346" s="151"/>
      <c r="M346" s="151"/>
      <c r="N346" s="151"/>
      <c r="O346" s="151"/>
      <c r="P346" s="151"/>
      <c r="Q346" s="151"/>
      <c r="R346" s="151"/>
      <c r="S346" s="151"/>
      <c r="T346" s="151"/>
      <c r="U346" s="151"/>
      <c r="V346" s="151"/>
      <c r="W346" s="151"/>
      <c r="X346" s="423"/>
    </row>
    <row r="347" spans="1:24" x14ac:dyDescent="0.4">
      <c r="A347" s="399" t="s">
        <v>666</v>
      </c>
      <c r="B347" s="400"/>
      <c r="C347" s="400"/>
      <c r="D347" s="400"/>
      <c r="E347" s="401" t="s">
        <v>667</v>
      </c>
      <c r="F347" s="402"/>
      <c r="G347" s="402"/>
      <c r="H347" s="402"/>
      <c r="I347" s="402"/>
      <c r="J347" s="402"/>
      <c r="K347" s="402"/>
      <c r="L347" s="402"/>
      <c r="M347" s="402"/>
      <c r="N347" s="402"/>
      <c r="O347" s="412"/>
      <c r="P347" s="402"/>
      <c r="Q347" s="402"/>
      <c r="R347" s="402"/>
      <c r="S347" s="402"/>
      <c r="T347" s="402"/>
      <c r="U347" s="402"/>
      <c r="V347" s="402"/>
      <c r="W347" s="402"/>
      <c r="X347" s="441"/>
    </row>
    <row r="348" spans="1:24" ht="24.6" x14ac:dyDescent="0.4">
      <c r="A348" s="403" t="s">
        <v>99</v>
      </c>
      <c r="B348" s="404" t="s">
        <v>100</v>
      </c>
      <c r="C348" s="404" t="s">
        <v>101</v>
      </c>
      <c r="D348" s="404" t="s">
        <v>102</v>
      </c>
      <c r="E348" s="405" t="s">
        <v>103</v>
      </c>
      <c r="F348" s="404" t="s">
        <v>104</v>
      </c>
      <c r="G348" s="404" t="s">
        <v>105</v>
      </c>
      <c r="H348" s="404" t="s">
        <v>106</v>
      </c>
      <c r="I348" s="404" t="s">
        <v>107</v>
      </c>
      <c r="J348" s="404" t="s">
        <v>108</v>
      </c>
      <c r="K348" s="404" t="s">
        <v>109</v>
      </c>
      <c r="L348" s="404" t="s">
        <v>110</v>
      </c>
      <c r="M348" s="404" t="s">
        <v>111</v>
      </c>
      <c r="N348" s="414" t="s">
        <v>112</v>
      </c>
      <c r="O348" s="408" t="s">
        <v>113</v>
      </c>
      <c r="P348" s="404" t="s">
        <v>114</v>
      </c>
      <c r="Q348" s="404" t="s">
        <v>115</v>
      </c>
      <c r="R348" s="404" t="s">
        <v>116</v>
      </c>
      <c r="S348" s="404" t="s">
        <v>117</v>
      </c>
      <c r="T348" s="404" t="s">
        <v>118</v>
      </c>
      <c r="U348" s="404" t="s">
        <v>119</v>
      </c>
      <c r="V348" s="404" t="s">
        <v>120</v>
      </c>
      <c r="W348" s="404" t="s">
        <v>121</v>
      </c>
      <c r="X348" s="415" t="s">
        <v>423</v>
      </c>
    </row>
    <row r="349" spans="1:24" x14ac:dyDescent="0.4">
      <c r="A349" s="407" t="s">
        <v>668</v>
      </c>
      <c r="B349" s="133"/>
      <c r="C349" s="133"/>
      <c r="D349" s="416" t="s">
        <v>123</v>
      </c>
      <c r="E349" s="150" t="s">
        <v>669</v>
      </c>
      <c r="F349" s="151" t="s">
        <v>341</v>
      </c>
      <c r="G349" s="151"/>
      <c r="H349" s="306">
        <v>1.5</v>
      </c>
      <c r="I349" s="306"/>
      <c r="J349" s="306"/>
      <c r="K349" s="306"/>
      <c r="L349" s="306"/>
      <c r="M349" s="306"/>
      <c r="N349" s="306"/>
      <c r="O349" s="306"/>
      <c r="P349" s="306"/>
      <c r="Q349" s="306"/>
      <c r="R349" s="306"/>
      <c r="S349" s="306"/>
      <c r="T349" s="306"/>
      <c r="U349" s="306"/>
      <c r="V349" s="306"/>
      <c r="W349" s="306"/>
      <c r="X349" s="307"/>
    </row>
    <row r="350" spans="1:24" x14ac:dyDescent="0.4">
      <c r="A350" s="407" t="s">
        <v>670</v>
      </c>
      <c r="B350" s="133"/>
      <c r="C350" s="133"/>
      <c r="D350" s="416" t="s">
        <v>123</v>
      </c>
      <c r="E350" s="150" t="s">
        <v>671</v>
      </c>
      <c r="F350" s="151" t="s">
        <v>159</v>
      </c>
      <c r="G350" s="306"/>
      <c r="H350" s="306"/>
      <c r="I350" s="306"/>
      <c r="J350" s="306"/>
      <c r="K350" s="306"/>
      <c r="L350" s="306"/>
      <c r="M350" s="306"/>
      <c r="N350" s="306"/>
      <c r="O350" s="151"/>
      <c r="P350" s="306"/>
      <c r="Q350" s="306"/>
      <c r="R350" s="306"/>
      <c r="S350" s="306"/>
      <c r="T350" s="306"/>
      <c r="U350" s="306"/>
      <c r="V350" s="306">
        <v>2</v>
      </c>
      <c r="W350" s="306"/>
      <c r="X350" s="307"/>
    </row>
    <row r="351" spans="1:24" x14ac:dyDescent="0.4">
      <c r="A351" s="407" t="s">
        <v>672</v>
      </c>
      <c r="B351" s="133"/>
      <c r="C351" s="133"/>
      <c r="D351" s="416" t="s">
        <v>486</v>
      </c>
      <c r="E351" s="150" t="s">
        <v>673</v>
      </c>
      <c r="F351" s="151" t="s">
        <v>341</v>
      </c>
      <c r="G351" s="306"/>
      <c r="H351" s="306">
        <v>1</v>
      </c>
      <c r="I351" s="306"/>
      <c r="J351" s="306"/>
      <c r="K351" s="306"/>
      <c r="L351" s="306"/>
      <c r="M351" s="306"/>
      <c r="N351" s="306"/>
      <c r="O351" s="306"/>
      <c r="P351" s="306"/>
      <c r="Q351" s="306"/>
      <c r="R351" s="306"/>
      <c r="S351" s="306"/>
      <c r="T351" s="306"/>
      <c r="U351" s="306"/>
      <c r="V351" s="306"/>
      <c r="W351" s="306"/>
      <c r="X351" s="307"/>
    </row>
    <row r="352" spans="1:24" x14ac:dyDescent="0.4">
      <c r="A352" s="407" t="s">
        <v>674</v>
      </c>
      <c r="B352" s="133"/>
      <c r="C352" s="133"/>
      <c r="D352" s="416" t="s">
        <v>123</v>
      </c>
      <c r="E352" s="150" t="s">
        <v>675</v>
      </c>
      <c r="F352" s="151" t="s">
        <v>139</v>
      </c>
      <c r="G352" s="306">
        <v>1</v>
      </c>
      <c r="H352" s="306"/>
      <c r="I352" s="306"/>
      <c r="J352" s="306"/>
      <c r="K352" s="306"/>
      <c r="L352" s="306"/>
      <c r="M352" s="306"/>
      <c r="N352" s="306"/>
      <c r="O352" s="306"/>
      <c r="P352" s="306"/>
      <c r="Q352" s="306"/>
      <c r="R352" s="306"/>
      <c r="S352" s="306"/>
      <c r="T352" s="306"/>
      <c r="U352" s="306"/>
      <c r="V352" s="306"/>
      <c r="W352" s="306"/>
      <c r="X352" s="307"/>
    </row>
    <row r="353" spans="1:24" s="48" customFormat="1" x14ac:dyDescent="0.4">
      <c r="A353" s="407" t="s">
        <v>676</v>
      </c>
      <c r="B353" s="133"/>
      <c r="C353" s="133"/>
      <c r="D353" s="416" t="s">
        <v>436</v>
      </c>
      <c r="E353" s="150" t="s">
        <v>677</v>
      </c>
      <c r="F353" s="151" t="s">
        <v>341</v>
      </c>
      <c r="G353" s="306"/>
      <c r="H353" s="306">
        <v>1</v>
      </c>
      <c r="I353" s="306"/>
      <c r="J353" s="306"/>
      <c r="K353" s="306"/>
      <c r="L353" s="306"/>
      <c r="M353" s="306"/>
      <c r="N353" s="306"/>
      <c r="O353" s="306"/>
      <c r="P353" s="306"/>
      <c r="Q353" s="306"/>
      <c r="R353" s="306"/>
      <c r="S353" s="306"/>
      <c r="T353" s="306"/>
      <c r="U353" s="306"/>
      <c r="V353" s="306"/>
      <c r="W353" s="306"/>
      <c r="X353" s="307"/>
    </row>
    <row r="354" spans="1:24" x14ac:dyDescent="0.4">
      <c r="A354" s="407" t="s">
        <v>678</v>
      </c>
      <c r="B354" s="133"/>
      <c r="C354" s="133"/>
      <c r="D354" s="416" t="s">
        <v>436</v>
      </c>
      <c r="E354" s="150" t="s">
        <v>679</v>
      </c>
      <c r="F354" s="151" t="s">
        <v>341</v>
      </c>
      <c r="G354" s="306"/>
      <c r="H354" s="306">
        <v>1</v>
      </c>
      <c r="I354" s="306"/>
      <c r="J354" s="306"/>
      <c r="K354" s="306"/>
      <c r="L354" s="306"/>
      <c r="M354" s="306"/>
      <c r="N354" s="306"/>
      <c r="O354" s="306"/>
      <c r="P354" s="306"/>
      <c r="Q354" s="306"/>
      <c r="R354" s="306"/>
      <c r="S354" s="306"/>
      <c r="T354" s="306"/>
      <c r="U354" s="306"/>
      <c r="V354" s="306"/>
      <c r="W354" s="306"/>
      <c r="X354" s="307"/>
    </row>
    <row r="355" spans="1:24" x14ac:dyDescent="0.4">
      <c r="A355" s="407" t="s">
        <v>680</v>
      </c>
      <c r="B355" s="133"/>
      <c r="C355" s="133"/>
      <c r="D355" s="416" t="s">
        <v>436</v>
      </c>
      <c r="E355" s="150" t="s">
        <v>681</v>
      </c>
      <c r="F355" s="151" t="s">
        <v>341</v>
      </c>
      <c r="G355" s="306"/>
      <c r="H355" s="306">
        <v>1</v>
      </c>
      <c r="I355" s="306"/>
      <c r="J355" s="306"/>
      <c r="K355" s="306"/>
      <c r="L355" s="306"/>
      <c r="M355" s="306"/>
      <c r="N355" s="306"/>
      <c r="O355" s="306"/>
      <c r="P355" s="306"/>
      <c r="Q355" s="306"/>
      <c r="R355" s="306"/>
      <c r="S355" s="306"/>
      <c r="T355" s="306"/>
      <c r="U355" s="306"/>
      <c r="V355" s="306"/>
      <c r="W355" s="306"/>
      <c r="X355" s="307"/>
    </row>
    <row r="356" spans="1:24" x14ac:dyDescent="0.4">
      <c r="A356" s="407" t="s">
        <v>682</v>
      </c>
      <c r="B356" s="133"/>
      <c r="C356" s="133"/>
      <c r="D356" s="416" t="s">
        <v>433</v>
      </c>
      <c r="E356" s="150" t="s">
        <v>683</v>
      </c>
      <c r="F356" s="151" t="s">
        <v>139</v>
      </c>
      <c r="G356" s="306">
        <v>1</v>
      </c>
      <c r="H356" s="306"/>
      <c r="I356" s="306"/>
      <c r="J356" s="306"/>
      <c r="K356" s="306"/>
      <c r="L356" s="306"/>
      <c r="M356" s="306"/>
      <c r="N356" s="306"/>
      <c r="O356" s="306"/>
      <c r="P356" s="306"/>
      <c r="Q356" s="306"/>
      <c r="R356" s="306"/>
      <c r="S356" s="306"/>
      <c r="T356" s="306"/>
      <c r="U356" s="306"/>
      <c r="V356" s="306"/>
      <c r="W356" s="306"/>
      <c r="X356" s="307"/>
    </row>
    <row r="357" spans="1:24" x14ac:dyDescent="0.4">
      <c r="A357" s="407" t="s">
        <v>684</v>
      </c>
      <c r="B357" s="133"/>
      <c r="C357" s="133"/>
      <c r="D357" s="416" t="s">
        <v>516</v>
      </c>
      <c r="E357" s="150" t="s">
        <v>685</v>
      </c>
      <c r="F357" s="151" t="s">
        <v>341</v>
      </c>
      <c r="G357" s="306"/>
      <c r="H357" s="306">
        <v>1</v>
      </c>
      <c r="I357" s="306"/>
      <c r="J357" s="306"/>
      <c r="K357" s="306"/>
      <c r="L357" s="306"/>
      <c r="M357" s="306"/>
      <c r="N357" s="306"/>
      <c r="O357" s="306"/>
      <c r="P357" s="306"/>
      <c r="Q357" s="306"/>
      <c r="R357" s="306"/>
      <c r="S357" s="306"/>
      <c r="T357" s="306"/>
      <c r="U357" s="306"/>
      <c r="V357" s="306"/>
      <c r="W357" s="306"/>
      <c r="X357" s="307"/>
    </row>
    <row r="358" spans="1:24" x14ac:dyDescent="0.4">
      <c r="A358" s="407" t="s">
        <v>686</v>
      </c>
      <c r="B358" s="133"/>
      <c r="C358" s="133"/>
      <c r="D358" s="416" t="s">
        <v>123</v>
      </c>
      <c r="E358" s="150" t="s">
        <v>687</v>
      </c>
      <c r="F358" s="151" t="s">
        <v>287</v>
      </c>
      <c r="G358" s="306"/>
      <c r="H358" s="306"/>
      <c r="I358" s="306"/>
      <c r="J358" s="306"/>
      <c r="K358" s="306"/>
      <c r="L358" s="306"/>
      <c r="M358" s="306"/>
      <c r="N358" s="306"/>
      <c r="O358" s="306">
        <v>1</v>
      </c>
      <c r="P358" s="306"/>
      <c r="Q358" s="306"/>
      <c r="R358" s="306"/>
      <c r="S358" s="306"/>
      <c r="T358" s="306"/>
      <c r="U358" s="306"/>
      <c r="V358" s="306"/>
      <c r="W358" s="306"/>
      <c r="X358" s="307"/>
    </row>
    <row r="359" spans="1:24" x14ac:dyDescent="0.4">
      <c r="A359" s="407" t="s">
        <v>688</v>
      </c>
      <c r="B359" s="133"/>
      <c r="C359" s="133"/>
      <c r="D359" s="416" t="s">
        <v>123</v>
      </c>
      <c r="E359" s="150" t="s">
        <v>689</v>
      </c>
      <c r="F359" s="151" t="s">
        <v>287</v>
      </c>
      <c r="G359" s="306"/>
      <c r="H359" s="306"/>
      <c r="I359" s="306"/>
      <c r="J359" s="306"/>
      <c r="K359" s="306"/>
      <c r="L359" s="306"/>
      <c r="M359" s="306"/>
      <c r="N359" s="306"/>
      <c r="O359" s="306">
        <v>1</v>
      </c>
      <c r="P359" s="306"/>
      <c r="Q359" s="306"/>
      <c r="R359" s="306"/>
      <c r="S359" s="306"/>
      <c r="T359" s="306"/>
      <c r="U359" s="306"/>
      <c r="V359" s="306"/>
      <c r="W359" s="306"/>
      <c r="X359" s="307"/>
    </row>
    <row r="360" spans="1:24" x14ac:dyDescent="0.4">
      <c r="A360" s="407" t="s">
        <v>690</v>
      </c>
      <c r="B360" s="133"/>
      <c r="C360" s="133"/>
      <c r="D360" s="416" t="s">
        <v>433</v>
      </c>
      <c r="E360" s="150" t="s">
        <v>691</v>
      </c>
      <c r="F360" s="151" t="s">
        <v>341</v>
      </c>
      <c r="G360" s="306"/>
      <c r="H360" s="306">
        <v>1</v>
      </c>
      <c r="I360" s="306"/>
      <c r="J360" s="306"/>
      <c r="K360" s="306"/>
      <c r="L360" s="306"/>
      <c r="M360" s="306"/>
      <c r="N360" s="306"/>
      <c r="O360" s="306"/>
      <c r="P360" s="306"/>
      <c r="Q360" s="306"/>
      <c r="R360" s="306"/>
      <c r="S360" s="306"/>
      <c r="T360" s="306"/>
      <c r="U360" s="306"/>
      <c r="V360" s="306"/>
      <c r="W360" s="306"/>
      <c r="X360" s="307"/>
    </row>
    <row r="361" spans="1:24" x14ac:dyDescent="0.4">
      <c r="A361" s="407" t="s">
        <v>692</v>
      </c>
      <c r="B361" s="133"/>
      <c r="C361" s="133"/>
      <c r="D361" s="416" t="s">
        <v>123</v>
      </c>
      <c r="E361" s="150" t="s">
        <v>693</v>
      </c>
      <c r="F361" s="151" t="s">
        <v>287</v>
      </c>
      <c r="G361" s="306"/>
      <c r="H361" s="306"/>
      <c r="I361" s="306"/>
      <c r="J361" s="306"/>
      <c r="K361" s="306"/>
      <c r="L361" s="306"/>
      <c r="M361" s="306"/>
      <c r="N361" s="306"/>
      <c r="O361" s="306">
        <v>1</v>
      </c>
      <c r="P361" s="306"/>
      <c r="Q361" s="306"/>
      <c r="R361" s="306"/>
      <c r="S361" s="306"/>
      <c r="T361" s="306"/>
      <c r="U361" s="306"/>
      <c r="V361" s="306"/>
      <c r="W361" s="306"/>
      <c r="X361" s="307"/>
    </row>
    <row r="362" spans="1:24" x14ac:dyDescent="0.4">
      <c r="A362" s="407" t="s">
        <v>694</v>
      </c>
      <c r="B362" s="133"/>
      <c r="C362" s="133"/>
      <c r="D362" s="416" t="s">
        <v>123</v>
      </c>
      <c r="E362" s="150" t="s">
        <v>695</v>
      </c>
      <c r="F362" s="151" t="s">
        <v>287</v>
      </c>
      <c r="G362" s="306"/>
      <c r="H362" s="306"/>
      <c r="I362" s="306"/>
      <c r="J362" s="306"/>
      <c r="K362" s="306"/>
      <c r="L362" s="306"/>
      <c r="M362" s="306"/>
      <c r="N362" s="306"/>
      <c r="O362" s="306">
        <v>1</v>
      </c>
      <c r="P362" s="306"/>
      <c r="Q362" s="306"/>
      <c r="R362" s="306"/>
      <c r="S362" s="306"/>
      <c r="T362" s="306"/>
      <c r="U362" s="306"/>
      <c r="V362" s="306"/>
      <c r="W362" s="306"/>
      <c r="X362" s="307"/>
    </row>
    <row r="363" spans="1:24" x14ac:dyDescent="0.4">
      <c r="A363" s="407" t="s">
        <v>696</v>
      </c>
      <c r="B363" s="133"/>
      <c r="C363" s="133"/>
      <c r="D363" s="416" t="s">
        <v>123</v>
      </c>
      <c r="E363" s="150" t="s">
        <v>697</v>
      </c>
      <c r="F363" s="151" t="s">
        <v>287</v>
      </c>
      <c r="G363" s="306"/>
      <c r="H363" s="306"/>
      <c r="I363" s="306"/>
      <c r="J363" s="306"/>
      <c r="K363" s="306"/>
      <c r="L363" s="306"/>
      <c r="M363" s="306"/>
      <c r="N363" s="306"/>
      <c r="O363" s="306">
        <v>1</v>
      </c>
      <c r="P363" s="306"/>
      <c r="Q363" s="306"/>
      <c r="R363" s="306"/>
      <c r="S363" s="306"/>
      <c r="T363" s="306"/>
      <c r="U363" s="306"/>
      <c r="V363" s="306"/>
      <c r="W363" s="306"/>
      <c r="X363" s="307"/>
    </row>
    <row r="364" spans="1:24" x14ac:dyDescent="0.4">
      <c r="A364" s="407" t="s">
        <v>698</v>
      </c>
      <c r="B364" s="133"/>
      <c r="C364" s="133"/>
      <c r="D364" s="416" t="s">
        <v>123</v>
      </c>
      <c r="E364" s="150" t="s">
        <v>699</v>
      </c>
      <c r="F364" s="151" t="s">
        <v>287</v>
      </c>
      <c r="G364" s="306"/>
      <c r="H364" s="306"/>
      <c r="I364" s="306"/>
      <c r="J364" s="306"/>
      <c r="K364" s="306"/>
      <c r="L364" s="306"/>
      <c r="M364" s="306"/>
      <c r="N364" s="306"/>
      <c r="O364" s="306">
        <v>1</v>
      </c>
      <c r="P364" s="306"/>
      <c r="Q364" s="306"/>
      <c r="R364" s="306"/>
      <c r="S364" s="306"/>
      <c r="T364" s="306"/>
      <c r="U364" s="306"/>
      <c r="V364" s="306"/>
      <c r="W364" s="306"/>
      <c r="X364" s="307"/>
    </row>
    <row r="365" spans="1:24" x14ac:dyDescent="0.4">
      <c r="A365" s="407" t="s">
        <v>700</v>
      </c>
      <c r="B365" s="133"/>
      <c r="C365" s="133"/>
      <c r="D365" s="416" t="s">
        <v>436</v>
      </c>
      <c r="E365" s="150" t="s">
        <v>701</v>
      </c>
      <c r="F365" s="151" t="s">
        <v>139</v>
      </c>
      <c r="G365" s="306">
        <v>1</v>
      </c>
      <c r="H365" s="306"/>
      <c r="I365" s="306"/>
      <c r="J365" s="306"/>
      <c r="K365" s="306"/>
      <c r="L365" s="306"/>
      <c r="M365" s="306"/>
      <c r="N365" s="306"/>
      <c r="O365" s="306"/>
      <c r="P365" s="306"/>
      <c r="Q365" s="306"/>
      <c r="R365" s="306"/>
      <c r="S365" s="306"/>
      <c r="T365" s="306"/>
      <c r="U365" s="306"/>
      <c r="V365" s="306"/>
      <c r="W365" s="306"/>
      <c r="X365" s="307"/>
    </row>
    <row r="366" spans="1:24" s="48" customFormat="1" x14ac:dyDescent="0.4">
      <c r="A366" s="407" t="s">
        <v>702</v>
      </c>
      <c r="B366" s="133"/>
      <c r="C366" s="133"/>
      <c r="D366" s="416" t="s">
        <v>486</v>
      </c>
      <c r="E366" s="150" t="s">
        <v>703</v>
      </c>
      <c r="F366" s="151" t="s">
        <v>139</v>
      </c>
      <c r="G366" s="306">
        <v>1</v>
      </c>
      <c r="H366" s="306"/>
      <c r="I366" s="306"/>
      <c r="J366" s="306"/>
      <c r="K366" s="306"/>
      <c r="L366" s="306"/>
      <c r="M366" s="306"/>
      <c r="N366" s="306"/>
      <c r="O366" s="306"/>
      <c r="P366" s="306"/>
      <c r="Q366" s="306"/>
      <c r="R366" s="306"/>
      <c r="S366" s="306"/>
      <c r="T366" s="306"/>
      <c r="U366" s="306"/>
      <c r="V366" s="306"/>
      <c r="W366" s="306"/>
      <c r="X366" s="307"/>
    </row>
    <row r="367" spans="1:24" x14ac:dyDescent="0.4">
      <c r="A367" s="407" t="s">
        <v>704</v>
      </c>
      <c r="B367" s="133"/>
      <c r="C367" s="133"/>
      <c r="D367" s="416" t="s">
        <v>516</v>
      </c>
      <c r="E367" s="150" t="s">
        <v>705</v>
      </c>
      <c r="F367" s="151" t="s">
        <v>139</v>
      </c>
      <c r="G367" s="306">
        <v>1</v>
      </c>
      <c r="H367" s="306"/>
      <c r="I367" s="306"/>
      <c r="J367" s="306"/>
      <c r="K367" s="306"/>
      <c r="L367" s="306"/>
      <c r="M367" s="306"/>
      <c r="N367" s="306"/>
      <c r="O367" s="306"/>
      <c r="P367" s="306"/>
      <c r="Q367" s="306"/>
      <c r="R367" s="306"/>
      <c r="S367" s="306"/>
      <c r="T367" s="306"/>
      <c r="U367" s="306"/>
      <c r="V367" s="306"/>
      <c r="W367" s="306"/>
      <c r="X367" s="307"/>
    </row>
    <row r="368" spans="1:24" x14ac:dyDescent="0.4">
      <c r="A368" s="407" t="s">
        <v>706</v>
      </c>
      <c r="B368" s="133"/>
      <c r="C368" s="133"/>
      <c r="D368" s="416" t="s">
        <v>436</v>
      </c>
      <c r="E368" s="150" t="s">
        <v>707</v>
      </c>
      <c r="F368" s="151" t="s">
        <v>341</v>
      </c>
      <c r="G368" s="306"/>
      <c r="H368" s="306">
        <v>1</v>
      </c>
      <c r="I368" s="306"/>
      <c r="J368" s="306"/>
      <c r="K368" s="306"/>
      <c r="L368" s="306"/>
      <c r="M368" s="306"/>
      <c r="N368" s="306"/>
      <c r="O368" s="306"/>
      <c r="P368" s="306"/>
      <c r="Q368" s="306"/>
      <c r="R368" s="306"/>
      <c r="S368" s="306"/>
      <c r="T368" s="306"/>
      <c r="U368" s="306"/>
      <c r="V368" s="306"/>
      <c r="W368" s="306"/>
      <c r="X368" s="307"/>
    </row>
    <row r="369" spans="1:24" x14ac:dyDescent="0.4">
      <c r="A369" s="407" t="s">
        <v>708</v>
      </c>
      <c r="B369" s="133"/>
      <c r="C369" s="133"/>
      <c r="D369" s="416" t="s">
        <v>436</v>
      </c>
      <c r="E369" s="150" t="s">
        <v>709</v>
      </c>
      <c r="F369" s="151" t="s">
        <v>139</v>
      </c>
      <c r="G369" s="306">
        <v>1</v>
      </c>
      <c r="H369" s="306"/>
      <c r="I369" s="306"/>
      <c r="J369" s="306"/>
      <c r="K369" s="306"/>
      <c r="L369" s="306"/>
      <c r="M369" s="306"/>
      <c r="N369" s="306"/>
      <c r="O369" s="306"/>
      <c r="P369" s="306"/>
      <c r="Q369" s="306"/>
      <c r="R369" s="306"/>
      <c r="S369" s="306"/>
      <c r="T369" s="306"/>
      <c r="U369" s="306"/>
      <c r="V369" s="306"/>
      <c r="W369" s="306"/>
      <c r="X369" s="307"/>
    </row>
    <row r="370" spans="1:24" s="31" customFormat="1" x14ac:dyDescent="0.4">
      <c r="A370" s="407" t="s">
        <v>710</v>
      </c>
      <c r="B370" s="133"/>
      <c r="C370" s="133"/>
      <c r="D370" s="416" t="s">
        <v>516</v>
      </c>
      <c r="E370" s="150" t="s">
        <v>711</v>
      </c>
      <c r="F370" s="151" t="s">
        <v>193</v>
      </c>
      <c r="G370" s="306"/>
      <c r="H370" s="306"/>
      <c r="I370" s="306"/>
      <c r="J370" s="306"/>
      <c r="K370" s="306"/>
      <c r="L370" s="306"/>
      <c r="M370" s="306"/>
      <c r="N370" s="306"/>
      <c r="O370" s="306"/>
      <c r="P370" s="306"/>
      <c r="Q370" s="306"/>
      <c r="R370" s="151"/>
      <c r="S370" s="151"/>
      <c r="T370" s="306"/>
      <c r="U370" s="306"/>
      <c r="V370" s="306"/>
      <c r="W370" s="306">
        <v>2</v>
      </c>
      <c r="X370" s="417"/>
    </row>
    <row r="371" spans="1:24" s="70" customFormat="1" x14ac:dyDescent="0.4">
      <c r="A371" s="407" t="s">
        <v>712</v>
      </c>
      <c r="B371" s="133" t="s">
        <v>713</v>
      </c>
      <c r="C371" s="133" t="s">
        <v>662</v>
      </c>
      <c r="D371" s="416" t="s">
        <v>516</v>
      </c>
      <c r="E371" s="411" t="s">
        <v>714</v>
      </c>
      <c r="F371" s="151" t="s">
        <v>296</v>
      </c>
      <c r="G371" s="306"/>
      <c r="H371" s="306"/>
      <c r="I371" s="306"/>
      <c r="J371" s="306"/>
      <c r="K371" s="306"/>
      <c r="L371" s="306"/>
      <c r="M371" s="306"/>
      <c r="N371" s="306"/>
      <c r="O371" s="306"/>
      <c r="P371" s="306"/>
      <c r="Q371" s="306"/>
      <c r="R371" s="306">
        <v>4</v>
      </c>
      <c r="S371" s="306">
        <v>6</v>
      </c>
      <c r="T371" s="306"/>
      <c r="U371" s="306"/>
      <c r="V371" s="306"/>
      <c r="W371" s="306"/>
      <c r="X371" s="307"/>
    </row>
    <row r="372" spans="1:24" x14ac:dyDescent="0.4">
      <c r="A372" s="422" t="s">
        <v>715</v>
      </c>
      <c r="B372" s="133"/>
      <c r="C372" s="133"/>
      <c r="D372" s="416" t="s">
        <v>436</v>
      </c>
      <c r="E372" s="150" t="s">
        <v>716</v>
      </c>
      <c r="F372" s="151" t="s">
        <v>128</v>
      </c>
      <c r="G372" s="306"/>
      <c r="H372" s="306">
        <v>1.5</v>
      </c>
      <c r="I372" s="306"/>
      <c r="J372" s="306"/>
      <c r="K372" s="306"/>
      <c r="L372" s="306"/>
      <c r="M372" s="306"/>
      <c r="N372" s="306"/>
      <c r="O372" s="306"/>
      <c r="P372" s="306"/>
      <c r="Q372" s="306"/>
      <c r="R372" s="306"/>
      <c r="S372" s="306"/>
      <c r="T372" s="306"/>
      <c r="U372" s="306"/>
      <c r="V372" s="306"/>
      <c r="W372" s="306"/>
      <c r="X372" s="307"/>
    </row>
    <row r="373" spans="1:24" s="70" customFormat="1" x14ac:dyDescent="0.4">
      <c r="A373" s="407" t="s">
        <v>717</v>
      </c>
      <c r="B373" s="133"/>
      <c r="C373" s="133"/>
      <c r="D373" s="416" t="s">
        <v>555</v>
      </c>
      <c r="E373" s="150" t="s">
        <v>718</v>
      </c>
      <c r="F373" s="151" t="s">
        <v>553</v>
      </c>
      <c r="G373" s="442"/>
      <c r="H373" s="306">
        <v>0.5</v>
      </c>
      <c r="I373" s="306"/>
      <c r="J373" s="442"/>
      <c r="K373" s="442"/>
      <c r="L373" s="442"/>
      <c r="M373" s="442"/>
      <c r="N373" s="442"/>
      <c r="O373" s="442"/>
      <c r="P373" s="442"/>
      <c r="Q373" s="442"/>
      <c r="R373" s="442"/>
      <c r="S373" s="442"/>
      <c r="T373" s="442"/>
      <c r="U373" s="442"/>
      <c r="V373" s="306"/>
      <c r="W373" s="306"/>
      <c r="X373" s="307"/>
    </row>
    <row r="374" spans="1:24" s="70" customFormat="1" x14ac:dyDescent="0.4">
      <c r="A374" s="407" t="s">
        <v>719</v>
      </c>
      <c r="B374" s="133"/>
      <c r="C374" s="133"/>
      <c r="D374" s="416" t="s">
        <v>555</v>
      </c>
      <c r="E374" s="150" t="s">
        <v>720</v>
      </c>
      <c r="F374" s="151" t="s">
        <v>553</v>
      </c>
      <c r="G374" s="306"/>
      <c r="H374" s="306">
        <v>1</v>
      </c>
      <c r="I374" s="306"/>
      <c r="J374" s="306"/>
      <c r="K374" s="306"/>
      <c r="L374" s="306"/>
      <c r="M374" s="306"/>
      <c r="N374" s="306"/>
      <c r="O374" s="306"/>
      <c r="P374" s="306"/>
      <c r="Q374" s="306"/>
      <c r="R374" s="306"/>
      <c r="S374" s="306"/>
      <c r="T374" s="306"/>
      <c r="U374" s="306"/>
      <c r="V374" s="306"/>
      <c r="W374" s="306"/>
      <c r="X374" s="307"/>
    </row>
    <row r="375" spans="1:24" x14ac:dyDescent="0.4">
      <c r="A375" s="407" t="s">
        <v>721</v>
      </c>
      <c r="B375" s="133"/>
      <c r="C375" s="133"/>
      <c r="D375" s="416" t="s">
        <v>436</v>
      </c>
      <c r="E375" s="150" t="s">
        <v>722</v>
      </c>
      <c r="F375" s="151" t="s">
        <v>139</v>
      </c>
      <c r="G375" s="306">
        <v>1</v>
      </c>
      <c r="H375" s="306"/>
      <c r="I375" s="306"/>
      <c r="J375" s="306"/>
      <c r="K375" s="306"/>
      <c r="L375" s="306"/>
      <c r="M375" s="306"/>
      <c r="N375" s="306"/>
      <c r="O375" s="306"/>
      <c r="P375" s="306"/>
      <c r="Q375" s="306"/>
      <c r="R375" s="306"/>
      <c r="S375" s="306"/>
      <c r="T375" s="306"/>
      <c r="U375" s="306"/>
      <c r="V375" s="306"/>
      <c r="W375" s="306"/>
      <c r="X375" s="307"/>
    </row>
    <row r="376" spans="1:24" s="160" customFormat="1" x14ac:dyDescent="0.4">
      <c r="A376" s="407" t="s">
        <v>723</v>
      </c>
      <c r="B376" s="133"/>
      <c r="C376" s="133"/>
      <c r="D376" s="416" t="s">
        <v>436</v>
      </c>
      <c r="E376" s="150" t="s">
        <v>724</v>
      </c>
      <c r="F376" s="151" t="s">
        <v>139</v>
      </c>
      <c r="G376" s="306">
        <v>1</v>
      </c>
      <c r="H376" s="306"/>
      <c r="I376" s="306"/>
      <c r="J376" s="306"/>
      <c r="K376" s="306"/>
      <c r="L376" s="306"/>
      <c r="M376" s="306"/>
      <c r="N376" s="306"/>
      <c r="O376" s="306"/>
      <c r="P376" s="306"/>
      <c r="Q376" s="306"/>
      <c r="R376" s="306"/>
      <c r="S376" s="306"/>
      <c r="T376" s="306"/>
      <c r="U376" s="306"/>
      <c r="V376" s="306"/>
      <c r="W376" s="306"/>
      <c r="X376" s="417"/>
    </row>
    <row r="377" spans="1:24" s="71" customFormat="1" x14ac:dyDescent="0.4">
      <c r="A377" s="407" t="s">
        <v>725</v>
      </c>
      <c r="B377" s="133"/>
      <c r="C377" s="133"/>
      <c r="D377" s="416" t="s">
        <v>486</v>
      </c>
      <c r="E377" s="150" t="s">
        <v>726</v>
      </c>
      <c r="F377" s="151" t="s">
        <v>341</v>
      </c>
      <c r="G377" s="306"/>
      <c r="H377" s="306">
        <v>1</v>
      </c>
      <c r="I377" s="306"/>
      <c r="J377" s="306"/>
      <c r="K377" s="306"/>
      <c r="L377" s="306"/>
      <c r="M377" s="306"/>
      <c r="N377" s="306"/>
      <c r="O377" s="306"/>
      <c r="P377" s="306"/>
      <c r="Q377" s="306"/>
      <c r="R377" s="306"/>
      <c r="S377" s="306"/>
      <c r="T377" s="306"/>
      <c r="U377" s="306"/>
      <c r="V377" s="306"/>
      <c r="W377" s="306"/>
      <c r="X377" s="417"/>
    </row>
    <row r="378" spans="1:24" ht="12" customHeight="1" x14ac:dyDescent="0.4">
      <c r="A378" s="407" t="s">
        <v>727</v>
      </c>
      <c r="B378" s="133"/>
      <c r="C378" s="133"/>
      <c r="D378" s="416" t="s">
        <v>123</v>
      </c>
      <c r="E378" s="150" t="s">
        <v>728</v>
      </c>
      <c r="F378" s="151" t="s">
        <v>287</v>
      </c>
      <c r="G378" s="306"/>
      <c r="H378" s="306"/>
      <c r="I378" s="306"/>
      <c r="J378" s="306"/>
      <c r="K378" s="306"/>
      <c r="L378" s="306"/>
      <c r="M378" s="306"/>
      <c r="N378" s="306"/>
      <c r="O378" s="306">
        <v>1</v>
      </c>
      <c r="P378" s="306"/>
      <c r="Q378" s="306"/>
      <c r="R378" s="306"/>
      <c r="S378" s="306"/>
      <c r="T378" s="306"/>
      <c r="U378" s="306"/>
      <c r="V378" s="306"/>
      <c r="W378" s="306"/>
      <c r="X378" s="417"/>
    </row>
    <row r="379" spans="1:24" x14ac:dyDescent="0.4">
      <c r="A379" s="407" t="s">
        <v>729</v>
      </c>
      <c r="B379" s="133"/>
      <c r="C379" s="133"/>
      <c r="D379" s="416" t="s">
        <v>516</v>
      </c>
      <c r="E379" s="150" t="s">
        <v>730</v>
      </c>
      <c r="F379" s="151" t="s">
        <v>139</v>
      </c>
      <c r="G379" s="306">
        <v>1</v>
      </c>
      <c r="H379" s="306"/>
      <c r="I379" s="306"/>
      <c r="J379" s="306"/>
      <c r="K379" s="306"/>
      <c r="L379" s="306"/>
      <c r="M379" s="306"/>
      <c r="N379" s="306"/>
      <c r="O379" s="306"/>
      <c r="P379" s="306"/>
      <c r="Q379" s="306"/>
      <c r="R379" s="306"/>
      <c r="S379" s="306"/>
      <c r="T379" s="306"/>
      <c r="U379" s="306"/>
      <c r="V379" s="306"/>
      <c r="W379" s="306"/>
      <c r="X379" s="307"/>
    </row>
    <row r="380" spans="1:24" x14ac:dyDescent="0.4">
      <c r="A380" s="407" t="s">
        <v>731</v>
      </c>
      <c r="B380" s="133"/>
      <c r="C380" s="133"/>
      <c r="D380" s="416" t="s">
        <v>486</v>
      </c>
      <c r="E380" s="150" t="s">
        <v>732</v>
      </c>
      <c r="F380" s="151" t="s">
        <v>139</v>
      </c>
      <c r="G380" s="306">
        <v>1</v>
      </c>
      <c r="H380" s="306"/>
      <c r="I380" s="306"/>
      <c r="J380" s="306"/>
      <c r="K380" s="306"/>
      <c r="L380" s="306"/>
      <c r="M380" s="306"/>
      <c r="N380" s="306"/>
      <c r="O380" s="306"/>
      <c r="P380" s="306"/>
      <c r="Q380" s="306"/>
      <c r="R380" s="306"/>
      <c r="S380" s="306"/>
      <c r="T380" s="306"/>
      <c r="U380" s="306"/>
      <c r="V380" s="306"/>
      <c r="W380" s="306"/>
      <c r="X380" s="307"/>
    </row>
    <row r="381" spans="1:24" x14ac:dyDescent="0.4">
      <c r="A381" s="407" t="s">
        <v>733</v>
      </c>
      <c r="B381" s="133"/>
      <c r="C381" s="133"/>
      <c r="D381" s="416" t="s">
        <v>436</v>
      </c>
      <c r="E381" s="150" t="s">
        <v>734</v>
      </c>
      <c r="F381" s="151" t="s">
        <v>139</v>
      </c>
      <c r="G381" s="306">
        <v>1</v>
      </c>
      <c r="H381" s="306"/>
      <c r="I381" s="306"/>
      <c r="J381" s="306"/>
      <c r="K381" s="306"/>
      <c r="L381" s="306"/>
      <c r="M381" s="306"/>
      <c r="N381" s="306"/>
      <c r="O381" s="306"/>
      <c r="P381" s="306"/>
      <c r="Q381" s="306"/>
      <c r="R381" s="306"/>
      <c r="S381" s="306"/>
      <c r="T381" s="306"/>
      <c r="U381" s="306"/>
      <c r="V381" s="306"/>
      <c r="W381" s="306"/>
      <c r="X381" s="307"/>
    </row>
    <row r="382" spans="1:24" s="536" customFormat="1" x14ac:dyDescent="0.4">
      <c r="A382" s="537" t="s">
        <v>735</v>
      </c>
      <c r="B382" s="529"/>
      <c r="C382" s="529"/>
      <c r="D382" s="530" t="s">
        <v>555</v>
      </c>
      <c r="E382" s="531" t="s">
        <v>736</v>
      </c>
      <c r="F382" s="532" t="s">
        <v>193</v>
      </c>
      <c r="G382" s="533"/>
      <c r="H382" s="533"/>
      <c r="I382" s="533"/>
      <c r="J382" s="533"/>
      <c r="K382" s="533"/>
      <c r="L382" s="533"/>
      <c r="M382" s="533"/>
      <c r="N382" s="533"/>
      <c r="O382" s="533"/>
      <c r="P382" s="533"/>
      <c r="Q382" s="533"/>
      <c r="R382" s="532"/>
      <c r="S382" s="532"/>
      <c r="T382" s="533"/>
      <c r="U382" s="533"/>
      <c r="V382" s="533"/>
      <c r="W382" s="533">
        <v>2</v>
      </c>
      <c r="X382" s="540"/>
    </row>
    <row r="383" spans="1:24" s="536" customFormat="1" x14ac:dyDescent="0.4">
      <c r="A383" s="537" t="s">
        <v>737</v>
      </c>
      <c r="B383" s="529" t="s">
        <v>713</v>
      </c>
      <c r="C383" s="529" t="s">
        <v>662</v>
      </c>
      <c r="D383" s="530" t="s">
        <v>555</v>
      </c>
      <c r="E383" s="531" t="s">
        <v>738</v>
      </c>
      <c r="F383" s="532" t="s">
        <v>296</v>
      </c>
      <c r="G383" s="533"/>
      <c r="H383" s="533"/>
      <c r="I383" s="533"/>
      <c r="J383" s="533"/>
      <c r="K383" s="533"/>
      <c r="L383" s="533"/>
      <c r="M383" s="533"/>
      <c r="N383" s="533"/>
      <c r="O383" s="533"/>
      <c r="P383" s="533"/>
      <c r="Q383" s="533"/>
      <c r="R383" s="533">
        <v>4</v>
      </c>
      <c r="S383" s="533">
        <v>6</v>
      </c>
      <c r="T383" s="533"/>
      <c r="U383" s="533"/>
      <c r="V383" s="533"/>
      <c r="W383" s="533"/>
      <c r="X383" s="535"/>
    </row>
    <row r="384" spans="1:24" s="315" customFormat="1" x14ac:dyDescent="0.4">
      <c r="A384" s="407" t="s">
        <v>739</v>
      </c>
      <c r="B384" s="133"/>
      <c r="C384" s="133"/>
      <c r="D384" s="416" t="s">
        <v>555</v>
      </c>
      <c r="E384" s="150" t="s">
        <v>740</v>
      </c>
      <c r="F384" s="151" t="s">
        <v>193</v>
      </c>
      <c r="G384" s="306"/>
      <c r="H384" s="306"/>
      <c r="I384" s="306"/>
      <c r="J384" s="306"/>
      <c r="K384" s="306"/>
      <c r="L384" s="306"/>
      <c r="M384" s="306"/>
      <c r="N384" s="306"/>
      <c r="O384" s="306"/>
      <c r="P384" s="306"/>
      <c r="Q384" s="306"/>
      <c r="R384" s="151"/>
      <c r="S384" s="151"/>
      <c r="T384" s="306"/>
      <c r="U384" s="306"/>
      <c r="V384" s="306"/>
      <c r="W384" s="306">
        <v>2</v>
      </c>
      <c r="X384" s="417"/>
    </row>
    <row r="385" spans="1:24" x14ac:dyDescent="0.4">
      <c r="A385" s="407" t="s">
        <v>741</v>
      </c>
      <c r="B385" s="133" t="s">
        <v>713</v>
      </c>
      <c r="C385" s="133" t="s">
        <v>662</v>
      </c>
      <c r="D385" s="416" t="s">
        <v>555</v>
      </c>
      <c r="E385" s="150" t="s">
        <v>742</v>
      </c>
      <c r="F385" s="151" t="s">
        <v>296</v>
      </c>
      <c r="G385" s="306"/>
      <c r="H385" s="306"/>
      <c r="I385" s="306"/>
      <c r="J385" s="306"/>
      <c r="K385" s="306"/>
      <c r="L385" s="306"/>
      <c r="M385" s="306"/>
      <c r="N385" s="306"/>
      <c r="O385" s="306"/>
      <c r="P385" s="306"/>
      <c r="Q385" s="306"/>
      <c r="R385" s="306">
        <v>4</v>
      </c>
      <c r="S385" s="306">
        <v>6</v>
      </c>
      <c r="T385" s="306"/>
      <c r="U385" s="306"/>
      <c r="V385" s="306"/>
      <c r="W385" s="306"/>
      <c r="X385" s="307"/>
    </row>
    <row r="386" spans="1:24" x14ac:dyDescent="0.4">
      <c r="A386" s="407" t="s">
        <v>743</v>
      </c>
      <c r="B386" s="133"/>
      <c r="C386" s="133"/>
      <c r="D386" s="416" t="s">
        <v>516</v>
      </c>
      <c r="E386" s="150" t="s">
        <v>744</v>
      </c>
      <c r="F386" s="151" t="s">
        <v>193</v>
      </c>
      <c r="G386" s="306"/>
      <c r="H386" s="306"/>
      <c r="I386" s="306"/>
      <c r="J386" s="306"/>
      <c r="K386" s="306"/>
      <c r="L386" s="306"/>
      <c r="M386" s="306"/>
      <c r="N386" s="306"/>
      <c r="O386" s="306"/>
      <c r="P386" s="306"/>
      <c r="Q386" s="306"/>
      <c r="R386" s="151"/>
      <c r="S386" s="151"/>
      <c r="T386" s="306"/>
      <c r="U386" s="306"/>
      <c r="V386" s="306"/>
      <c r="W386" s="306">
        <v>2</v>
      </c>
      <c r="X386" s="417"/>
    </row>
    <row r="387" spans="1:24" s="160" customFormat="1" x14ac:dyDescent="0.4">
      <c r="A387" s="407" t="s">
        <v>745</v>
      </c>
      <c r="B387" s="133" t="s">
        <v>713</v>
      </c>
      <c r="C387" s="133" t="s">
        <v>662</v>
      </c>
      <c r="D387" s="416" t="s">
        <v>516</v>
      </c>
      <c r="E387" s="150" t="s">
        <v>746</v>
      </c>
      <c r="F387" s="151" t="s">
        <v>374</v>
      </c>
      <c r="G387" s="306"/>
      <c r="H387" s="306"/>
      <c r="I387" s="306"/>
      <c r="J387" s="306"/>
      <c r="K387" s="306"/>
      <c r="L387" s="306"/>
      <c r="M387" s="306"/>
      <c r="N387" s="306"/>
      <c r="O387" s="306"/>
      <c r="P387" s="306">
        <v>4</v>
      </c>
      <c r="Q387" s="306">
        <v>6</v>
      </c>
      <c r="R387" s="151"/>
      <c r="S387" s="151"/>
      <c r="T387" s="306"/>
      <c r="U387" s="306"/>
      <c r="V387" s="306"/>
      <c r="W387" s="306"/>
      <c r="X387" s="417">
        <v>2</v>
      </c>
    </row>
    <row r="388" spans="1:24" x14ac:dyDescent="0.4">
      <c r="A388" s="407" t="s">
        <v>747</v>
      </c>
      <c r="B388" s="133"/>
      <c r="C388" s="133"/>
      <c r="D388" s="416" t="s">
        <v>555</v>
      </c>
      <c r="E388" s="150" t="s">
        <v>748</v>
      </c>
      <c r="F388" s="151" t="s">
        <v>193</v>
      </c>
      <c r="G388" s="306"/>
      <c r="H388" s="306"/>
      <c r="I388" s="306"/>
      <c r="J388" s="306"/>
      <c r="K388" s="306"/>
      <c r="L388" s="306"/>
      <c r="M388" s="306"/>
      <c r="N388" s="306"/>
      <c r="O388" s="306"/>
      <c r="P388" s="306"/>
      <c r="Q388" s="306"/>
      <c r="R388" s="151"/>
      <c r="S388" s="151"/>
      <c r="T388" s="306"/>
      <c r="U388" s="306"/>
      <c r="V388" s="306"/>
      <c r="W388" s="306">
        <v>2</v>
      </c>
      <c r="X388" s="417"/>
    </row>
    <row r="389" spans="1:24" s="69" customFormat="1" x14ac:dyDescent="0.4">
      <c r="A389" s="407" t="s">
        <v>735</v>
      </c>
      <c r="B389" s="133" t="s">
        <v>713</v>
      </c>
      <c r="C389" s="133" t="s">
        <v>662</v>
      </c>
      <c r="D389" s="416" t="s">
        <v>555</v>
      </c>
      <c r="E389" s="150" t="s">
        <v>749</v>
      </c>
      <c r="F389" s="151" t="s">
        <v>374</v>
      </c>
      <c r="G389" s="306"/>
      <c r="H389" s="306"/>
      <c r="I389" s="306"/>
      <c r="J389" s="306"/>
      <c r="K389" s="306"/>
      <c r="L389" s="306"/>
      <c r="M389" s="306"/>
      <c r="N389" s="306"/>
      <c r="O389" s="306"/>
      <c r="P389" s="306">
        <v>4</v>
      </c>
      <c r="Q389" s="306">
        <v>6</v>
      </c>
      <c r="R389" s="151"/>
      <c r="S389" s="151"/>
      <c r="T389" s="306"/>
      <c r="U389" s="306"/>
      <c r="V389" s="306"/>
      <c r="W389" s="306"/>
      <c r="X389" s="417">
        <v>2</v>
      </c>
    </row>
    <row r="390" spans="1:24" s="160" customFormat="1" x14ac:dyDescent="0.4">
      <c r="A390" s="407" t="s">
        <v>750</v>
      </c>
      <c r="B390" s="133"/>
      <c r="C390" s="133"/>
      <c r="D390" s="416" t="s">
        <v>516</v>
      </c>
      <c r="E390" s="150" t="s">
        <v>751</v>
      </c>
      <c r="F390" s="151" t="s">
        <v>139</v>
      </c>
      <c r="G390" s="306">
        <v>0.5</v>
      </c>
      <c r="H390" s="306"/>
      <c r="I390" s="306"/>
      <c r="J390" s="306"/>
      <c r="K390" s="306"/>
      <c r="L390" s="306"/>
      <c r="M390" s="306"/>
      <c r="N390" s="306"/>
      <c r="O390" s="306"/>
      <c r="P390" s="306"/>
      <c r="Q390" s="306"/>
      <c r="R390" s="151"/>
      <c r="S390" s="151"/>
      <c r="T390" s="306"/>
      <c r="U390" s="306"/>
      <c r="V390" s="306"/>
      <c r="W390" s="306"/>
      <c r="X390" s="307"/>
    </row>
    <row r="391" spans="1:24" s="160" customFormat="1" x14ac:dyDescent="0.4">
      <c r="A391" s="407" t="s">
        <v>752</v>
      </c>
      <c r="B391" s="133"/>
      <c r="C391" s="133"/>
      <c r="D391" s="416" t="s">
        <v>516</v>
      </c>
      <c r="E391" s="150" t="s">
        <v>753</v>
      </c>
      <c r="F391" s="151" t="s">
        <v>139</v>
      </c>
      <c r="G391" s="306">
        <v>0.5</v>
      </c>
      <c r="H391" s="306"/>
      <c r="I391" s="306"/>
      <c r="J391" s="306"/>
      <c r="K391" s="306"/>
      <c r="L391" s="306"/>
      <c r="M391" s="306"/>
      <c r="N391" s="306"/>
      <c r="O391" s="306"/>
      <c r="P391" s="306"/>
      <c r="Q391" s="306"/>
      <c r="R391" s="306"/>
      <c r="S391" s="306"/>
      <c r="T391" s="306"/>
      <c r="U391" s="306"/>
      <c r="V391" s="306"/>
      <c r="W391" s="306"/>
      <c r="X391" s="307"/>
    </row>
    <row r="392" spans="1:24" x14ac:dyDescent="0.4">
      <c r="A392" s="407" t="s">
        <v>754</v>
      </c>
      <c r="B392" s="133"/>
      <c r="C392" s="133"/>
      <c r="D392" s="416" t="s">
        <v>436</v>
      </c>
      <c r="E392" s="150" t="s">
        <v>755</v>
      </c>
      <c r="F392" s="151" t="s">
        <v>193</v>
      </c>
      <c r="G392" s="306"/>
      <c r="H392" s="306"/>
      <c r="I392" s="306"/>
      <c r="J392" s="306"/>
      <c r="K392" s="306"/>
      <c r="L392" s="306"/>
      <c r="M392" s="306"/>
      <c r="N392" s="306"/>
      <c r="O392" s="306"/>
      <c r="P392" s="306"/>
      <c r="Q392" s="306"/>
      <c r="R392" s="151"/>
      <c r="S392" s="151"/>
      <c r="T392" s="306"/>
      <c r="U392" s="306"/>
      <c r="V392" s="306"/>
      <c r="W392" s="306">
        <v>2</v>
      </c>
      <c r="X392" s="417"/>
    </row>
    <row r="393" spans="1:24" x14ac:dyDescent="0.4">
      <c r="A393" s="418" t="s">
        <v>756</v>
      </c>
      <c r="B393" s="419" t="s">
        <v>757</v>
      </c>
      <c r="C393" s="419" t="s">
        <v>662</v>
      </c>
      <c r="D393" s="419" t="s">
        <v>521</v>
      </c>
      <c r="E393" s="143" t="s">
        <v>758</v>
      </c>
      <c r="F393" s="152" t="s">
        <v>305</v>
      </c>
      <c r="G393" s="406"/>
      <c r="H393" s="406"/>
      <c r="I393" s="406"/>
      <c r="J393" s="406">
        <v>2</v>
      </c>
      <c r="K393" s="406">
        <v>5.5</v>
      </c>
      <c r="L393" s="406">
        <v>2.5</v>
      </c>
      <c r="M393" s="406">
        <v>6</v>
      </c>
      <c r="N393" s="406"/>
      <c r="O393" s="406"/>
      <c r="P393" s="406"/>
      <c r="Q393" s="406"/>
      <c r="R393" s="406"/>
      <c r="S393" s="406"/>
      <c r="T393" s="406"/>
      <c r="U393" s="406"/>
      <c r="V393" s="406"/>
      <c r="W393" s="406"/>
      <c r="X393" s="444"/>
    </row>
    <row r="394" spans="1:24" s="160" customFormat="1" x14ac:dyDescent="0.4">
      <c r="A394" s="411"/>
      <c r="B394" s="608"/>
      <c r="C394" s="608"/>
      <c r="D394" s="608"/>
      <c r="E394" s="608"/>
      <c r="F394" s="404" t="s">
        <v>133</v>
      </c>
      <c r="G394" s="408">
        <f t="shared" ref="G394:X394" si="19">SUM(G349:G393)</f>
        <v>12</v>
      </c>
      <c r="H394" s="408">
        <f t="shared" si="19"/>
        <v>12.5</v>
      </c>
      <c r="I394" s="408">
        <f t="shared" si="19"/>
        <v>0</v>
      </c>
      <c r="J394" s="408">
        <f t="shared" si="19"/>
        <v>2</v>
      </c>
      <c r="K394" s="408">
        <f t="shared" si="19"/>
        <v>5.5</v>
      </c>
      <c r="L394" s="408">
        <f t="shared" si="19"/>
        <v>2.5</v>
      </c>
      <c r="M394" s="408">
        <f t="shared" si="19"/>
        <v>6</v>
      </c>
      <c r="N394" s="408">
        <f t="shared" si="19"/>
        <v>0</v>
      </c>
      <c r="O394" s="408">
        <f t="shared" si="19"/>
        <v>7</v>
      </c>
      <c r="P394" s="408">
        <f t="shared" si="19"/>
        <v>8</v>
      </c>
      <c r="Q394" s="408">
        <f t="shared" si="19"/>
        <v>12</v>
      </c>
      <c r="R394" s="408">
        <f t="shared" si="19"/>
        <v>12</v>
      </c>
      <c r="S394" s="408">
        <f t="shared" si="19"/>
        <v>18</v>
      </c>
      <c r="T394" s="408">
        <f t="shared" si="19"/>
        <v>0</v>
      </c>
      <c r="U394" s="408">
        <f t="shared" si="19"/>
        <v>0</v>
      </c>
      <c r="V394" s="408">
        <f t="shared" si="19"/>
        <v>2</v>
      </c>
      <c r="W394" s="408">
        <f t="shared" si="19"/>
        <v>12</v>
      </c>
      <c r="X394" s="408">
        <f t="shared" si="19"/>
        <v>4</v>
      </c>
    </row>
    <row r="395" spans="1:24" s="147" customFormat="1" x14ac:dyDescent="0.4">
      <c r="A395" s="411"/>
      <c r="B395" s="608"/>
      <c r="C395" s="608"/>
      <c r="D395" s="608"/>
      <c r="E395" s="608"/>
      <c r="F395" s="151"/>
      <c r="G395" s="306"/>
      <c r="H395" s="306"/>
      <c r="I395" s="306"/>
      <c r="J395" s="306"/>
      <c r="K395" s="306"/>
      <c r="L395" s="306"/>
      <c r="M395" s="306"/>
      <c r="N395" s="306"/>
      <c r="O395" s="306"/>
      <c r="P395" s="306"/>
      <c r="Q395" s="306"/>
      <c r="R395" s="306"/>
      <c r="S395" s="306"/>
      <c r="T395" s="306"/>
      <c r="U395" s="306"/>
      <c r="V395" s="306"/>
      <c r="W395" s="306"/>
      <c r="X395" s="423"/>
    </row>
    <row r="396" spans="1:24" x14ac:dyDescent="0.4">
      <c r="A396" s="411"/>
      <c r="B396" s="133"/>
      <c r="C396" s="133"/>
      <c r="D396" s="133"/>
      <c r="E396" s="150"/>
      <c r="F396" s="306"/>
      <c r="G396" s="306"/>
      <c r="H396" s="306"/>
      <c r="I396" s="306"/>
      <c r="J396" s="306"/>
      <c r="K396" s="151"/>
      <c r="L396" s="151"/>
      <c r="M396" s="151"/>
      <c r="N396" s="151"/>
      <c r="O396" s="306"/>
      <c r="P396" s="151"/>
      <c r="Q396" s="151"/>
      <c r="R396" s="623" t="s">
        <v>358</v>
      </c>
      <c r="S396" s="623"/>
      <c r="T396" s="623"/>
      <c r="U396" s="408">
        <f>SUM(G394:I394,K394,O394,Q394,S394,U394,V394,W394)</f>
        <v>81</v>
      </c>
      <c r="V396" s="151"/>
      <c r="W396" s="151"/>
      <c r="X396" s="423"/>
    </row>
    <row r="397" spans="1:24" x14ac:dyDescent="0.4">
      <c r="A397" s="411"/>
      <c r="B397" s="133"/>
      <c r="C397" s="133"/>
      <c r="D397" s="133"/>
      <c r="E397" s="150"/>
      <c r="F397" s="151"/>
      <c r="G397" s="306"/>
      <c r="H397" s="306"/>
      <c r="I397" s="306"/>
      <c r="J397" s="306"/>
      <c r="K397" s="306"/>
      <c r="L397" s="306"/>
      <c r="M397" s="306"/>
      <c r="N397" s="306"/>
      <c r="O397" s="306"/>
      <c r="P397" s="306"/>
      <c r="Q397" s="306"/>
      <c r="R397" s="623" t="s">
        <v>359</v>
      </c>
      <c r="S397" s="623"/>
      <c r="T397" s="623"/>
      <c r="U397" s="408">
        <f>SUM(G394,H394,I394,M394,O394,Q394,S394,U394,V394,W394,X394)</f>
        <v>85.5</v>
      </c>
      <c r="V397" s="306"/>
      <c r="W397" s="306"/>
      <c r="X397" s="423"/>
    </row>
    <row r="398" spans="1:24" x14ac:dyDescent="0.4">
      <c r="A398" s="411"/>
      <c r="B398" s="133"/>
      <c r="C398" s="133"/>
      <c r="D398" s="133"/>
      <c r="E398" s="150"/>
      <c r="F398" s="151"/>
      <c r="G398" s="306"/>
      <c r="H398" s="306"/>
      <c r="I398" s="306"/>
      <c r="J398" s="306"/>
      <c r="K398" s="306"/>
      <c r="L398" s="306"/>
      <c r="M398" s="306"/>
      <c r="N398" s="306"/>
      <c r="O398" s="306"/>
      <c r="P398" s="306"/>
      <c r="Q398" s="306"/>
      <c r="R398" s="306"/>
      <c r="S398" s="306"/>
      <c r="T398" s="306"/>
      <c r="U398" s="306"/>
      <c r="V398" s="306"/>
      <c r="W398" s="306"/>
      <c r="X398" s="423"/>
    </row>
    <row r="399" spans="1:24" x14ac:dyDescent="0.4">
      <c r="A399" s="399" t="s">
        <v>759</v>
      </c>
      <c r="B399" s="400"/>
      <c r="C399" s="400"/>
      <c r="D399" s="400"/>
      <c r="E399" s="401" t="s">
        <v>760</v>
      </c>
      <c r="F399" s="402"/>
      <c r="G399" s="402"/>
      <c r="H399" s="402"/>
      <c r="I399" s="402"/>
      <c r="J399" s="402"/>
      <c r="K399" s="402"/>
      <c r="L399" s="402"/>
      <c r="M399" s="402"/>
      <c r="N399" s="402"/>
      <c r="O399" s="412"/>
      <c r="P399" s="402"/>
      <c r="Q399" s="402"/>
      <c r="R399" s="402"/>
      <c r="S399" s="402"/>
      <c r="T399" s="402"/>
      <c r="U399" s="402"/>
      <c r="V399" s="402"/>
      <c r="W399" s="402"/>
      <c r="X399" s="441"/>
    </row>
    <row r="400" spans="1:24" ht="24.6" x14ac:dyDescent="0.4">
      <c r="A400" s="403" t="s">
        <v>99</v>
      </c>
      <c r="B400" s="404" t="s">
        <v>100</v>
      </c>
      <c r="C400" s="404" t="s">
        <v>101</v>
      </c>
      <c r="D400" s="404" t="s">
        <v>102</v>
      </c>
      <c r="E400" s="405" t="s">
        <v>103</v>
      </c>
      <c r="F400" s="404" t="s">
        <v>104</v>
      </c>
      <c r="G400" s="404" t="s">
        <v>105</v>
      </c>
      <c r="H400" s="404" t="s">
        <v>106</v>
      </c>
      <c r="I400" s="404" t="s">
        <v>107</v>
      </c>
      <c r="J400" s="404" t="s">
        <v>108</v>
      </c>
      <c r="K400" s="404" t="s">
        <v>109</v>
      </c>
      <c r="L400" s="404" t="s">
        <v>110</v>
      </c>
      <c r="M400" s="404" t="s">
        <v>111</v>
      </c>
      <c r="N400" s="414" t="s">
        <v>112</v>
      </c>
      <c r="O400" s="408" t="s">
        <v>113</v>
      </c>
      <c r="P400" s="404" t="s">
        <v>114</v>
      </c>
      <c r="Q400" s="404" t="s">
        <v>115</v>
      </c>
      <c r="R400" s="404" t="s">
        <v>116</v>
      </c>
      <c r="S400" s="404" t="s">
        <v>117</v>
      </c>
      <c r="T400" s="404" t="s">
        <v>118</v>
      </c>
      <c r="U400" s="404" t="s">
        <v>119</v>
      </c>
      <c r="V400" s="404" t="s">
        <v>120</v>
      </c>
      <c r="W400" s="404" t="s">
        <v>121</v>
      </c>
      <c r="X400" s="415" t="s">
        <v>423</v>
      </c>
    </row>
    <row r="401" spans="1:24" x14ac:dyDescent="0.4">
      <c r="A401" s="407" t="s">
        <v>761</v>
      </c>
      <c r="B401" s="133"/>
      <c r="C401" s="133"/>
      <c r="D401" s="416" t="s">
        <v>433</v>
      </c>
      <c r="E401" s="150" t="s">
        <v>762</v>
      </c>
      <c r="F401" s="151" t="s">
        <v>139</v>
      </c>
      <c r="G401" s="306">
        <v>1</v>
      </c>
      <c r="H401" s="306"/>
      <c r="I401" s="306"/>
      <c r="J401" s="306"/>
      <c r="K401" s="306"/>
      <c r="L401" s="306"/>
      <c r="M401" s="306"/>
      <c r="N401" s="306"/>
      <c r="O401" s="306"/>
      <c r="P401" s="306"/>
      <c r="Q401" s="306"/>
      <c r="R401" s="306"/>
      <c r="S401" s="306"/>
      <c r="T401" s="306"/>
      <c r="U401" s="306"/>
      <c r="V401" s="306"/>
      <c r="W401" s="306"/>
      <c r="X401" s="307"/>
    </row>
    <row r="402" spans="1:24" x14ac:dyDescent="0.4">
      <c r="A402" s="407" t="s">
        <v>763</v>
      </c>
      <c r="B402" s="133"/>
      <c r="C402" s="133"/>
      <c r="D402" s="416" t="s">
        <v>433</v>
      </c>
      <c r="E402" s="150" t="s">
        <v>764</v>
      </c>
      <c r="F402" s="151" t="s">
        <v>341</v>
      </c>
      <c r="G402" s="306"/>
      <c r="H402" s="306">
        <v>1</v>
      </c>
      <c r="I402" s="306"/>
      <c r="J402" s="306"/>
      <c r="K402" s="306"/>
      <c r="L402" s="306"/>
      <c r="M402" s="306"/>
      <c r="N402" s="306"/>
      <c r="O402" s="306"/>
      <c r="P402" s="306"/>
      <c r="Q402" s="306"/>
      <c r="R402" s="306"/>
      <c r="S402" s="306"/>
      <c r="T402" s="306"/>
      <c r="U402" s="306"/>
      <c r="V402" s="306"/>
      <c r="W402" s="306"/>
      <c r="X402" s="307"/>
    </row>
    <row r="403" spans="1:24" x14ac:dyDescent="0.4">
      <c r="A403" s="407" t="s">
        <v>765</v>
      </c>
      <c r="B403" s="133"/>
      <c r="C403" s="133"/>
      <c r="D403" s="416" t="s">
        <v>433</v>
      </c>
      <c r="E403" s="150" t="s">
        <v>766</v>
      </c>
      <c r="F403" s="151" t="s">
        <v>139</v>
      </c>
      <c r="G403" s="306">
        <v>0.5</v>
      </c>
      <c r="H403" s="306"/>
      <c r="I403" s="306"/>
      <c r="J403" s="306"/>
      <c r="K403" s="306"/>
      <c r="L403" s="306"/>
      <c r="M403" s="306"/>
      <c r="N403" s="306"/>
      <c r="O403" s="306"/>
      <c r="P403" s="306"/>
      <c r="Q403" s="306"/>
      <c r="R403" s="306"/>
      <c r="S403" s="306"/>
      <c r="T403" s="306"/>
      <c r="U403" s="306"/>
      <c r="V403" s="306"/>
      <c r="W403" s="306"/>
      <c r="X403" s="307"/>
    </row>
    <row r="404" spans="1:24" x14ac:dyDescent="0.4">
      <c r="A404" s="407" t="s">
        <v>767</v>
      </c>
      <c r="B404" s="133"/>
      <c r="C404" s="133"/>
      <c r="D404" s="416" t="s">
        <v>516</v>
      </c>
      <c r="E404" s="150" t="s">
        <v>768</v>
      </c>
      <c r="F404" s="151" t="s">
        <v>193</v>
      </c>
      <c r="G404" s="306"/>
      <c r="H404" s="306"/>
      <c r="I404" s="306"/>
      <c r="J404" s="306"/>
      <c r="K404" s="306"/>
      <c r="L404" s="306"/>
      <c r="M404" s="306"/>
      <c r="N404" s="306"/>
      <c r="O404" s="306"/>
      <c r="P404" s="306"/>
      <c r="Q404" s="306"/>
      <c r="R404" s="151"/>
      <c r="S404" s="151"/>
      <c r="T404" s="306"/>
      <c r="U404" s="306"/>
      <c r="V404" s="306"/>
      <c r="W404" s="306">
        <v>2</v>
      </c>
      <c r="X404" s="417"/>
    </row>
    <row r="405" spans="1:24" ht="12.75" customHeight="1" x14ac:dyDescent="0.4">
      <c r="A405" s="407" t="s">
        <v>769</v>
      </c>
      <c r="B405" s="133" t="s">
        <v>713</v>
      </c>
      <c r="C405" s="133" t="s">
        <v>662</v>
      </c>
      <c r="D405" s="416" t="s">
        <v>516</v>
      </c>
      <c r="E405" s="150" t="s">
        <v>770</v>
      </c>
      <c r="F405" s="151" t="s">
        <v>374</v>
      </c>
      <c r="G405" s="306"/>
      <c r="H405" s="306"/>
      <c r="I405" s="306"/>
      <c r="J405" s="306"/>
      <c r="K405" s="306"/>
      <c r="L405" s="306"/>
      <c r="M405" s="306"/>
      <c r="N405" s="306"/>
      <c r="O405" s="306"/>
      <c r="P405" s="306">
        <v>4</v>
      </c>
      <c r="Q405" s="306">
        <v>6</v>
      </c>
      <c r="R405" s="151"/>
      <c r="S405" s="151"/>
      <c r="T405" s="306"/>
      <c r="U405" s="306"/>
      <c r="V405" s="306"/>
      <c r="W405" s="306"/>
      <c r="X405" s="417">
        <v>2</v>
      </c>
    </row>
    <row r="406" spans="1:24" s="301" customFormat="1" x14ac:dyDescent="0.4">
      <c r="A406" s="407" t="s">
        <v>771</v>
      </c>
      <c r="B406" s="133"/>
      <c r="C406" s="133"/>
      <c r="D406" s="416" t="s">
        <v>123</v>
      </c>
      <c r="E406" s="150" t="s">
        <v>772</v>
      </c>
      <c r="F406" s="151" t="s">
        <v>410</v>
      </c>
      <c r="G406" s="306"/>
      <c r="H406" s="306"/>
      <c r="I406" s="306"/>
      <c r="J406" s="306"/>
      <c r="K406" s="306"/>
      <c r="L406" s="306"/>
      <c r="M406" s="306"/>
      <c r="N406" s="306"/>
      <c r="O406" s="306"/>
      <c r="P406" s="306"/>
      <c r="Q406" s="306"/>
      <c r="R406" s="306"/>
      <c r="S406" s="306"/>
      <c r="T406" s="306"/>
      <c r="U406" s="306"/>
      <c r="V406" s="306">
        <v>0.5</v>
      </c>
      <c r="W406" s="306"/>
      <c r="X406" s="417"/>
    </row>
    <row r="407" spans="1:24" x14ac:dyDescent="0.4">
      <c r="A407" s="407" t="s">
        <v>773</v>
      </c>
      <c r="B407" s="133"/>
      <c r="C407" s="133"/>
      <c r="D407" s="416" t="s">
        <v>123</v>
      </c>
      <c r="E407" s="150" t="s">
        <v>774</v>
      </c>
      <c r="F407" s="151" t="s">
        <v>193</v>
      </c>
      <c r="G407" s="306"/>
      <c r="H407" s="306"/>
      <c r="I407" s="306"/>
      <c r="J407" s="306"/>
      <c r="K407" s="306"/>
      <c r="L407" s="306"/>
      <c r="M407" s="306"/>
      <c r="N407" s="306"/>
      <c r="O407" s="306"/>
      <c r="P407" s="306"/>
      <c r="Q407" s="306"/>
      <c r="R407" s="151"/>
      <c r="S407" s="151"/>
      <c r="T407" s="306"/>
      <c r="U407" s="306"/>
      <c r="V407" s="306"/>
      <c r="W407" s="306">
        <v>2</v>
      </c>
      <c r="X407" s="417"/>
    </row>
    <row r="408" spans="1:24" s="148" customFormat="1" x14ac:dyDescent="0.4">
      <c r="A408" s="407" t="s">
        <v>775</v>
      </c>
      <c r="B408" s="133" t="s">
        <v>713</v>
      </c>
      <c r="C408" s="133" t="s">
        <v>662</v>
      </c>
      <c r="D408" s="416" t="s">
        <v>123</v>
      </c>
      <c r="E408" s="150" t="s">
        <v>776</v>
      </c>
      <c r="F408" s="151" t="s">
        <v>374</v>
      </c>
      <c r="G408" s="306"/>
      <c r="H408" s="306"/>
      <c r="I408" s="306"/>
      <c r="J408" s="306"/>
      <c r="K408" s="306"/>
      <c r="L408" s="306"/>
      <c r="M408" s="306"/>
      <c r="N408" s="306"/>
      <c r="O408" s="306"/>
      <c r="P408" s="306">
        <v>4</v>
      </c>
      <c r="Q408" s="306">
        <v>6</v>
      </c>
      <c r="R408" s="306"/>
      <c r="S408" s="306"/>
      <c r="T408" s="306"/>
      <c r="U408" s="306"/>
      <c r="V408" s="306"/>
      <c r="W408" s="306"/>
      <c r="X408" s="417">
        <v>2</v>
      </c>
    </row>
    <row r="409" spans="1:24" s="160" customFormat="1" x14ac:dyDescent="0.4">
      <c r="A409" s="407" t="s">
        <v>777</v>
      </c>
      <c r="B409" s="133"/>
      <c r="C409" s="133"/>
      <c r="D409" s="416" t="s">
        <v>123</v>
      </c>
      <c r="E409" s="150" t="s">
        <v>778</v>
      </c>
      <c r="F409" s="151" t="s">
        <v>193</v>
      </c>
      <c r="G409" s="306"/>
      <c r="H409" s="306"/>
      <c r="I409" s="306"/>
      <c r="J409" s="306"/>
      <c r="K409" s="306"/>
      <c r="L409" s="306"/>
      <c r="M409" s="306"/>
      <c r="N409" s="306"/>
      <c r="O409" s="306"/>
      <c r="P409" s="306"/>
      <c r="Q409" s="306"/>
      <c r="R409" s="151"/>
      <c r="S409" s="151"/>
      <c r="T409" s="306"/>
      <c r="U409" s="306"/>
      <c r="V409" s="306"/>
      <c r="W409" s="306">
        <v>2</v>
      </c>
      <c r="X409" s="417"/>
    </row>
    <row r="410" spans="1:24" ht="15.75" customHeight="1" x14ac:dyDescent="0.4">
      <c r="A410" s="407" t="s">
        <v>779</v>
      </c>
      <c r="B410" s="133" t="s">
        <v>713</v>
      </c>
      <c r="C410" s="133" t="s">
        <v>780</v>
      </c>
      <c r="D410" s="416" t="s">
        <v>123</v>
      </c>
      <c r="E410" s="150" t="s">
        <v>781</v>
      </c>
      <c r="F410" s="151" t="s">
        <v>374</v>
      </c>
      <c r="G410" s="306"/>
      <c r="H410" s="306"/>
      <c r="I410" s="306"/>
      <c r="J410" s="306"/>
      <c r="K410" s="306"/>
      <c r="L410" s="306"/>
      <c r="M410" s="306"/>
      <c r="N410" s="306"/>
      <c r="O410" s="306"/>
      <c r="P410" s="306">
        <v>4</v>
      </c>
      <c r="Q410" s="306">
        <v>6</v>
      </c>
      <c r="R410" s="306"/>
      <c r="S410" s="306"/>
      <c r="T410" s="306"/>
      <c r="U410" s="306"/>
      <c r="V410" s="306"/>
      <c r="W410" s="306"/>
      <c r="X410" s="417"/>
    </row>
    <row r="411" spans="1:24" x14ac:dyDescent="0.4">
      <c r="A411" s="407" t="s">
        <v>782</v>
      </c>
      <c r="B411" s="133"/>
      <c r="C411" s="133"/>
      <c r="D411" s="416" t="s">
        <v>123</v>
      </c>
      <c r="E411" s="150" t="s">
        <v>783</v>
      </c>
      <c r="F411" s="151" t="s">
        <v>193</v>
      </c>
      <c r="G411" s="306"/>
      <c r="H411" s="306"/>
      <c r="I411" s="306"/>
      <c r="J411" s="306"/>
      <c r="K411" s="306"/>
      <c r="L411" s="306"/>
      <c r="M411" s="306"/>
      <c r="N411" s="306"/>
      <c r="O411" s="306"/>
      <c r="P411" s="306"/>
      <c r="Q411" s="306"/>
      <c r="R411" s="151"/>
      <c r="S411" s="151"/>
      <c r="T411" s="306"/>
      <c r="U411" s="306"/>
      <c r="V411" s="306"/>
      <c r="W411" s="306">
        <v>1</v>
      </c>
      <c r="X411" s="417"/>
    </row>
    <row r="412" spans="1:24" s="160" customFormat="1" x14ac:dyDescent="0.4">
      <c r="A412" s="407" t="s">
        <v>784</v>
      </c>
      <c r="B412" s="133" t="s">
        <v>713</v>
      </c>
      <c r="C412" s="133" t="s">
        <v>662</v>
      </c>
      <c r="D412" s="416" t="s">
        <v>123</v>
      </c>
      <c r="E412" s="150" t="s">
        <v>785</v>
      </c>
      <c r="F412" s="151" t="s">
        <v>198</v>
      </c>
      <c r="G412" s="306"/>
      <c r="H412" s="306"/>
      <c r="I412" s="306"/>
      <c r="J412" s="306"/>
      <c r="K412" s="306"/>
      <c r="L412" s="306"/>
      <c r="M412" s="306"/>
      <c r="N412" s="306"/>
      <c r="O412" s="306"/>
      <c r="P412" s="306"/>
      <c r="Q412" s="306"/>
      <c r="R412" s="306"/>
      <c r="S412" s="306"/>
      <c r="T412" s="306">
        <v>4</v>
      </c>
      <c r="U412" s="306">
        <v>6</v>
      </c>
      <c r="V412" s="306"/>
      <c r="W412" s="306"/>
      <c r="X412" s="307"/>
    </row>
    <row r="413" spans="1:24" ht="15.75" customHeight="1" x14ac:dyDescent="0.4">
      <c r="A413" s="407" t="s">
        <v>786</v>
      </c>
      <c r="B413" s="133"/>
      <c r="C413" s="133"/>
      <c r="D413" s="416" t="s">
        <v>123</v>
      </c>
      <c r="E413" s="150" t="s">
        <v>787</v>
      </c>
      <c r="F413" s="151" t="s">
        <v>410</v>
      </c>
      <c r="G413" s="306"/>
      <c r="H413" s="306"/>
      <c r="I413" s="306"/>
      <c r="J413" s="306"/>
      <c r="K413" s="306"/>
      <c r="L413" s="306"/>
      <c r="M413" s="306"/>
      <c r="N413" s="306"/>
      <c r="O413" s="306"/>
      <c r="P413" s="306"/>
      <c r="Q413" s="306"/>
      <c r="R413" s="306"/>
      <c r="S413" s="306"/>
      <c r="T413" s="306"/>
      <c r="U413" s="306"/>
      <c r="V413" s="306">
        <v>0.5</v>
      </c>
      <c r="W413" s="306"/>
      <c r="X413" s="307"/>
    </row>
    <row r="414" spans="1:24" x14ac:dyDescent="0.4">
      <c r="A414" s="418" t="s">
        <v>788</v>
      </c>
      <c r="B414" s="419"/>
      <c r="C414" s="419"/>
      <c r="D414" s="420" t="s">
        <v>123</v>
      </c>
      <c r="E414" s="143" t="s">
        <v>789</v>
      </c>
      <c r="F414" s="152" t="s">
        <v>410</v>
      </c>
      <c r="G414" s="406"/>
      <c r="H414" s="406"/>
      <c r="I414" s="406"/>
      <c r="J414" s="406"/>
      <c r="K414" s="406"/>
      <c r="L414" s="406"/>
      <c r="M414" s="406"/>
      <c r="N414" s="406"/>
      <c r="O414" s="406"/>
      <c r="P414" s="406"/>
      <c r="Q414" s="406"/>
      <c r="R414" s="406"/>
      <c r="S414" s="406"/>
      <c r="T414" s="406"/>
      <c r="U414" s="406"/>
      <c r="V414" s="406">
        <v>1</v>
      </c>
      <c r="W414" s="406"/>
      <c r="X414" s="444"/>
    </row>
    <row r="415" spans="1:24" x14ac:dyDescent="0.4">
      <c r="A415" s="411"/>
      <c r="B415" s="608"/>
      <c r="C415" s="608"/>
      <c r="D415" s="608"/>
      <c r="E415" s="608"/>
      <c r="F415" s="404" t="s">
        <v>133</v>
      </c>
      <c r="G415" s="408">
        <f t="shared" ref="G415:X415" si="20">SUM(G401:G414)</f>
        <v>1.5</v>
      </c>
      <c r="H415" s="408">
        <f t="shared" si="20"/>
        <v>1</v>
      </c>
      <c r="I415" s="408">
        <f t="shared" si="20"/>
        <v>0</v>
      </c>
      <c r="J415" s="408">
        <f t="shared" si="20"/>
        <v>0</v>
      </c>
      <c r="K415" s="408">
        <f t="shared" si="20"/>
        <v>0</v>
      </c>
      <c r="L415" s="408">
        <f t="shared" si="20"/>
        <v>0</v>
      </c>
      <c r="M415" s="408">
        <f t="shared" si="20"/>
        <v>0</v>
      </c>
      <c r="N415" s="408">
        <f t="shared" si="20"/>
        <v>0</v>
      </c>
      <c r="O415" s="408">
        <f t="shared" si="20"/>
        <v>0</v>
      </c>
      <c r="P415" s="408">
        <f t="shared" si="20"/>
        <v>12</v>
      </c>
      <c r="Q415" s="408">
        <f t="shared" si="20"/>
        <v>18</v>
      </c>
      <c r="R415" s="408">
        <f t="shared" si="20"/>
        <v>0</v>
      </c>
      <c r="S415" s="408">
        <f t="shared" si="20"/>
        <v>0</v>
      </c>
      <c r="T415" s="408">
        <f t="shared" si="20"/>
        <v>4</v>
      </c>
      <c r="U415" s="408">
        <f t="shared" si="20"/>
        <v>6</v>
      </c>
      <c r="V415" s="408">
        <f t="shared" si="20"/>
        <v>2</v>
      </c>
      <c r="W415" s="408">
        <f t="shared" si="20"/>
        <v>7</v>
      </c>
      <c r="X415" s="408">
        <f t="shared" si="20"/>
        <v>4</v>
      </c>
    </row>
    <row r="416" spans="1:24" x14ac:dyDescent="0.4">
      <c r="A416" s="411"/>
      <c r="B416" s="608"/>
      <c r="C416" s="608"/>
      <c r="D416" s="608"/>
      <c r="E416" s="608"/>
      <c r="F416" s="151"/>
      <c r="G416" s="306"/>
      <c r="H416" s="306"/>
      <c r="I416" s="306"/>
      <c r="J416" s="306"/>
      <c r="K416" s="306"/>
      <c r="L416" s="306"/>
      <c r="M416" s="306"/>
      <c r="N416" s="306"/>
      <c r="O416" s="306"/>
      <c r="P416" s="306"/>
      <c r="Q416" s="306"/>
      <c r="R416" s="306"/>
      <c r="S416" s="306"/>
      <c r="T416" s="306"/>
      <c r="U416" s="306"/>
      <c r="V416" s="306"/>
      <c r="W416" s="306"/>
      <c r="X416" s="423"/>
    </row>
    <row r="417" spans="1:24" x14ac:dyDescent="0.4">
      <c r="A417" s="411"/>
      <c r="B417" s="608"/>
      <c r="C417" s="608"/>
      <c r="D417" s="608"/>
      <c r="E417" s="608"/>
      <c r="F417" s="151"/>
      <c r="G417" s="306"/>
      <c r="H417" s="306"/>
      <c r="I417" s="306"/>
      <c r="J417" s="306"/>
      <c r="K417" s="306"/>
      <c r="L417" s="306"/>
      <c r="M417" s="306"/>
      <c r="N417" s="306"/>
      <c r="O417" s="306"/>
      <c r="P417" s="306"/>
      <c r="Q417" s="306"/>
      <c r="R417" s="623" t="s">
        <v>358</v>
      </c>
      <c r="S417" s="623"/>
      <c r="T417" s="623"/>
      <c r="U417" s="408">
        <f>SUM(G415:I415,K415,O415,Q415,S415,U415,V415,W415)</f>
        <v>35.5</v>
      </c>
      <c r="V417" s="306"/>
      <c r="W417" s="306"/>
      <c r="X417" s="423"/>
    </row>
    <row r="418" spans="1:24" x14ac:dyDescent="0.4">
      <c r="A418" s="411"/>
      <c r="B418" s="133"/>
      <c r="C418" s="133"/>
      <c r="D418" s="133"/>
      <c r="E418" s="150"/>
      <c r="F418" s="151"/>
      <c r="G418" s="306"/>
      <c r="H418" s="306"/>
      <c r="I418" s="306"/>
      <c r="J418" s="306"/>
      <c r="K418" s="306"/>
      <c r="L418" s="306"/>
      <c r="M418" s="306"/>
      <c r="N418" s="306"/>
      <c r="O418" s="306"/>
      <c r="P418" s="306"/>
      <c r="Q418" s="306"/>
      <c r="R418" s="623" t="s">
        <v>359</v>
      </c>
      <c r="S418" s="623"/>
      <c r="T418" s="623"/>
      <c r="U418" s="408">
        <f>SUM(G415,H415,I415,M415,O415,Q415,S415,U415,V415,W415,X415)</f>
        <v>39.5</v>
      </c>
      <c r="V418" s="306"/>
      <c r="W418" s="306"/>
      <c r="X418" s="423"/>
    </row>
    <row r="419" spans="1:24" x14ac:dyDescent="0.4">
      <c r="A419" s="624" t="s">
        <v>790</v>
      </c>
      <c r="B419" s="624"/>
      <c r="C419" s="151"/>
      <c r="D419" s="151"/>
      <c r="E419" s="445">
        <f>SUM(G424,H424,I424,K424,O424,Q424,S424,U424,V424)</f>
        <v>479</v>
      </c>
      <c r="F419" s="151"/>
      <c r="G419" s="306"/>
      <c r="H419" s="306"/>
      <c r="I419" s="306"/>
      <c r="J419" s="306"/>
      <c r="K419" s="306"/>
      <c r="L419" s="306"/>
      <c r="M419" s="306"/>
      <c r="N419" s="306"/>
      <c r="O419" s="306"/>
      <c r="P419" s="306"/>
      <c r="Q419" s="306"/>
      <c r="R419" s="404"/>
      <c r="S419" s="404"/>
      <c r="T419" s="404"/>
      <c r="U419" s="408"/>
      <c r="V419" s="306"/>
      <c r="W419" s="306"/>
      <c r="X419" s="423"/>
    </row>
    <row r="420" spans="1:24" x14ac:dyDescent="0.4">
      <c r="A420" s="624" t="s">
        <v>791</v>
      </c>
      <c r="B420" s="624"/>
      <c r="C420" s="151"/>
      <c r="D420" s="151"/>
      <c r="E420" s="445">
        <f>SUM(G424:I424,K424,O424,Q424,S424,U424,V424,W424)</f>
        <v>580.5</v>
      </c>
      <c r="F420" s="306"/>
      <c r="G420" s="306"/>
      <c r="H420" s="306"/>
      <c r="I420" s="306"/>
      <c r="J420" s="306"/>
      <c r="K420" s="151"/>
      <c r="L420" s="151"/>
      <c r="M420" s="151"/>
      <c r="N420" s="151"/>
      <c r="O420" s="306"/>
      <c r="P420" s="151"/>
      <c r="Q420" s="151"/>
      <c r="R420" s="151"/>
      <c r="S420" s="151"/>
      <c r="T420" s="423"/>
      <c r="U420" s="423"/>
      <c r="V420" s="151"/>
      <c r="W420" s="151"/>
      <c r="X420" s="423"/>
    </row>
    <row r="421" spans="1:24" x14ac:dyDescent="0.4">
      <c r="A421" s="624" t="s">
        <v>792</v>
      </c>
      <c r="B421" s="624"/>
      <c r="C421" s="151"/>
      <c r="D421" s="151"/>
      <c r="E421" s="445">
        <f>SUM(G424:I424,M424,O424,Q424,S424,U424,V424)</f>
        <v>479</v>
      </c>
      <c r="F421" s="306"/>
      <c r="G421" s="306"/>
      <c r="H421" s="306"/>
      <c r="I421" s="306"/>
      <c r="J421" s="306"/>
      <c r="K421" s="151"/>
      <c r="L421" s="151"/>
      <c r="M421" s="151"/>
      <c r="N421" s="151"/>
      <c r="O421" s="306"/>
      <c r="P421" s="151"/>
      <c r="Q421" s="151"/>
      <c r="R421" s="151"/>
      <c r="S421" s="151"/>
      <c r="T421" s="423"/>
      <c r="U421" s="423"/>
      <c r="V421" s="151"/>
      <c r="W421" s="151"/>
      <c r="X421" s="423"/>
    </row>
    <row r="422" spans="1:24" x14ac:dyDescent="0.4">
      <c r="A422" s="625" t="s">
        <v>791</v>
      </c>
      <c r="B422" s="625"/>
      <c r="C422" s="144"/>
      <c r="D422" s="144"/>
      <c r="E422" s="36">
        <f>SUM(G424:I424,M424,O424,Q424,S424,U424,V424,W424)</f>
        <v>580.5</v>
      </c>
      <c r="F422" s="28"/>
      <c r="G422" s="135"/>
      <c r="H422" s="52"/>
      <c r="I422" s="56"/>
      <c r="J422" s="32"/>
      <c r="K422" s="32"/>
      <c r="L422" s="32"/>
      <c r="M422" s="32"/>
      <c r="N422" s="32"/>
      <c r="O422" s="59"/>
      <c r="P422" s="62"/>
      <c r="Q422" s="62"/>
      <c r="R422" s="62"/>
      <c r="S422" s="62"/>
      <c r="T422" s="62"/>
      <c r="U422" s="62"/>
      <c r="V422" s="66"/>
      <c r="W422" s="66"/>
    </row>
    <row r="423" spans="1:24" ht="24.9" thickBot="1" x14ac:dyDescent="0.45">
      <c r="A423" s="423"/>
      <c r="B423" s="163"/>
      <c r="C423" s="29"/>
      <c r="D423" s="29"/>
      <c r="E423" s="29"/>
      <c r="F423" s="151"/>
      <c r="G423" s="404" t="s">
        <v>105</v>
      </c>
      <c r="H423" s="404" t="s">
        <v>106</v>
      </c>
      <c r="I423" s="404" t="s">
        <v>107</v>
      </c>
      <c r="J423" s="404" t="s">
        <v>108</v>
      </c>
      <c r="K423" s="404" t="s">
        <v>109</v>
      </c>
      <c r="L423" s="404" t="s">
        <v>110</v>
      </c>
      <c r="M423" s="404" t="s">
        <v>111</v>
      </c>
      <c r="N423" s="404" t="s">
        <v>112</v>
      </c>
      <c r="O423" s="408" t="s">
        <v>113</v>
      </c>
      <c r="P423" s="404" t="s">
        <v>114</v>
      </c>
      <c r="Q423" s="404" t="s">
        <v>115</v>
      </c>
      <c r="R423" s="404" t="s">
        <v>116</v>
      </c>
      <c r="S423" s="404" t="s">
        <v>117</v>
      </c>
      <c r="T423" s="404" t="s">
        <v>118</v>
      </c>
      <c r="U423" s="404" t="s">
        <v>119</v>
      </c>
      <c r="V423" s="404" t="s">
        <v>120</v>
      </c>
      <c r="W423" s="404" t="s">
        <v>121</v>
      </c>
      <c r="X423" s="404" t="s">
        <v>423</v>
      </c>
    </row>
    <row r="424" spans="1:24" ht="24.9" thickBot="1" x14ac:dyDescent="0.45">
      <c r="A424" s="579"/>
      <c r="B424" s="33"/>
      <c r="C424" s="37"/>
      <c r="D424" s="37"/>
      <c r="E424" s="36"/>
      <c r="F424" s="469" t="s">
        <v>793</v>
      </c>
      <c r="G424" s="470">
        <f t="shared" ref="G424:X424" si="21">SUM(G415,G394,G342,G324,G286,G262,G239,G217,G199,G191,G181,G164,G147,G132,G116,G94,G79,G60,G43,G22,G7)</f>
        <v>94</v>
      </c>
      <c r="H424" s="470">
        <f t="shared" si="21"/>
        <v>51.5</v>
      </c>
      <c r="I424" s="470">
        <f t="shared" si="21"/>
        <v>0</v>
      </c>
      <c r="J424" s="470">
        <f t="shared" si="21"/>
        <v>35</v>
      </c>
      <c r="K424" s="470">
        <f t="shared" si="21"/>
        <v>91</v>
      </c>
      <c r="L424" s="470">
        <f t="shared" si="21"/>
        <v>35</v>
      </c>
      <c r="M424" s="470">
        <f t="shared" si="21"/>
        <v>91</v>
      </c>
      <c r="N424" s="470">
        <f t="shared" si="21"/>
        <v>2</v>
      </c>
      <c r="O424" s="470">
        <f t="shared" si="21"/>
        <v>18</v>
      </c>
      <c r="P424" s="470">
        <f t="shared" si="21"/>
        <v>48</v>
      </c>
      <c r="Q424" s="470">
        <f t="shared" si="21"/>
        <v>72</v>
      </c>
      <c r="R424" s="470">
        <f t="shared" si="21"/>
        <v>32</v>
      </c>
      <c r="S424" s="470">
        <f t="shared" si="21"/>
        <v>48</v>
      </c>
      <c r="T424" s="470">
        <f t="shared" si="21"/>
        <v>48</v>
      </c>
      <c r="U424" s="470">
        <f t="shared" si="21"/>
        <v>72</v>
      </c>
      <c r="V424" s="470">
        <f t="shared" si="21"/>
        <v>32.5</v>
      </c>
      <c r="W424" s="470">
        <f t="shared" si="21"/>
        <v>101.5</v>
      </c>
      <c r="X424" s="471">
        <f t="shared" si="21"/>
        <v>16</v>
      </c>
    </row>
    <row r="425" spans="1:24" x14ac:dyDescent="0.4">
      <c r="A425" s="625" t="s">
        <v>794</v>
      </c>
      <c r="B425" s="625"/>
      <c r="C425" s="144"/>
      <c r="D425" s="144"/>
      <c r="E425" s="38">
        <f>H424+I424+V424</f>
        <v>84</v>
      </c>
      <c r="F425" s="151"/>
      <c r="G425" s="306"/>
      <c r="H425" s="306"/>
      <c r="I425" s="306"/>
      <c r="J425" s="306"/>
      <c r="K425" s="306"/>
      <c r="L425" s="306"/>
      <c r="M425" s="306"/>
      <c r="N425" s="306"/>
      <c r="O425" s="306"/>
      <c r="P425" s="306"/>
      <c r="Q425" s="306"/>
      <c r="R425" s="306"/>
      <c r="S425" s="306"/>
      <c r="T425" s="306"/>
      <c r="U425" s="306"/>
      <c r="V425" s="306"/>
      <c r="W425" s="306"/>
      <c r="X425" s="423"/>
    </row>
    <row r="426" spans="1:24" ht="12.6" thickBot="1" x14ac:dyDescent="0.45">
      <c r="A426" s="626" t="s">
        <v>795</v>
      </c>
      <c r="B426" s="626"/>
      <c r="C426" s="33"/>
      <c r="D426" s="33"/>
      <c r="E426" s="36">
        <f>SUM(H424,I424,K424,Q424,S424,U424,V424)</f>
        <v>367</v>
      </c>
      <c r="F426" s="151"/>
      <c r="G426" s="306"/>
      <c r="H426" s="306"/>
      <c r="I426" s="306"/>
      <c r="J426" s="306"/>
      <c r="K426" s="306"/>
      <c r="L426" s="306"/>
      <c r="M426" s="306"/>
      <c r="N426" s="306"/>
      <c r="O426" s="306"/>
      <c r="P426" s="306"/>
      <c r="Q426" s="306"/>
      <c r="R426" s="306"/>
      <c r="S426" s="306"/>
      <c r="T426" s="306"/>
      <c r="U426" s="306"/>
      <c r="V426" s="306"/>
      <c r="W426" s="306"/>
      <c r="X426" s="423"/>
    </row>
    <row r="427" spans="1:24" ht="12.6" thickBot="1" x14ac:dyDescent="0.45">
      <c r="A427" s="626" t="s">
        <v>796</v>
      </c>
      <c r="B427" s="626"/>
      <c r="C427" s="33"/>
      <c r="D427" s="33"/>
      <c r="E427" s="36">
        <f>SUM(H424,I424,M424,Q424,S424,U424,V424, X424)</f>
        <v>383</v>
      </c>
      <c r="F427" s="423"/>
      <c r="G427" s="423"/>
      <c r="H427" s="423"/>
      <c r="I427" s="423"/>
      <c r="J427" s="423"/>
      <c r="K427" s="423"/>
      <c r="L427" s="423"/>
      <c r="M427" s="423"/>
      <c r="N427" s="423"/>
      <c r="O427" s="423"/>
      <c r="P427" s="423"/>
      <c r="Q427" s="423"/>
      <c r="R427" s="425"/>
      <c r="S427" s="627" t="s">
        <v>797</v>
      </c>
      <c r="T427" s="628"/>
      <c r="U427" s="628"/>
      <c r="V427" s="628"/>
      <c r="W427" s="629"/>
      <c r="X427" s="423"/>
    </row>
    <row r="428" spans="1:24" ht="12.6" thickBot="1" x14ac:dyDescent="0.45">
      <c r="A428" s="411"/>
      <c r="B428" s="33"/>
      <c r="C428" s="33"/>
      <c r="D428" s="33"/>
      <c r="E428" s="36"/>
      <c r="F428" s="609" t="s">
        <v>798</v>
      </c>
      <c r="G428" s="610"/>
      <c r="H428" s="610"/>
      <c r="I428" s="610"/>
      <c r="J428" s="472">
        <v>16</v>
      </c>
      <c r="K428" s="621" t="s">
        <v>799</v>
      </c>
      <c r="L428" s="622"/>
      <c r="M428" s="622"/>
      <c r="N428" s="622"/>
      <c r="O428" s="622"/>
      <c r="P428" s="622"/>
      <c r="Q428" s="473">
        <v>10</v>
      </c>
      <c r="R428" s="425"/>
      <c r="S428" s="474"/>
      <c r="T428" s="475" t="s">
        <v>800</v>
      </c>
      <c r="U428" s="475" t="s">
        <v>801</v>
      </c>
      <c r="V428" s="425"/>
      <c r="W428" s="476"/>
      <c r="X428" s="423"/>
    </row>
    <row r="429" spans="1:24" ht="12.6" thickBot="1" x14ac:dyDescent="0.45">
      <c r="A429" s="580"/>
      <c r="B429" s="144"/>
      <c r="C429" s="144"/>
      <c r="D429" s="144"/>
      <c r="E429" s="35"/>
      <c r="F429" s="477"/>
      <c r="G429" s="478"/>
      <c r="H429" s="478"/>
      <c r="I429" s="478"/>
      <c r="J429" s="479"/>
      <c r="K429" s="617" t="s">
        <v>802</v>
      </c>
      <c r="L429" s="618"/>
      <c r="M429" s="618"/>
      <c r="N429" s="618"/>
      <c r="O429" s="618"/>
      <c r="P429" s="618"/>
      <c r="Q429" s="480">
        <v>6</v>
      </c>
      <c r="R429" s="481"/>
      <c r="S429" s="482" t="s">
        <v>803</v>
      </c>
      <c r="T429" s="306">
        <f>SUM(J430:J434)*2</f>
        <v>64</v>
      </c>
      <c r="U429" s="306">
        <f>SUM(J430:J434)*2</f>
        <v>64</v>
      </c>
      <c r="V429" s="151"/>
      <c r="W429" s="483"/>
      <c r="X429" s="423"/>
    </row>
    <row r="430" spans="1:24" ht="15.3" thickBot="1" x14ac:dyDescent="0.45">
      <c r="A430" s="613" t="s">
        <v>193</v>
      </c>
      <c r="B430" s="614"/>
      <c r="C430" s="614"/>
      <c r="D430" s="145"/>
      <c r="E430" s="39" t="s">
        <v>804</v>
      </c>
      <c r="F430" s="610" t="s">
        <v>805</v>
      </c>
      <c r="G430" s="610"/>
      <c r="H430" s="610"/>
      <c r="I430" s="610"/>
      <c r="J430" s="472">
        <f>Q430+Q431</f>
        <v>12</v>
      </c>
      <c r="K430" s="621" t="s">
        <v>799</v>
      </c>
      <c r="L430" s="622"/>
      <c r="M430" s="622"/>
      <c r="N430" s="622"/>
      <c r="O430" s="622"/>
      <c r="P430" s="622"/>
      <c r="Q430" s="473">
        <v>8</v>
      </c>
      <c r="R430" s="425"/>
      <c r="S430" s="482" t="s">
        <v>305</v>
      </c>
      <c r="T430" s="306">
        <f>J424</f>
        <v>35</v>
      </c>
      <c r="U430" s="306">
        <f>L424</f>
        <v>35</v>
      </c>
      <c r="V430" s="151"/>
      <c r="W430" s="483"/>
      <c r="X430" s="423"/>
    </row>
    <row r="431" spans="1:24" ht="15.3" thickBot="1" x14ac:dyDescent="0.45">
      <c r="A431" s="615"/>
      <c r="B431" s="616"/>
      <c r="C431" s="616"/>
      <c r="D431" s="146"/>
      <c r="E431" s="40" t="s">
        <v>806</v>
      </c>
      <c r="F431" s="151"/>
      <c r="G431" s="306"/>
      <c r="H431" s="306"/>
      <c r="I431" s="306"/>
      <c r="J431" s="151"/>
      <c r="K431" s="617" t="s">
        <v>802</v>
      </c>
      <c r="L431" s="618"/>
      <c r="M431" s="618"/>
      <c r="N431" s="618"/>
      <c r="O431" s="618"/>
      <c r="P431" s="618"/>
      <c r="Q431" s="480">
        <v>4</v>
      </c>
      <c r="R431" s="481"/>
      <c r="S431" s="484" t="s">
        <v>807</v>
      </c>
      <c r="T431" s="485">
        <f>SUM(T429:T430)</f>
        <v>99</v>
      </c>
      <c r="U431" s="485">
        <f>SUM(U429:U430)</f>
        <v>99</v>
      </c>
      <c r="V431" s="485"/>
      <c r="W431" s="486"/>
      <c r="X431" s="423"/>
    </row>
    <row r="432" spans="1:24" ht="12.6" thickBot="1" x14ac:dyDescent="0.45">
      <c r="A432" s="581"/>
      <c r="B432" s="41"/>
      <c r="C432" s="41"/>
      <c r="D432" s="41"/>
      <c r="E432" s="42"/>
      <c r="F432" s="610" t="s">
        <v>808</v>
      </c>
      <c r="G432" s="610"/>
      <c r="H432" s="610"/>
      <c r="I432" s="610"/>
      <c r="J432" s="487">
        <v>12</v>
      </c>
      <c r="K432" s="621" t="s">
        <v>799</v>
      </c>
      <c r="L432" s="622"/>
      <c r="M432" s="622"/>
      <c r="N432" s="622"/>
      <c r="O432" s="622"/>
      <c r="P432" s="622"/>
      <c r="Q432" s="473">
        <v>2</v>
      </c>
      <c r="R432" s="481"/>
      <c r="S432" s="306"/>
      <c r="T432" s="151"/>
      <c r="U432" s="151"/>
      <c r="V432" s="151"/>
      <c r="W432" s="151"/>
      <c r="X432" s="423"/>
    </row>
    <row r="433" spans="1:24" ht="15.3" thickBot="1" x14ac:dyDescent="0.45">
      <c r="A433" s="613" t="s">
        <v>809</v>
      </c>
      <c r="B433" s="614"/>
      <c r="C433" s="614"/>
      <c r="D433" s="145"/>
      <c r="E433" s="43" t="s">
        <v>810</v>
      </c>
      <c r="F433" s="488"/>
      <c r="G433" s="488"/>
      <c r="H433" s="488"/>
      <c r="I433" s="488"/>
      <c r="J433" s="479"/>
      <c r="K433" s="617" t="s">
        <v>802</v>
      </c>
      <c r="L433" s="618"/>
      <c r="M433" s="618"/>
      <c r="N433" s="618"/>
      <c r="O433" s="618"/>
      <c r="P433" s="618"/>
      <c r="Q433" s="480">
        <v>10</v>
      </c>
      <c r="R433" s="151"/>
      <c r="S433" s="611" t="s">
        <v>811</v>
      </c>
      <c r="T433" s="612"/>
      <c r="U433" s="612"/>
      <c r="V433" s="612"/>
      <c r="W433" s="489">
        <f>P424+T424</f>
        <v>96</v>
      </c>
      <c r="X433" s="423"/>
    </row>
    <row r="434" spans="1:24" ht="15.3" thickBot="1" x14ac:dyDescent="0.45">
      <c r="A434" s="615"/>
      <c r="B434" s="616"/>
      <c r="C434" s="616"/>
      <c r="D434" s="146"/>
      <c r="E434" s="40" t="s">
        <v>812</v>
      </c>
      <c r="F434" s="609" t="s">
        <v>813</v>
      </c>
      <c r="G434" s="610"/>
      <c r="H434" s="610"/>
      <c r="I434" s="610"/>
      <c r="J434" s="479">
        <v>8</v>
      </c>
      <c r="K434" s="611" t="s">
        <v>814</v>
      </c>
      <c r="L434" s="612"/>
      <c r="M434" s="612"/>
      <c r="N434" s="612"/>
      <c r="O434" s="612"/>
      <c r="P434" s="612"/>
      <c r="Q434" s="490">
        <f>SUM(P424,R424,T424)</f>
        <v>128</v>
      </c>
      <c r="R434" s="619" t="s">
        <v>815</v>
      </c>
      <c r="S434" s="620"/>
      <c r="T434" s="620"/>
      <c r="U434" s="306"/>
      <c r="V434" s="151"/>
      <c r="W434" s="151"/>
      <c r="X434" s="423"/>
    </row>
    <row r="435" spans="1:24" ht="12.6" thickBot="1" x14ac:dyDescent="0.45">
      <c r="A435" s="582"/>
      <c r="B435" s="44"/>
      <c r="C435" s="44"/>
      <c r="D435" s="44"/>
      <c r="E435" s="42"/>
      <c r="F435" s="609" t="s">
        <v>816</v>
      </c>
      <c r="G435" s="610"/>
      <c r="H435" s="610"/>
      <c r="I435" s="610"/>
      <c r="J435" s="479">
        <v>18</v>
      </c>
      <c r="K435" s="611" t="s">
        <v>817</v>
      </c>
      <c r="L435" s="612"/>
      <c r="M435" s="612"/>
      <c r="N435" s="612"/>
      <c r="O435" s="612"/>
      <c r="P435" s="612"/>
      <c r="Q435" s="490">
        <f>SUM(O424,P424,R424,T424)+2</f>
        <v>148</v>
      </c>
      <c r="R435" s="491" t="s">
        <v>818</v>
      </c>
      <c r="S435" s="492"/>
      <c r="T435" s="492"/>
      <c r="U435" s="151"/>
      <c r="V435" s="151"/>
      <c r="W435" s="151"/>
      <c r="X435" s="423"/>
    </row>
    <row r="436" spans="1:24" x14ac:dyDescent="0.4">
      <c r="A436" s="150"/>
      <c r="C436" s="28"/>
      <c r="D436" s="28"/>
      <c r="E436" s="27"/>
      <c r="F436" s="28"/>
      <c r="G436" s="134"/>
      <c r="H436" s="53"/>
      <c r="I436" s="57"/>
      <c r="J436" s="28"/>
      <c r="K436" s="28"/>
      <c r="L436" s="28"/>
      <c r="M436" s="28"/>
      <c r="N436" s="28"/>
      <c r="O436" s="60"/>
      <c r="P436" s="63"/>
      <c r="Q436" s="63"/>
      <c r="R436" s="63"/>
      <c r="S436" s="63"/>
      <c r="T436" s="63"/>
      <c r="U436" s="63"/>
      <c r="V436" s="67"/>
      <c r="W436" s="67"/>
    </row>
    <row r="437" spans="1:24" x14ac:dyDescent="0.4">
      <c r="A437" s="150"/>
      <c r="C437" s="28"/>
      <c r="D437" s="28"/>
      <c r="E437" s="27"/>
      <c r="F437" s="28"/>
      <c r="G437" s="134"/>
      <c r="H437" s="53"/>
      <c r="I437" s="57"/>
      <c r="J437" s="28"/>
      <c r="K437" s="28"/>
      <c r="L437" s="28"/>
      <c r="M437" s="28"/>
      <c r="N437" s="28"/>
      <c r="O437" s="60"/>
      <c r="P437" s="63"/>
      <c r="Q437" s="63"/>
      <c r="R437" s="63"/>
      <c r="S437" s="63"/>
      <c r="T437" s="63"/>
      <c r="U437" s="63"/>
      <c r="V437" s="67"/>
      <c r="W437" s="67"/>
    </row>
    <row r="438" spans="1:24" x14ac:dyDescent="0.4">
      <c r="A438" s="150"/>
      <c r="C438" s="28"/>
      <c r="D438" s="28"/>
      <c r="E438" s="27"/>
      <c r="F438" s="28"/>
      <c r="G438" s="134"/>
      <c r="H438" s="53"/>
      <c r="I438" s="57"/>
      <c r="J438" s="28"/>
      <c r="K438" s="28"/>
      <c r="L438" s="28"/>
      <c r="M438" s="28"/>
      <c r="N438" s="28"/>
      <c r="O438" s="60"/>
      <c r="P438" s="63"/>
      <c r="Q438" s="63"/>
      <c r="R438" s="63"/>
      <c r="S438" s="63"/>
      <c r="T438" s="63"/>
      <c r="U438" s="63"/>
      <c r="V438" s="67"/>
      <c r="W438" s="67"/>
    </row>
  </sheetData>
  <mergeCells count="106">
    <mergeCell ref="S9:T9"/>
    <mergeCell ref="S24:T24"/>
    <mergeCell ref="B43:E43"/>
    <mergeCell ref="B44:E44"/>
    <mergeCell ref="S45:T45"/>
    <mergeCell ref="R149:T149"/>
    <mergeCell ref="R150:T150"/>
    <mergeCell ref="R183:T183"/>
    <mergeCell ref="B182:E182"/>
    <mergeCell ref="S62:T62"/>
    <mergeCell ref="S166:T166"/>
    <mergeCell ref="S81:T81"/>
    <mergeCell ref="B94:E94"/>
    <mergeCell ref="B95:E95"/>
    <mergeCell ref="S96:T96"/>
    <mergeCell ref="S118:T118"/>
    <mergeCell ref="S134:T134"/>
    <mergeCell ref="R135:T135"/>
    <mergeCell ref="B61:E61"/>
    <mergeCell ref="B79:E79"/>
    <mergeCell ref="B80:E80"/>
    <mergeCell ref="B116:E116"/>
    <mergeCell ref="B117:E117"/>
    <mergeCell ref="B81:E81"/>
    <mergeCell ref="R184:T184"/>
    <mergeCell ref="S193:T193"/>
    <mergeCell ref="B287:E287"/>
    <mergeCell ref="S201:T201"/>
    <mergeCell ref="B217:E217"/>
    <mergeCell ref="B218:E218"/>
    <mergeCell ref="S219:T219"/>
    <mergeCell ref="B239:E239"/>
    <mergeCell ref="B240:E240"/>
    <mergeCell ref="S241:T241"/>
    <mergeCell ref="B262:E262"/>
    <mergeCell ref="B263:E263"/>
    <mergeCell ref="S264:T264"/>
    <mergeCell ref="B286:E286"/>
    <mergeCell ref="B191:E191"/>
    <mergeCell ref="B192:E192"/>
    <mergeCell ref="R417:T417"/>
    <mergeCell ref="R344:T344"/>
    <mergeCell ref="R345:T345"/>
    <mergeCell ref="B394:E394"/>
    <mergeCell ref="S288:T288"/>
    <mergeCell ref="B324:E324"/>
    <mergeCell ref="B325:E325"/>
    <mergeCell ref="N326:P326"/>
    <mergeCell ref="R326:T326"/>
    <mergeCell ref="N327:P327"/>
    <mergeCell ref="R327:T327"/>
    <mergeCell ref="B395:E395"/>
    <mergeCell ref="R396:T396"/>
    <mergeCell ref="R397:T397"/>
    <mergeCell ref="B415:E415"/>
    <mergeCell ref="B416:E416"/>
    <mergeCell ref="K429:P429"/>
    <mergeCell ref="R418:T418"/>
    <mergeCell ref="A419:B419"/>
    <mergeCell ref="A420:B420"/>
    <mergeCell ref="A421:B421"/>
    <mergeCell ref="A422:B422"/>
    <mergeCell ref="A425:B425"/>
    <mergeCell ref="A426:B426"/>
    <mergeCell ref="A427:B427"/>
    <mergeCell ref="S427:W427"/>
    <mergeCell ref="F428:I428"/>
    <mergeCell ref="K428:P428"/>
    <mergeCell ref="F435:I435"/>
    <mergeCell ref="K435:P435"/>
    <mergeCell ref="A433:C434"/>
    <mergeCell ref="K433:P433"/>
    <mergeCell ref="S433:V433"/>
    <mergeCell ref="F434:I434"/>
    <mergeCell ref="K434:P434"/>
    <mergeCell ref="R434:T434"/>
    <mergeCell ref="A430:C431"/>
    <mergeCell ref="F430:I430"/>
    <mergeCell ref="K430:P430"/>
    <mergeCell ref="K431:P431"/>
    <mergeCell ref="F432:I432"/>
    <mergeCell ref="K432:P432"/>
    <mergeCell ref="B96:E96"/>
    <mergeCell ref="B62:E62"/>
    <mergeCell ref="B7:E7"/>
    <mergeCell ref="B8:E8"/>
    <mergeCell ref="B22:E22"/>
    <mergeCell ref="B23:E23"/>
    <mergeCell ref="B60:E60"/>
    <mergeCell ref="B417:E417"/>
    <mergeCell ref="B199:E199"/>
    <mergeCell ref="B200:E200"/>
    <mergeCell ref="B342:E342"/>
    <mergeCell ref="B343:E343"/>
    <mergeCell ref="B132:E132"/>
    <mergeCell ref="B133:E133"/>
    <mergeCell ref="B164:E164"/>
    <mergeCell ref="B165:E165"/>
    <mergeCell ref="B181:E181"/>
    <mergeCell ref="B147:E147"/>
    <mergeCell ref="B148:E148"/>
    <mergeCell ref="B150:E150"/>
    <mergeCell ref="B149:E149"/>
    <mergeCell ref="B166:E166"/>
    <mergeCell ref="B241:E241"/>
    <mergeCell ref="B288:E288"/>
  </mergeCells>
  <pageMargins left="0.25" right="0.25" top="0.75" bottom="0.75" header="0.3" footer="0.3"/>
  <pageSetup scale="49" fitToHeight="0" orientation="landscape" r:id="rId1"/>
  <headerFooter>
    <oddHeader>&amp;C&amp;"-,Bold"&amp;14PART III
CURRICULUM OUTLINE
MH60R FLEET REPLACEMENT PILOT CATEGORY IV</oddHeader>
    <oddFooter>&amp;L&amp;"Arial,Regular"&amp;14Last Updated: 05/20/2020&amp;C&amp;"Arial,Regular"&amp;14&amp;P&amp;R&amp;"Arial,Regular"&amp;14Enclosure (4)</oddFooter>
  </headerFooter>
  <rowBreaks count="7" manualBreakCount="7">
    <brk id="63" max="23" man="1"/>
    <brk id="118" max="23" man="1"/>
    <brk id="184" max="23" man="1"/>
    <brk id="241" max="23" man="1"/>
    <brk id="288" max="23" man="1"/>
    <brk id="345" max="23" man="1"/>
    <brk id="418" max="2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58"/>
  <sheetViews>
    <sheetView view="pageLayout" zoomScale="90" zoomScaleNormal="100" zoomScaleSheetLayoutView="100" zoomScalePageLayoutView="90" workbookViewId="0">
      <selection activeCell="H11" sqref="H11"/>
    </sheetView>
  </sheetViews>
  <sheetFormatPr defaultRowHeight="14.4" x14ac:dyDescent="0.55000000000000004"/>
  <sheetData>
    <row r="1" spans="1:9" ht="14.7" thickBot="1" x14ac:dyDescent="0.6">
      <c r="A1" s="96"/>
      <c r="B1" s="96"/>
      <c r="C1" s="96"/>
      <c r="D1" s="96"/>
      <c r="E1" s="96"/>
      <c r="F1" s="96"/>
      <c r="G1" s="96"/>
      <c r="H1" s="6"/>
      <c r="I1" s="95"/>
    </row>
    <row r="2" spans="1:9" ht="14.7" thickBot="1" x14ac:dyDescent="0.6">
      <c r="A2" s="647" t="s">
        <v>819</v>
      </c>
      <c r="B2" s="648"/>
      <c r="C2" s="648"/>
      <c r="D2" s="648"/>
      <c r="E2" s="648"/>
      <c r="F2" s="649"/>
      <c r="G2" s="95"/>
      <c r="H2" s="95"/>
    </row>
    <row r="3" spans="1:9" x14ac:dyDescent="0.55000000000000004">
      <c r="A3" s="663" t="s">
        <v>820</v>
      </c>
      <c r="B3" s="655" t="s">
        <v>821</v>
      </c>
      <c r="C3" s="643" t="s">
        <v>822</v>
      </c>
      <c r="D3" s="641" t="s">
        <v>823</v>
      </c>
      <c r="E3" s="643" t="s">
        <v>824</v>
      </c>
      <c r="F3" s="645" t="s">
        <v>825</v>
      </c>
      <c r="G3" s="6"/>
      <c r="H3" s="95"/>
    </row>
    <row r="4" spans="1:9" x14ac:dyDescent="0.55000000000000004">
      <c r="A4" s="664"/>
      <c r="B4" s="656"/>
      <c r="C4" s="644"/>
      <c r="D4" s="642"/>
      <c r="E4" s="644"/>
      <c r="F4" s="646"/>
      <c r="G4" s="6"/>
      <c r="H4" s="95"/>
    </row>
    <row r="5" spans="1:9" x14ac:dyDescent="0.55000000000000004">
      <c r="A5" s="105" t="s">
        <v>826</v>
      </c>
      <c r="B5" s="106">
        <v>10</v>
      </c>
      <c r="C5" s="107">
        <v>22</v>
      </c>
      <c r="D5" s="107">
        <v>15</v>
      </c>
      <c r="E5" s="107">
        <v>7</v>
      </c>
      <c r="F5" s="108">
        <f>SUM(D5:E5)</f>
        <v>22</v>
      </c>
      <c r="G5" s="6"/>
      <c r="H5" s="95"/>
    </row>
    <row r="6" spans="1:9" x14ac:dyDescent="0.55000000000000004">
      <c r="A6" s="105" t="s">
        <v>827</v>
      </c>
      <c r="B6" s="391">
        <v>6</v>
      </c>
      <c r="C6" s="235">
        <v>13</v>
      </c>
      <c r="D6" s="235">
        <v>11</v>
      </c>
      <c r="E6" s="235">
        <v>2</v>
      </c>
      <c r="F6" s="215">
        <f>SUM(D6:E6)</f>
        <v>13</v>
      </c>
      <c r="G6" s="6"/>
      <c r="H6" s="95"/>
    </row>
    <row r="7" spans="1:9" x14ac:dyDescent="0.55000000000000004">
      <c r="A7" s="105"/>
      <c r="B7" s="106"/>
      <c r="C7" s="107"/>
      <c r="D7" s="107"/>
      <c r="E7" s="107"/>
      <c r="F7" s="108"/>
      <c r="G7" s="6"/>
      <c r="H7" s="95"/>
    </row>
    <row r="8" spans="1:9" ht="14.7" thickBot="1" x14ac:dyDescent="0.6">
      <c r="A8" s="109" t="s">
        <v>828</v>
      </c>
      <c r="B8" s="110">
        <f>B5+B6</f>
        <v>16</v>
      </c>
      <c r="C8" s="111">
        <f>C5+C6</f>
        <v>35</v>
      </c>
      <c r="D8" s="111">
        <f>D5+D6</f>
        <v>26</v>
      </c>
      <c r="E8" s="111">
        <f>E5+E6</f>
        <v>9</v>
      </c>
      <c r="F8" s="112">
        <f>F5+F6</f>
        <v>35</v>
      </c>
      <c r="G8" s="6"/>
      <c r="H8" s="95"/>
    </row>
    <row r="9" spans="1:9" ht="14.7" thickBot="1" x14ac:dyDescent="0.6">
      <c r="A9" s="97"/>
      <c r="B9" s="97"/>
      <c r="C9" s="97"/>
      <c r="D9" s="97"/>
      <c r="E9" s="97"/>
      <c r="F9" s="97"/>
      <c r="G9" s="98"/>
      <c r="H9" s="95"/>
    </row>
    <row r="10" spans="1:9" ht="14.7" thickBot="1" x14ac:dyDescent="0.6">
      <c r="A10" s="647" t="s">
        <v>829</v>
      </c>
      <c r="B10" s="648"/>
      <c r="C10" s="648"/>
      <c r="D10" s="648"/>
      <c r="E10" s="648"/>
      <c r="F10" s="649"/>
      <c r="G10" s="95"/>
      <c r="H10" s="95"/>
    </row>
    <row r="11" spans="1:9" x14ac:dyDescent="0.55000000000000004">
      <c r="A11" s="663" t="s">
        <v>820</v>
      </c>
      <c r="B11" s="655" t="s">
        <v>821</v>
      </c>
      <c r="C11" s="643" t="s">
        <v>822</v>
      </c>
      <c r="D11" s="641" t="s">
        <v>823</v>
      </c>
      <c r="E11" s="643" t="s">
        <v>824</v>
      </c>
      <c r="F11" s="645" t="s">
        <v>825</v>
      </c>
      <c r="G11" s="95"/>
      <c r="H11" s="95"/>
    </row>
    <row r="12" spans="1:9" x14ac:dyDescent="0.55000000000000004">
      <c r="A12" s="664"/>
      <c r="B12" s="656"/>
      <c r="C12" s="644"/>
      <c r="D12" s="642"/>
      <c r="E12" s="644"/>
      <c r="F12" s="646"/>
      <c r="G12" s="95"/>
      <c r="H12" s="95"/>
    </row>
    <row r="13" spans="1:9" x14ac:dyDescent="0.55000000000000004">
      <c r="A13" s="105" t="s">
        <v>826</v>
      </c>
      <c r="B13" s="106">
        <v>10</v>
      </c>
      <c r="C13" s="107">
        <v>22.5</v>
      </c>
      <c r="D13" s="107">
        <v>15.5</v>
      </c>
      <c r="E13" s="107">
        <v>7</v>
      </c>
      <c r="F13" s="108">
        <f>SUM(D13:E13)</f>
        <v>22.5</v>
      </c>
      <c r="G13" s="95"/>
      <c r="H13" s="95"/>
    </row>
    <row r="14" spans="1:9" x14ac:dyDescent="0.55000000000000004">
      <c r="A14" s="105" t="s">
        <v>827</v>
      </c>
      <c r="B14" s="391">
        <v>6</v>
      </c>
      <c r="C14" s="235">
        <v>12.5</v>
      </c>
      <c r="D14" s="235">
        <v>10.5</v>
      </c>
      <c r="E14" s="235">
        <v>2</v>
      </c>
      <c r="F14" s="215">
        <f>SUM(D14:E14)</f>
        <v>12.5</v>
      </c>
      <c r="G14" s="95"/>
      <c r="H14" s="95"/>
    </row>
    <row r="15" spans="1:9" ht="15" customHeight="1" x14ac:dyDescent="0.55000000000000004">
      <c r="A15" s="105"/>
      <c r="B15" s="106"/>
      <c r="C15" s="107"/>
      <c r="D15" s="107"/>
      <c r="E15" s="107"/>
      <c r="F15" s="108"/>
      <c r="G15" s="95"/>
      <c r="H15" s="95"/>
    </row>
    <row r="16" spans="1:9" ht="14.7" thickBot="1" x14ac:dyDescent="0.6">
      <c r="A16" s="109" t="s">
        <v>828</v>
      </c>
      <c r="B16" s="110">
        <f>B13+B14</f>
        <v>16</v>
      </c>
      <c r="C16" s="111">
        <f>C13+C14</f>
        <v>35</v>
      </c>
      <c r="D16" s="111">
        <f>D13+D14</f>
        <v>26</v>
      </c>
      <c r="E16" s="111">
        <f>E13+E14</f>
        <v>9</v>
      </c>
      <c r="F16" s="112">
        <f>F13+F14</f>
        <v>35</v>
      </c>
      <c r="G16" s="95"/>
      <c r="H16" s="95"/>
    </row>
    <row r="17" spans="1:9" ht="14.7" thickBot="1" x14ac:dyDescent="0.6">
      <c r="A17" s="99"/>
      <c r="B17" s="97"/>
      <c r="C17" s="99"/>
      <c r="D17" s="99"/>
      <c r="E17" s="99"/>
      <c r="F17" s="99"/>
      <c r="G17" s="95"/>
      <c r="H17" s="95"/>
      <c r="I17" s="95"/>
    </row>
    <row r="18" spans="1:9" ht="14.7" thickBot="1" x14ac:dyDescent="0.6">
      <c r="A18" s="647" t="s">
        <v>830</v>
      </c>
      <c r="B18" s="648"/>
      <c r="C18" s="648"/>
      <c r="D18" s="649"/>
      <c r="E18" s="6"/>
      <c r="F18" s="647" t="s">
        <v>831</v>
      </c>
      <c r="G18" s="648"/>
      <c r="H18" s="648"/>
      <c r="I18" s="649"/>
    </row>
    <row r="19" spans="1:9" x14ac:dyDescent="0.55000000000000004">
      <c r="A19" s="653" t="s">
        <v>820</v>
      </c>
      <c r="B19" s="655" t="s">
        <v>821</v>
      </c>
      <c r="C19" s="657" t="s">
        <v>832</v>
      </c>
      <c r="D19" s="659" t="s">
        <v>822</v>
      </c>
      <c r="E19" s="101"/>
      <c r="F19" s="653" t="s">
        <v>820</v>
      </c>
      <c r="G19" s="655" t="s">
        <v>821</v>
      </c>
      <c r="H19" s="657" t="s">
        <v>832</v>
      </c>
      <c r="I19" s="659" t="s">
        <v>822</v>
      </c>
    </row>
    <row r="20" spans="1:9" x14ac:dyDescent="0.55000000000000004">
      <c r="A20" s="654"/>
      <c r="B20" s="656"/>
      <c r="C20" s="658"/>
      <c r="D20" s="660"/>
      <c r="E20" s="101"/>
      <c r="F20" s="654"/>
      <c r="G20" s="656"/>
      <c r="H20" s="658"/>
      <c r="I20" s="660"/>
    </row>
    <row r="21" spans="1:9" x14ac:dyDescent="0.55000000000000004">
      <c r="A21" s="113" t="s">
        <v>826</v>
      </c>
      <c r="B21" s="114">
        <v>2</v>
      </c>
      <c r="C21" s="115">
        <v>4</v>
      </c>
      <c r="D21" s="116">
        <v>4</v>
      </c>
      <c r="E21" s="102"/>
      <c r="F21" s="113" t="s">
        <v>826</v>
      </c>
      <c r="G21" s="114">
        <v>8</v>
      </c>
      <c r="H21" s="115">
        <v>16</v>
      </c>
      <c r="I21" s="116">
        <v>16</v>
      </c>
    </row>
    <row r="22" spans="1:9" x14ac:dyDescent="0.55000000000000004">
      <c r="A22" s="113" t="s">
        <v>827</v>
      </c>
      <c r="B22" s="392">
        <v>10</v>
      </c>
      <c r="C22" s="393">
        <v>20</v>
      </c>
      <c r="D22" s="394">
        <v>20</v>
      </c>
      <c r="E22" s="395"/>
      <c r="F22" s="396" t="s">
        <v>827</v>
      </c>
      <c r="G22" s="392">
        <v>4</v>
      </c>
      <c r="H22" s="393">
        <v>8</v>
      </c>
      <c r="I22" s="394">
        <v>8</v>
      </c>
    </row>
    <row r="23" spans="1:9" x14ac:dyDescent="0.55000000000000004">
      <c r="A23" s="113"/>
      <c r="B23" s="114"/>
      <c r="C23" s="115"/>
      <c r="D23" s="116"/>
      <c r="E23" s="102"/>
      <c r="F23" s="113"/>
      <c r="G23" s="114"/>
      <c r="H23" s="115"/>
      <c r="I23" s="116"/>
    </row>
    <row r="24" spans="1:9" ht="14.7" thickBot="1" x14ac:dyDescent="0.6">
      <c r="A24" s="117" t="s">
        <v>828</v>
      </c>
      <c r="B24" s="118">
        <f>SUM(B21:B23)</f>
        <v>12</v>
      </c>
      <c r="C24" s="119">
        <f>SUM(C21:C23)</f>
        <v>24</v>
      </c>
      <c r="D24" s="120" t="s">
        <v>833</v>
      </c>
      <c r="E24" s="99"/>
      <c r="F24" s="117" t="s">
        <v>828</v>
      </c>
      <c r="G24" s="305">
        <f>SUM(G21:G23)</f>
        <v>12</v>
      </c>
      <c r="H24" s="119">
        <f>SUM(H21:H23)</f>
        <v>24</v>
      </c>
      <c r="I24" s="120" t="s">
        <v>834</v>
      </c>
    </row>
    <row r="25" spans="1:9" ht="14.7" thickBot="1" x14ac:dyDescent="0.6">
      <c r="A25" s="661"/>
      <c r="B25" s="661"/>
      <c r="C25" s="661"/>
      <c r="D25" s="661"/>
      <c r="E25" s="100"/>
      <c r="F25" s="121"/>
      <c r="G25" s="121"/>
      <c r="H25" s="6"/>
      <c r="I25" s="95"/>
    </row>
    <row r="26" spans="1:9" ht="14.7" thickBot="1" x14ac:dyDescent="0.6">
      <c r="A26" s="647" t="s">
        <v>835</v>
      </c>
      <c r="B26" s="648"/>
      <c r="C26" s="648"/>
      <c r="D26" s="649"/>
      <c r="E26" s="6"/>
      <c r="F26" s="647" t="s">
        <v>836</v>
      </c>
      <c r="G26" s="648"/>
      <c r="H26" s="648"/>
      <c r="I26" s="649"/>
    </row>
    <row r="27" spans="1:9" x14ac:dyDescent="0.55000000000000004">
      <c r="A27" s="653" t="s">
        <v>820</v>
      </c>
      <c r="B27" s="655" t="s">
        <v>821</v>
      </c>
      <c r="C27" s="657" t="s">
        <v>832</v>
      </c>
      <c r="D27" s="659" t="s">
        <v>822</v>
      </c>
      <c r="E27" s="6"/>
      <c r="F27" s="653" t="s">
        <v>820</v>
      </c>
      <c r="G27" s="655" t="s">
        <v>821</v>
      </c>
      <c r="H27" s="657" t="s">
        <v>832</v>
      </c>
      <c r="I27" s="659" t="s">
        <v>822</v>
      </c>
    </row>
    <row r="28" spans="1:9" x14ac:dyDescent="0.55000000000000004">
      <c r="A28" s="654"/>
      <c r="B28" s="656"/>
      <c r="C28" s="658"/>
      <c r="D28" s="660"/>
      <c r="E28" s="6"/>
      <c r="F28" s="654"/>
      <c r="G28" s="656"/>
      <c r="H28" s="658"/>
      <c r="I28" s="660"/>
    </row>
    <row r="29" spans="1:9" x14ac:dyDescent="0.55000000000000004">
      <c r="A29" s="113" t="s">
        <v>826</v>
      </c>
      <c r="B29" s="392">
        <v>1</v>
      </c>
      <c r="C29" s="393">
        <v>2</v>
      </c>
      <c r="D29" s="394">
        <v>2</v>
      </c>
      <c r="E29" s="397"/>
      <c r="F29" s="398" t="s">
        <v>826</v>
      </c>
      <c r="G29" s="392">
        <v>5</v>
      </c>
      <c r="H29" s="393">
        <v>6.5</v>
      </c>
      <c r="I29" s="394">
        <v>6.5</v>
      </c>
    </row>
    <row r="30" spans="1:9" x14ac:dyDescent="0.55000000000000004">
      <c r="A30" s="113" t="s">
        <v>827</v>
      </c>
      <c r="B30" s="392">
        <v>7</v>
      </c>
      <c r="C30" s="393">
        <v>14</v>
      </c>
      <c r="D30" s="394">
        <v>14</v>
      </c>
      <c r="E30" s="397"/>
      <c r="F30" s="398" t="s">
        <v>827</v>
      </c>
      <c r="G30" s="392">
        <v>20</v>
      </c>
      <c r="H30" s="393">
        <v>7</v>
      </c>
      <c r="I30" s="394">
        <v>7</v>
      </c>
    </row>
    <row r="31" spans="1:9" ht="15" customHeight="1" x14ac:dyDescent="0.55000000000000004">
      <c r="A31" s="113"/>
      <c r="B31" s="114"/>
      <c r="C31" s="115"/>
      <c r="D31" s="116"/>
      <c r="E31" s="6"/>
      <c r="F31" s="113"/>
      <c r="G31" s="114"/>
      <c r="H31" s="115"/>
      <c r="I31" s="116"/>
    </row>
    <row r="32" spans="1:9" ht="15" customHeight="1" thickBot="1" x14ac:dyDescent="0.6">
      <c r="A32" s="117" t="s">
        <v>828</v>
      </c>
      <c r="B32" s="118">
        <f>SUM(B29:B31)</f>
        <v>8</v>
      </c>
      <c r="C32" s="119">
        <f>SUM(C29:C31)</f>
        <v>16</v>
      </c>
      <c r="D32" s="120" t="s">
        <v>837</v>
      </c>
      <c r="E32" s="103"/>
      <c r="F32" s="117" t="s">
        <v>828</v>
      </c>
      <c r="G32" s="118">
        <f>SUM(G29:G31)</f>
        <v>25</v>
      </c>
      <c r="H32" s="119">
        <f>SUM(H29:H31)</f>
        <v>13.5</v>
      </c>
      <c r="I32" s="120">
        <v>13.5</v>
      </c>
    </row>
    <row r="33" spans="1:12" ht="14.7" thickBot="1" x14ac:dyDescent="0.6">
      <c r="A33" s="662"/>
      <c r="B33" s="662"/>
      <c r="C33" s="662"/>
      <c r="D33" s="662"/>
      <c r="E33" s="103"/>
      <c r="F33" s="99"/>
      <c r="G33" s="97"/>
      <c r="H33" s="104"/>
      <c r="I33" s="95"/>
    </row>
    <row r="34" spans="1:12" ht="14.7" thickBot="1" x14ac:dyDescent="0.6">
      <c r="A34" s="647" t="s">
        <v>838</v>
      </c>
      <c r="B34" s="648"/>
      <c r="C34" s="648"/>
      <c r="D34" s="649"/>
      <c r="E34" s="6"/>
      <c r="F34" s="650" t="s">
        <v>839</v>
      </c>
      <c r="G34" s="651"/>
      <c r="H34" s="651"/>
      <c r="I34" s="652"/>
    </row>
    <row r="35" spans="1:12" x14ac:dyDescent="0.55000000000000004">
      <c r="A35" s="122" t="s">
        <v>820</v>
      </c>
      <c r="B35" s="123" t="s">
        <v>821</v>
      </c>
      <c r="C35" s="124" t="s">
        <v>832</v>
      </c>
      <c r="D35" s="125" t="s">
        <v>822</v>
      </c>
      <c r="E35" s="6"/>
      <c r="F35" s="632" t="s">
        <v>840</v>
      </c>
      <c r="G35" s="633"/>
      <c r="H35" s="633"/>
      <c r="I35" s="634"/>
    </row>
    <row r="36" spans="1:12" x14ac:dyDescent="0.55000000000000004">
      <c r="A36" s="126" t="s">
        <v>827</v>
      </c>
      <c r="B36" s="127">
        <v>1</v>
      </c>
      <c r="C36" s="115">
        <v>2</v>
      </c>
      <c r="D36" s="128">
        <v>2</v>
      </c>
      <c r="E36" s="6"/>
      <c r="F36" s="635"/>
      <c r="G36" s="636"/>
      <c r="H36" s="636"/>
      <c r="I36" s="637"/>
      <c r="L36" s="46"/>
    </row>
    <row r="37" spans="1:12" ht="15" customHeight="1" x14ac:dyDescent="0.55000000000000004">
      <c r="A37" s="126"/>
      <c r="B37" s="127"/>
      <c r="C37" s="115"/>
      <c r="D37" s="128"/>
      <c r="E37" s="6"/>
      <c r="F37" s="635"/>
      <c r="G37" s="636"/>
      <c r="H37" s="636"/>
      <c r="I37" s="637"/>
    </row>
    <row r="38" spans="1:12" ht="14.7" thickBot="1" x14ac:dyDescent="0.6">
      <c r="A38" s="129" t="s">
        <v>828</v>
      </c>
      <c r="B38" s="130">
        <v>1</v>
      </c>
      <c r="C38" s="131">
        <v>2</v>
      </c>
      <c r="D38" s="132">
        <v>2</v>
      </c>
      <c r="E38" s="6"/>
      <c r="F38" s="638"/>
      <c r="G38" s="639"/>
      <c r="H38" s="639"/>
      <c r="I38" s="640"/>
    </row>
    <row r="39" spans="1:12" ht="15" customHeight="1" x14ac:dyDescent="0.55000000000000004">
      <c r="A39" s="13"/>
      <c r="B39" s="7"/>
      <c r="C39" s="7"/>
      <c r="D39" s="7"/>
      <c r="E39" s="6"/>
      <c r="F39" s="632" t="s">
        <v>841</v>
      </c>
      <c r="G39" s="633"/>
      <c r="H39" s="633"/>
      <c r="I39" s="634"/>
    </row>
    <row r="40" spans="1:12" x14ac:dyDescent="0.55000000000000004">
      <c r="E40" s="17"/>
      <c r="F40" s="635"/>
      <c r="G40" s="636"/>
      <c r="H40" s="636"/>
      <c r="I40" s="637"/>
    </row>
    <row r="41" spans="1:12" ht="14.7" thickBot="1" x14ac:dyDescent="0.6">
      <c r="E41" s="7"/>
      <c r="F41" s="638"/>
      <c r="G41" s="639"/>
      <c r="H41" s="639"/>
      <c r="I41" s="640"/>
    </row>
    <row r="42" spans="1:12" x14ac:dyDescent="0.55000000000000004">
      <c r="E42" s="7"/>
      <c r="F42" s="14"/>
      <c r="G42" s="14"/>
      <c r="H42" s="14"/>
    </row>
    <row r="43" spans="1:12" x14ac:dyDescent="0.55000000000000004">
      <c r="E43" s="18"/>
      <c r="F43" s="14"/>
      <c r="G43" s="14"/>
      <c r="H43" s="14"/>
    </row>
    <row r="44" spans="1:12" x14ac:dyDescent="0.55000000000000004">
      <c r="E44" s="18"/>
      <c r="F44" s="14"/>
      <c r="G44" s="14"/>
      <c r="H44" s="14"/>
    </row>
    <row r="45" spans="1:12" x14ac:dyDescent="0.55000000000000004">
      <c r="A45" s="6"/>
      <c r="B45" s="7"/>
      <c r="C45" s="7"/>
      <c r="D45" s="18"/>
      <c r="E45" s="18"/>
      <c r="F45" s="14"/>
      <c r="G45" s="14"/>
      <c r="H45" s="14"/>
    </row>
    <row r="53" spans="1:8" x14ac:dyDescent="0.55000000000000004">
      <c r="A53" s="6"/>
      <c r="B53" s="6"/>
      <c r="C53" s="6"/>
      <c r="D53" s="6"/>
      <c r="E53" s="6"/>
      <c r="F53" s="6"/>
      <c r="G53" s="6"/>
      <c r="H53" s="6"/>
    </row>
    <row r="54" spans="1:8" x14ac:dyDescent="0.55000000000000004">
      <c r="A54" s="6"/>
      <c r="B54" s="6"/>
      <c r="C54" s="6"/>
      <c r="D54" s="6"/>
      <c r="E54" s="6"/>
      <c r="F54" s="6"/>
      <c r="G54" s="6"/>
      <c r="H54" s="6"/>
    </row>
    <row r="55" spans="1:8" x14ac:dyDescent="0.55000000000000004">
      <c r="A55" s="6"/>
      <c r="B55" s="6"/>
      <c r="C55" s="6"/>
      <c r="D55" s="6"/>
      <c r="E55" s="6"/>
      <c r="F55" s="6"/>
      <c r="G55" s="6"/>
      <c r="H55" s="6"/>
    </row>
    <row r="56" spans="1:8" x14ac:dyDescent="0.55000000000000004">
      <c r="A56" s="6"/>
      <c r="B56" s="6"/>
      <c r="C56" s="6"/>
      <c r="D56" s="6"/>
      <c r="E56" s="6"/>
      <c r="F56" s="6"/>
      <c r="G56" s="6"/>
      <c r="H56" s="6"/>
    </row>
    <row r="57" spans="1:8" x14ac:dyDescent="0.55000000000000004">
      <c r="A57" s="6"/>
      <c r="B57" s="6"/>
      <c r="C57" s="6"/>
      <c r="D57" s="6"/>
      <c r="E57" s="6"/>
      <c r="F57" s="6"/>
      <c r="G57" s="6"/>
      <c r="H57" s="6"/>
    </row>
    <row r="58" spans="1:8" x14ac:dyDescent="0.55000000000000004">
      <c r="A58" s="6"/>
      <c r="B58" s="6"/>
      <c r="C58" s="6"/>
      <c r="D58" s="6"/>
      <c r="E58" s="6"/>
      <c r="F58" s="6"/>
      <c r="G58" s="6"/>
      <c r="H58" s="6"/>
    </row>
  </sheetData>
  <mergeCells count="40">
    <mergeCell ref="C11:C12"/>
    <mergeCell ref="A2:F2"/>
    <mergeCell ref="A10:F10"/>
    <mergeCell ref="A3:A4"/>
    <mergeCell ref="B3:B4"/>
    <mergeCell ref="C3:C4"/>
    <mergeCell ref="D3:D4"/>
    <mergeCell ref="E3:E4"/>
    <mergeCell ref="F3:F4"/>
    <mergeCell ref="A11:A12"/>
    <mergeCell ref="B11:B12"/>
    <mergeCell ref="I27:I28"/>
    <mergeCell ref="A18:D18"/>
    <mergeCell ref="F18:I18"/>
    <mergeCell ref="A25:D25"/>
    <mergeCell ref="A33:D33"/>
    <mergeCell ref="H19:H20"/>
    <mergeCell ref="I19:I20"/>
    <mergeCell ref="G19:G20"/>
    <mergeCell ref="A19:A20"/>
    <mergeCell ref="B19:B20"/>
    <mergeCell ref="C19:C20"/>
    <mergeCell ref="D19:D20"/>
    <mergeCell ref="F19:F20"/>
    <mergeCell ref="F39:I41"/>
    <mergeCell ref="D11:D12"/>
    <mergeCell ref="E11:E12"/>
    <mergeCell ref="F11:F12"/>
    <mergeCell ref="F35:I38"/>
    <mergeCell ref="A26:D26"/>
    <mergeCell ref="F26:I26"/>
    <mergeCell ref="A34:D34"/>
    <mergeCell ref="F34:I34"/>
    <mergeCell ref="A27:A28"/>
    <mergeCell ref="B27:B28"/>
    <mergeCell ref="C27:C28"/>
    <mergeCell ref="D27:D28"/>
    <mergeCell ref="F27:F28"/>
    <mergeCell ref="G27:G28"/>
    <mergeCell ref="H27:H28"/>
  </mergeCells>
  <pageMargins left="0.7" right="0.7" top="0.94444444444444442" bottom="0.75" header="0.3" footer="0.3"/>
  <pageSetup orientation="portrait" r:id="rId1"/>
  <headerFooter>
    <oddHeader>&amp;C&amp;"-,Bold"&amp;10PART IV
FLIGHT AND SIMULATOR SUMMARY
MH-60R FLEET REPLACEMENT PILOT CATEGORY IV</oddHeader>
    <oddFooter>&amp;L&amp;"Arial,Regular"&amp;10Last Updated: 05/20/2020&amp;R&amp;"Arial,Regular"&amp;10Enclosure (4)</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25"/>
  <sheetViews>
    <sheetView view="pageLayout" zoomScale="110" zoomScaleNormal="100" zoomScalePageLayoutView="110" workbookViewId="0">
      <selection activeCell="B21" sqref="B21"/>
    </sheetView>
  </sheetViews>
  <sheetFormatPr defaultColWidth="9.15625" defaultRowHeight="12.3" x14ac:dyDescent="0.55000000000000004"/>
  <cols>
    <col min="1" max="1" width="26.26171875" style="4" customWidth="1"/>
    <col min="2" max="2" width="54.41796875" style="4" customWidth="1"/>
    <col min="3" max="3" width="9.26171875" style="4" customWidth="1"/>
    <col min="4" max="16384" width="9.15625" style="4"/>
  </cols>
  <sheetData>
    <row r="1" spans="1:10" ht="13.8" x14ac:dyDescent="0.45">
      <c r="A1" s="121"/>
      <c r="B1" s="95"/>
      <c r="C1" s="95"/>
    </row>
    <row r="2" spans="1:10" ht="13.8" x14ac:dyDescent="0.45">
      <c r="B2" s="95"/>
      <c r="C2" s="464" t="s">
        <v>86</v>
      </c>
      <c r="D2" s="464" t="s">
        <v>87</v>
      </c>
    </row>
    <row r="3" spans="1:10" x14ac:dyDescent="0.4">
      <c r="A3" s="460" t="s">
        <v>842</v>
      </c>
      <c r="B3" s="460" t="s">
        <v>843</v>
      </c>
      <c r="C3" s="462" t="s">
        <v>844</v>
      </c>
      <c r="D3" s="462" t="s">
        <v>844</v>
      </c>
    </row>
    <row r="4" spans="1:10" x14ac:dyDescent="0.4">
      <c r="A4" s="6" t="s">
        <v>845</v>
      </c>
      <c r="B4" s="6" t="s">
        <v>846</v>
      </c>
      <c r="C4" s="6">
        <v>0.2</v>
      </c>
      <c r="D4" s="6">
        <v>0.2</v>
      </c>
    </row>
    <row r="5" spans="1:10" x14ac:dyDescent="0.4">
      <c r="A5" s="6"/>
      <c r="B5" s="463" t="s">
        <v>847</v>
      </c>
      <c r="C5" s="461">
        <f>SUM(C4:C4)</f>
        <v>0.2</v>
      </c>
      <c r="D5" s="461">
        <f>SUM(D4:D4)</f>
        <v>0.2</v>
      </c>
    </row>
    <row r="6" spans="1:10" x14ac:dyDescent="0.4">
      <c r="B6" s="6"/>
      <c r="C6" s="6"/>
      <c r="D6" s="6"/>
    </row>
    <row r="7" spans="1:10" x14ac:dyDescent="0.4">
      <c r="A7" s="460" t="s">
        <v>848</v>
      </c>
      <c r="B7" s="460" t="s">
        <v>849</v>
      </c>
      <c r="C7" s="462" t="s">
        <v>844</v>
      </c>
      <c r="D7" s="462" t="s">
        <v>844</v>
      </c>
    </row>
    <row r="8" spans="1:10" x14ac:dyDescent="0.4">
      <c r="A8" s="6" t="s">
        <v>850</v>
      </c>
      <c r="B8" s="6" t="s">
        <v>851</v>
      </c>
      <c r="C8" s="6">
        <v>0.3</v>
      </c>
      <c r="D8" s="6">
        <v>0.3</v>
      </c>
    </row>
    <row r="9" spans="1:10" x14ac:dyDescent="0.4">
      <c r="B9" s="463" t="s">
        <v>852</v>
      </c>
      <c r="C9" s="461">
        <f>SUM(C8:C8)</f>
        <v>0.3</v>
      </c>
      <c r="D9" s="461">
        <f>SUM(D8:D8)</f>
        <v>0.3</v>
      </c>
    </row>
    <row r="10" spans="1:10" x14ac:dyDescent="0.4">
      <c r="A10" s="121"/>
      <c r="B10" s="6"/>
      <c r="C10" s="6"/>
      <c r="D10" s="6"/>
    </row>
    <row r="11" spans="1:10" ht="14.7" x14ac:dyDescent="0.6">
      <c r="A11" s="460" t="s">
        <v>853</v>
      </c>
      <c r="B11" s="460" t="s">
        <v>854</v>
      </c>
      <c r="C11" s="462" t="s">
        <v>844</v>
      </c>
      <c r="D11" s="462" t="s">
        <v>844</v>
      </c>
      <c r="H11" s="19"/>
      <c r="I11" s="20"/>
      <c r="J11" s="20"/>
    </row>
    <row r="12" spans="1:10" ht="12.9" x14ac:dyDescent="0.5">
      <c r="A12" s="6" t="s">
        <v>7</v>
      </c>
      <c r="B12" s="6" t="s">
        <v>855</v>
      </c>
      <c r="C12" s="389">
        <v>17.7</v>
      </c>
      <c r="D12" s="389">
        <v>18</v>
      </c>
      <c r="H12" s="7"/>
      <c r="I12" s="7"/>
      <c r="J12" s="7"/>
    </row>
    <row r="13" spans="1:10" ht="12.9" x14ac:dyDescent="0.5">
      <c r="A13" s="16"/>
      <c r="B13" s="467" t="s">
        <v>856</v>
      </c>
      <c r="C13" s="390">
        <f>SUM(C12:C12)</f>
        <v>17.7</v>
      </c>
      <c r="D13" s="390">
        <f>SUM(D12:D12)</f>
        <v>18</v>
      </c>
      <c r="H13" s="7"/>
      <c r="I13" s="7"/>
      <c r="J13" s="7"/>
    </row>
    <row r="14" spans="1:10" ht="13.2" x14ac:dyDescent="0.55000000000000004">
      <c r="A14" s="6"/>
      <c r="B14" s="464" t="s">
        <v>86</v>
      </c>
      <c r="C14" s="24"/>
      <c r="D14" s="24"/>
      <c r="H14" s="7"/>
      <c r="I14" s="7"/>
      <c r="J14" s="21"/>
    </row>
    <row r="15" spans="1:10" ht="14.7" x14ac:dyDescent="0.6">
      <c r="A15" s="665" t="s">
        <v>857</v>
      </c>
      <c r="B15" s="665"/>
      <c r="C15" s="465">
        <f>SUM(C5,C9,C13)</f>
        <v>18.2</v>
      </c>
      <c r="H15"/>
      <c r="I15" s="22"/>
      <c r="J15" s="23"/>
    </row>
    <row r="16" spans="1:10" ht="14.4" x14ac:dyDescent="0.55000000000000004">
      <c r="A16" s="6"/>
      <c r="B16" s="466"/>
      <c r="C16" s="24"/>
      <c r="I16"/>
      <c r="J16"/>
    </row>
    <row r="17" spans="1:10" ht="14.7" x14ac:dyDescent="0.6">
      <c r="B17" s="464" t="s">
        <v>87</v>
      </c>
      <c r="H17" s="19"/>
      <c r="I17" s="20"/>
      <c r="J17" s="20"/>
    </row>
    <row r="18" spans="1:10" x14ac:dyDescent="0.4">
      <c r="A18" s="665" t="s">
        <v>858</v>
      </c>
      <c r="B18" s="665"/>
      <c r="C18" s="6"/>
      <c r="D18" s="465">
        <f>SUM(D5,D9,D13)</f>
        <v>18.5</v>
      </c>
    </row>
    <row r="19" spans="1:10" x14ac:dyDescent="0.4">
      <c r="A19" s="6"/>
      <c r="B19" s="6"/>
    </row>
    <row r="20" spans="1:10" ht="14.7" x14ac:dyDescent="0.6">
      <c r="A20" s="2"/>
      <c r="B20" s="76"/>
      <c r="C20" s="76"/>
      <c r="I20" s="22"/>
      <c r="J20" s="23"/>
    </row>
    <row r="21" spans="1:10" ht="14.4" x14ac:dyDescent="0.55000000000000004">
      <c r="B21" s="2"/>
      <c r="H21" s="17"/>
      <c r="I21"/>
      <c r="J21"/>
    </row>
    <row r="22" spans="1:10" ht="14.7" x14ac:dyDescent="0.6">
      <c r="F22" s="24"/>
      <c r="H22" s="19"/>
      <c r="I22" s="20"/>
      <c r="J22" s="20"/>
    </row>
    <row r="23" spans="1:10" ht="12.9" x14ac:dyDescent="0.5">
      <c r="H23" s="7"/>
      <c r="I23" s="25"/>
      <c r="J23" s="7"/>
    </row>
    <row r="24" spans="1:10" ht="14.7" x14ac:dyDescent="0.6">
      <c r="I24" s="22"/>
      <c r="J24" s="12"/>
    </row>
    <row r="25" spans="1:10" ht="14.7" x14ac:dyDescent="0.6">
      <c r="H25"/>
      <c r="I25" s="26"/>
      <c r="J25" s="12"/>
    </row>
  </sheetData>
  <mergeCells count="2">
    <mergeCell ref="A15:B15"/>
    <mergeCell ref="A18:B18"/>
  </mergeCells>
  <pageMargins left="0.7" right="0.7" top="0.94446969696969696" bottom="0.75" header="0.3" footer="0.3"/>
  <pageSetup scale="91" orientation="portrait" r:id="rId1"/>
  <headerFooter>
    <oddHeader>&amp;C&amp;"-,Bold"&amp;10PART V
TRAINING TRACK SUMMARY
MH60R FLEET REPLACEMENT PILOT CATEGORY IV</oddHeader>
    <oddFooter>&amp;L&amp;"Arial,Regular"&amp;10Last Updated: 05/20/2020&amp;R&amp;"Arial,Regular"&amp;10Enclosure (4)</oddFooter>
  </headerFooter>
  <colBreaks count="1" manualBreakCount="1">
    <brk id="4" max="34"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T179"/>
  <sheetViews>
    <sheetView tabSelected="1" showRuler="0" showWhiteSpace="0" view="pageBreakPreview" topLeftCell="A44" zoomScale="80" zoomScaleNormal="100" zoomScaleSheetLayoutView="80" zoomScalePageLayoutView="80" workbookViewId="0">
      <selection activeCell="A34" sqref="A34:O34"/>
    </sheetView>
  </sheetViews>
  <sheetFormatPr defaultColWidth="1.26171875" defaultRowHeight="12.3" x14ac:dyDescent="0.4"/>
  <cols>
    <col min="1" max="135" width="9.68359375" style="214" customWidth="1"/>
    <col min="136" max="148" width="8.26171875" style="214" customWidth="1"/>
    <col min="149" max="149" width="7.83984375" style="214" customWidth="1"/>
    <col min="150" max="150" width="8.15625" style="214" customWidth="1"/>
    <col min="151" max="151" width="6.41796875" style="214" customWidth="1"/>
    <col min="152" max="16384" width="1.26171875" style="214"/>
  </cols>
  <sheetData>
    <row r="1" spans="1:150" s="164" customFormat="1" ht="13.5" customHeight="1" thickBot="1" x14ac:dyDescent="0.45">
      <c r="A1" s="674" t="s">
        <v>859</v>
      </c>
      <c r="B1" s="675"/>
      <c r="C1" s="675"/>
      <c r="D1" s="675"/>
      <c r="E1" s="675"/>
      <c r="F1" s="675"/>
      <c r="G1" s="675"/>
      <c r="H1" s="675"/>
      <c r="I1" s="675"/>
      <c r="J1" s="675"/>
      <c r="K1" s="675"/>
      <c r="L1" s="675"/>
      <c r="M1" s="675"/>
      <c r="N1" s="675"/>
      <c r="O1" s="676"/>
      <c r="BI1" s="675"/>
      <c r="BJ1" s="675"/>
      <c r="BK1" s="675"/>
      <c r="BL1" s="675"/>
      <c r="BM1" s="675"/>
      <c r="BN1" s="675"/>
      <c r="BO1" s="675"/>
      <c r="BP1" s="675"/>
      <c r="BQ1" s="675"/>
      <c r="BR1" s="675"/>
      <c r="BS1" s="675"/>
      <c r="BT1" s="675"/>
      <c r="BU1" s="675"/>
      <c r="BV1" s="675"/>
      <c r="BW1" s="676"/>
      <c r="BX1" s="674"/>
      <c r="BY1" s="675"/>
      <c r="BZ1" s="675"/>
      <c r="CA1" s="675"/>
      <c r="CB1" s="675"/>
      <c r="CC1" s="675"/>
      <c r="CD1" s="675"/>
      <c r="CE1" s="675"/>
      <c r="CF1" s="675"/>
      <c r="CG1" s="675"/>
      <c r="CH1" s="675"/>
      <c r="CI1" s="675"/>
      <c r="CJ1" s="675"/>
      <c r="CK1" s="675"/>
      <c r="CL1" s="676"/>
      <c r="CM1" s="674"/>
      <c r="CN1" s="675"/>
      <c r="CO1" s="675"/>
      <c r="CP1" s="675"/>
      <c r="CQ1" s="675"/>
      <c r="CR1" s="675"/>
      <c r="CS1" s="675"/>
      <c r="CT1" s="675"/>
      <c r="CU1" s="675"/>
      <c r="CV1" s="675"/>
      <c r="CW1" s="675"/>
      <c r="CX1" s="675"/>
      <c r="CY1" s="675"/>
      <c r="CZ1" s="675"/>
      <c r="DA1" s="676"/>
      <c r="DB1" s="674"/>
      <c r="DC1" s="675"/>
      <c r="DD1" s="675"/>
      <c r="DE1" s="675"/>
      <c r="DF1" s="675"/>
      <c r="DG1" s="675"/>
      <c r="DH1" s="675"/>
      <c r="DI1" s="675"/>
      <c r="DJ1" s="675"/>
      <c r="DK1" s="675"/>
      <c r="DL1" s="675"/>
      <c r="DM1" s="675"/>
      <c r="DN1" s="675"/>
      <c r="DO1" s="675"/>
      <c r="DP1" s="676"/>
      <c r="DQ1" s="674"/>
      <c r="DR1" s="675"/>
      <c r="DS1" s="675"/>
      <c r="DT1" s="675"/>
      <c r="DU1" s="675"/>
      <c r="DV1" s="675"/>
      <c r="DW1" s="675"/>
      <c r="DX1" s="675"/>
      <c r="DY1" s="675"/>
      <c r="DZ1" s="675"/>
      <c r="EA1" s="675"/>
      <c r="EB1" s="675"/>
      <c r="EC1" s="675"/>
      <c r="ED1" s="675"/>
      <c r="EE1" s="676"/>
      <c r="EF1" s="732"/>
      <c r="EG1" s="733"/>
      <c r="EH1" s="733"/>
      <c r="EI1" s="733"/>
      <c r="EJ1" s="733"/>
      <c r="EK1" s="733"/>
      <c r="EL1" s="733"/>
      <c r="EM1" s="733"/>
      <c r="EN1" s="733"/>
      <c r="EO1" s="733"/>
      <c r="EP1" s="733"/>
      <c r="EQ1" s="733"/>
      <c r="ER1" s="733"/>
      <c r="ES1" s="733"/>
      <c r="ET1" s="734"/>
    </row>
    <row r="2" spans="1:150" s="165" customFormat="1" x14ac:dyDescent="0.4">
      <c r="A2" s="668" t="s">
        <v>863</v>
      </c>
      <c r="B2" s="669"/>
      <c r="C2" s="670"/>
      <c r="D2" s="668" t="s">
        <v>864</v>
      </c>
      <c r="E2" s="669"/>
      <c r="F2" s="670"/>
      <c r="G2" s="668" t="s">
        <v>865</v>
      </c>
      <c r="H2" s="669"/>
      <c r="I2" s="670"/>
      <c r="J2" s="668" t="s">
        <v>866</v>
      </c>
      <c r="K2" s="669"/>
      <c r="L2" s="670"/>
      <c r="M2" s="668" t="s">
        <v>867</v>
      </c>
      <c r="N2" s="669"/>
      <c r="O2" s="670"/>
      <c r="BI2" s="731"/>
      <c r="BJ2" s="669"/>
      <c r="BK2" s="670"/>
      <c r="BL2" s="668"/>
      <c r="BM2" s="669"/>
      <c r="BN2" s="670"/>
      <c r="BO2" s="668"/>
      <c r="BP2" s="669"/>
      <c r="BQ2" s="670"/>
      <c r="BR2" s="668"/>
      <c r="BS2" s="669"/>
      <c r="BT2" s="670"/>
      <c r="BU2" s="668"/>
      <c r="BV2" s="669"/>
      <c r="BW2" s="670"/>
      <c r="BX2" s="668"/>
      <c r="BY2" s="669"/>
      <c r="BZ2" s="670"/>
      <c r="CA2" s="668"/>
      <c r="CB2" s="669"/>
      <c r="CC2" s="670"/>
      <c r="CD2" s="668"/>
      <c r="CE2" s="669"/>
      <c r="CF2" s="670"/>
      <c r="CG2" s="668"/>
      <c r="CH2" s="669"/>
      <c r="CI2" s="670"/>
      <c r="CJ2" s="668"/>
      <c r="CK2" s="669"/>
      <c r="CL2" s="670"/>
      <c r="CM2" s="668"/>
      <c r="CN2" s="669"/>
      <c r="CO2" s="670"/>
      <c r="CP2" s="668"/>
      <c r="CQ2" s="669"/>
      <c r="CR2" s="685"/>
      <c r="CS2" s="684"/>
      <c r="CT2" s="672"/>
      <c r="CU2" s="673"/>
      <c r="CV2" s="668"/>
      <c r="CW2" s="669"/>
      <c r="CX2" s="670"/>
      <c r="CY2" s="668"/>
      <c r="CZ2" s="669"/>
      <c r="DA2" s="670"/>
      <c r="DB2" s="668"/>
      <c r="DC2" s="669"/>
      <c r="DD2" s="670"/>
      <c r="DE2" s="668"/>
      <c r="DF2" s="669"/>
      <c r="DG2" s="670"/>
      <c r="DH2" s="668"/>
      <c r="DI2" s="669"/>
      <c r="DJ2" s="670"/>
      <c r="DK2" s="668"/>
      <c r="DL2" s="669"/>
      <c r="DM2" s="670"/>
      <c r="DN2" s="668"/>
      <c r="DO2" s="669"/>
      <c r="DP2" s="670"/>
      <c r="DQ2" s="753"/>
      <c r="DR2" s="751"/>
      <c r="DS2" s="754"/>
      <c r="DT2" s="750"/>
      <c r="DU2" s="751"/>
      <c r="DV2" s="752"/>
      <c r="DW2" s="753"/>
      <c r="DX2" s="751"/>
      <c r="DY2" s="754"/>
      <c r="DZ2" s="750"/>
      <c r="EA2" s="751"/>
      <c r="EB2" s="752"/>
      <c r="EC2" s="753"/>
      <c r="ED2" s="751"/>
      <c r="EE2" s="754"/>
      <c r="EF2" s="735"/>
      <c r="EG2" s="736"/>
      <c r="EH2" s="737"/>
      <c r="EI2" s="735"/>
      <c r="EJ2" s="736"/>
      <c r="EK2" s="737"/>
      <c r="EL2" s="735"/>
      <c r="EM2" s="736"/>
      <c r="EN2" s="737"/>
      <c r="EO2" s="735"/>
      <c r="EP2" s="736"/>
      <c r="EQ2" s="737"/>
      <c r="ER2" s="735"/>
      <c r="ES2" s="736"/>
      <c r="ET2" s="737"/>
    </row>
    <row r="3" spans="1:150" s="177" customFormat="1" ht="12.6" thickBot="1" x14ac:dyDescent="0.45">
      <c r="A3" s="166" t="s">
        <v>883</v>
      </c>
      <c r="B3" s="167" t="s">
        <v>884</v>
      </c>
      <c r="C3" s="168" t="s">
        <v>885</v>
      </c>
      <c r="D3" s="166" t="s">
        <v>883</v>
      </c>
      <c r="E3" s="167" t="s">
        <v>884</v>
      </c>
      <c r="F3" s="168" t="s">
        <v>885</v>
      </c>
      <c r="G3" s="166" t="s">
        <v>883</v>
      </c>
      <c r="H3" s="167" t="s">
        <v>884</v>
      </c>
      <c r="I3" s="168" t="s">
        <v>885</v>
      </c>
      <c r="J3" s="261" t="s">
        <v>883</v>
      </c>
      <c r="K3" s="262" t="s">
        <v>884</v>
      </c>
      <c r="L3" s="263" t="s">
        <v>885</v>
      </c>
      <c r="M3" s="166" t="s">
        <v>883</v>
      </c>
      <c r="N3" s="167" t="s">
        <v>884</v>
      </c>
      <c r="O3" s="168" t="s">
        <v>885</v>
      </c>
      <c r="BI3" s="173"/>
      <c r="BJ3" s="167"/>
      <c r="BK3" s="168"/>
      <c r="BL3" s="166"/>
      <c r="BM3" s="167"/>
      <c r="BN3" s="168"/>
      <c r="BO3" s="166"/>
      <c r="BP3" s="167"/>
      <c r="BQ3" s="168"/>
      <c r="BR3" s="166"/>
      <c r="BS3" s="167"/>
      <c r="BT3" s="168"/>
      <c r="BU3" s="166"/>
      <c r="BV3" s="167"/>
      <c r="BW3" s="168"/>
      <c r="BX3" s="166"/>
      <c r="BY3" s="167"/>
      <c r="BZ3" s="168"/>
      <c r="CA3" s="166"/>
      <c r="CB3" s="167"/>
      <c r="CC3" s="168"/>
      <c r="CD3" s="166"/>
      <c r="CE3" s="167"/>
      <c r="CF3" s="168"/>
      <c r="CG3" s="166"/>
      <c r="CH3" s="167"/>
      <c r="CI3" s="168"/>
      <c r="CJ3" s="166"/>
      <c r="CK3" s="167"/>
      <c r="CL3" s="168"/>
      <c r="CM3" s="166"/>
      <c r="CN3" s="167"/>
      <c r="CO3" s="168"/>
      <c r="CP3" s="166"/>
      <c r="CQ3" s="167"/>
      <c r="CR3" s="169"/>
      <c r="CS3" s="170"/>
      <c r="CT3" s="171"/>
      <c r="CU3" s="172"/>
      <c r="CV3" s="166"/>
      <c r="CW3" s="167"/>
      <c r="CX3" s="168"/>
      <c r="CY3" s="166"/>
      <c r="CZ3" s="167"/>
      <c r="DA3" s="168"/>
      <c r="DB3" s="166"/>
      <c r="DC3" s="167"/>
      <c r="DD3" s="168"/>
      <c r="DE3" s="166"/>
      <c r="DF3" s="167"/>
      <c r="DG3" s="168"/>
      <c r="DH3" s="166"/>
      <c r="DI3" s="167"/>
      <c r="DJ3" s="168"/>
      <c r="DK3" s="166"/>
      <c r="DL3" s="167"/>
      <c r="DM3" s="168"/>
      <c r="DN3" s="166"/>
      <c r="DO3" s="167"/>
      <c r="DP3" s="168"/>
      <c r="DQ3" s="166"/>
      <c r="DR3" s="167"/>
      <c r="DS3" s="168"/>
      <c r="DT3" s="173"/>
      <c r="DU3" s="167"/>
      <c r="DV3" s="169"/>
      <c r="DW3" s="166"/>
      <c r="DX3" s="167"/>
      <c r="DY3" s="168"/>
      <c r="DZ3" s="173"/>
      <c r="EA3" s="167"/>
      <c r="EB3" s="169"/>
      <c r="EC3" s="166"/>
      <c r="ED3" s="167"/>
      <c r="EE3" s="168"/>
      <c r="EF3" s="174"/>
      <c r="EG3" s="175"/>
      <c r="EH3" s="176"/>
      <c r="EI3" s="174"/>
      <c r="EJ3" s="175"/>
      <c r="EK3" s="176"/>
      <c r="EL3" s="174"/>
      <c r="EM3" s="175"/>
      <c r="EN3" s="176"/>
      <c r="EO3" s="174"/>
      <c r="EP3" s="175"/>
      <c r="EQ3" s="176"/>
      <c r="ER3" s="174"/>
      <c r="ES3" s="175"/>
      <c r="ET3" s="176"/>
    </row>
    <row r="4" spans="1:150" x14ac:dyDescent="0.4">
      <c r="A4" s="183" t="s">
        <v>128</v>
      </c>
      <c r="B4" s="184" t="s">
        <v>886</v>
      </c>
      <c r="C4" s="138">
        <v>0.5</v>
      </c>
      <c r="D4" s="183" t="s">
        <v>128</v>
      </c>
      <c r="E4" s="184" t="s">
        <v>887</v>
      </c>
      <c r="F4" s="339">
        <v>2</v>
      </c>
      <c r="G4" s="302" t="s">
        <v>139</v>
      </c>
      <c r="H4" s="303" t="s">
        <v>888</v>
      </c>
      <c r="I4" s="304"/>
      <c r="J4" s="183" t="s">
        <v>128</v>
      </c>
      <c r="K4" s="184" t="s">
        <v>184</v>
      </c>
      <c r="L4" s="138">
        <v>1.5</v>
      </c>
      <c r="M4" s="340" t="s">
        <v>889</v>
      </c>
      <c r="N4" s="322" t="s">
        <v>191</v>
      </c>
      <c r="O4" s="219">
        <v>2</v>
      </c>
      <c r="BI4" s="269"/>
      <c r="BJ4" s="191"/>
      <c r="BK4" s="186"/>
      <c r="BL4" s="188"/>
      <c r="BM4" s="191"/>
      <c r="BN4" s="186"/>
      <c r="BO4" s="192"/>
      <c r="BP4" s="107"/>
      <c r="BQ4" s="108"/>
      <c r="BR4" s="193"/>
      <c r="BS4" s="194"/>
      <c r="BT4" s="185"/>
      <c r="BU4" s="705"/>
      <c r="BV4" s="749"/>
      <c r="BW4" s="185"/>
      <c r="BX4" s="188"/>
      <c r="BY4" s="191"/>
      <c r="BZ4" s="186"/>
      <c r="CA4" s="193"/>
      <c r="CB4" s="194"/>
      <c r="CC4" s="185"/>
      <c r="CD4" s="193"/>
      <c r="CE4" s="194"/>
      <c r="CF4" s="185"/>
      <c r="CG4" s="188"/>
      <c r="CH4" s="191"/>
      <c r="CI4" s="186"/>
      <c r="CJ4" s="195"/>
      <c r="CK4" s="189"/>
      <c r="CL4" s="190"/>
      <c r="CM4" s="193"/>
      <c r="CN4" s="194"/>
      <c r="CO4" s="185"/>
      <c r="CP4" s="193"/>
      <c r="CQ4" s="194"/>
      <c r="CR4" s="185"/>
      <c r="CS4" s="193"/>
      <c r="CT4" s="194"/>
      <c r="CU4" s="185"/>
      <c r="CV4" s="193"/>
      <c r="CW4" s="194"/>
      <c r="CX4" s="185"/>
      <c r="CY4" s="193"/>
      <c r="CZ4" s="194"/>
      <c r="DA4" s="185"/>
      <c r="DB4" s="193"/>
      <c r="DC4" s="194"/>
      <c r="DD4" s="185"/>
      <c r="DE4" s="193"/>
      <c r="DF4" s="194"/>
      <c r="DG4" s="185"/>
      <c r="DH4" s="196"/>
      <c r="DI4" s="197"/>
      <c r="DJ4" s="198"/>
      <c r="DK4" s="193"/>
      <c r="DL4" s="194"/>
      <c r="DM4" s="185"/>
      <c r="DN4" s="193"/>
      <c r="DO4" s="194"/>
      <c r="DP4" s="185"/>
      <c r="DQ4" s="193"/>
      <c r="DR4" s="194"/>
      <c r="DS4" s="185"/>
      <c r="DT4" s="199"/>
      <c r="DU4" s="194"/>
      <c r="DV4" s="185"/>
      <c r="DW4" s="199"/>
      <c r="DX4" s="194"/>
      <c r="DY4" s="185"/>
      <c r="DZ4" s="193"/>
      <c r="EA4" s="194"/>
      <c r="EB4" s="185"/>
      <c r="EC4" s="193"/>
      <c r="ED4" s="194"/>
      <c r="EE4" s="185"/>
      <c r="EF4" s="200"/>
      <c r="EG4" s="201"/>
      <c r="EH4" s="65"/>
      <c r="EI4" s="202"/>
      <c r="EJ4" s="203"/>
      <c r="EK4" s="204"/>
      <c r="EL4" s="205"/>
      <c r="EM4" s="206"/>
      <c r="EN4" s="207"/>
      <c r="EO4" s="208"/>
      <c r="EP4" s="209"/>
      <c r="EQ4" s="210"/>
      <c r="ER4" s="211"/>
      <c r="ES4" s="212"/>
      <c r="ET4" s="213"/>
    </row>
    <row r="5" spans="1:150" x14ac:dyDescent="0.4">
      <c r="A5" s="178" t="s">
        <v>139</v>
      </c>
      <c r="B5" s="179" t="s">
        <v>896</v>
      </c>
      <c r="C5" s="139"/>
      <c r="D5" s="178" t="s">
        <v>128</v>
      </c>
      <c r="E5" s="179" t="s">
        <v>897</v>
      </c>
      <c r="F5" s="236">
        <v>1</v>
      </c>
      <c r="G5" s="239"/>
      <c r="H5" s="179" t="s">
        <v>898</v>
      </c>
      <c r="I5" s="139">
        <v>5.5</v>
      </c>
      <c r="J5" s="178" t="s">
        <v>190</v>
      </c>
      <c r="K5" s="179" t="s">
        <v>188</v>
      </c>
      <c r="L5" s="139">
        <v>0.5</v>
      </c>
      <c r="M5" s="317" t="s">
        <v>899</v>
      </c>
      <c r="N5" s="341" t="s">
        <v>194</v>
      </c>
      <c r="O5" s="318">
        <v>6</v>
      </c>
      <c r="BI5" s="223"/>
      <c r="BJ5" s="189"/>
      <c r="BK5" s="190"/>
      <c r="BL5" s="195"/>
      <c r="BM5" s="189"/>
      <c r="BN5" s="190"/>
      <c r="BO5" s="223"/>
      <c r="BP5" s="189"/>
      <c r="BQ5" s="190"/>
      <c r="BR5" s="188"/>
      <c r="BS5" s="191"/>
      <c r="BT5" s="186"/>
      <c r="BU5" s="746"/>
      <c r="BV5" s="747"/>
      <c r="BW5" s="748"/>
      <c r="BX5" s="195"/>
      <c r="CA5" s="195"/>
      <c r="CB5" s="189"/>
      <c r="CC5" s="190"/>
      <c r="CD5" s="188"/>
      <c r="CE5" s="191"/>
      <c r="CF5" s="186"/>
      <c r="CG5" s="195"/>
      <c r="CH5" s="189"/>
      <c r="CI5" s="190"/>
      <c r="CJ5" s="187"/>
      <c r="CK5" s="107"/>
      <c r="CL5" s="108"/>
      <c r="CM5" s="195"/>
      <c r="CN5" s="189"/>
      <c r="CO5" s="190"/>
      <c r="CP5" s="195"/>
      <c r="CR5" s="224"/>
      <c r="CS5" s="195"/>
      <c r="CT5" s="189"/>
      <c r="CU5" s="190"/>
      <c r="CV5" s="195"/>
      <c r="CW5" s="189"/>
      <c r="CX5" s="190"/>
      <c r="CY5" s="195"/>
      <c r="CZ5" s="189"/>
      <c r="DA5" s="190"/>
      <c r="DB5" s="195"/>
      <c r="DC5" s="189"/>
      <c r="DD5" s="190"/>
      <c r="DE5" s="195"/>
      <c r="DF5" s="189"/>
      <c r="DG5" s="190"/>
      <c r="DH5" s="187"/>
      <c r="DI5" s="221"/>
      <c r="DJ5" s="108"/>
      <c r="DK5" s="188"/>
      <c r="DL5" s="189"/>
      <c r="DM5" s="186"/>
      <c r="DN5" s="195"/>
      <c r="DO5" s="189"/>
      <c r="DP5" s="190"/>
      <c r="DQ5" s="225"/>
      <c r="DR5" s="226"/>
      <c r="DS5" s="227"/>
      <c r="DT5" s="195"/>
      <c r="DV5" s="224"/>
      <c r="DW5" s="195"/>
      <c r="DY5" s="224"/>
      <c r="DZ5" s="195"/>
      <c r="EA5" s="189"/>
      <c r="EB5" s="190"/>
      <c r="EC5" s="188"/>
      <c r="ED5" s="191"/>
      <c r="EE5" s="186"/>
      <c r="EF5" s="228"/>
      <c r="EG5" s="229"/>
      <c r="EH5" s="65"/>
      <c r="EI5" s="211"/>
      <c r="EJ5" s="212"/>
      <c r="EK5" s="213"/>
      <c r="EL5" s="202"/>
      <c r="EM5" s="203"/>
      <c r="EN5" s="204"/>
      <c r="EO5" s="200"/>
      <c r="EP5" s="201"/>
      <c r="EQ5" s="65"/>
      <c r="ER5" s="202"/>
      <c r="ES5" s="203"/>
      <c r="ET5" s="204"/>
    </row>
    <row r="6" spans="1:150" x14ac:dyDescent="0.4">
      <c r="A6" s="178"/>
      <c r="B6" s="179" t="s">
        <v>916</v>
      </c>
      <c r="C6" s="139">
        <v>6.5</v>
      </c>
      <c r="D6" s="178" t="s">
        <v>128</v>
      </c>
      <c r="E6" s="179" t="s">
        <v>917</v>
      </c>
      <c r="F6" s="236">
        <v>1</v>
      </c>
      <c r="G6" s="230" t="s">
        <v>918</v>
      </c>
      <c r="H6" s="231" t="s">
        <v>182</v>
      </c>
      <c r="I6" s="312">
        <v>3</v>
      </c>
      <c r="J6" s="178" t="s">
        <v>139</v>
      </c>
      <c r="K6" s="179" t="s">
        <v>919</v>
      </c>
      <c r="L6" s="139">
        <v>2</v>
      </c>
      <c r="M6" s="178"/>
      <c r="N6" s="179"/>
      <c r="O6" s="139"/>
      <c r="BI6" s="223"/>
      <c r="BJ6" s="189"/>
      <c r="BK6" s="190"/>
      <c r="BL6" s="195"/>
      <c r="BM6" s="189"/>
      <c r="BN6" s="190"/>
      <c r="BO6" s="195"/>
      <c r="BP6" s="189"/>
      <c r="BQ6" s="190"/>
      <c r="BR6" s="195"/>
      <c r="BS6" s="189"/>
      <c r="BT6" s="190"/>
      <c r="BU6" s="195"/>
      <c r="BV6" s="189"/>
      <c r="BW6" s="190"/>
      <c r="BX6" s="188"/>
      <c r="BY6" s="191"/>
      <c r="BZ6" s="186"/>
      <c r="CA6" s="195"/>
      <c r="CB6" s="189"/>
      <c r="CC6" s="190"/>
      <c r="CD6" s="188"/>
      <c r="CE6" s="191"/>
      <c r="CF6" s="186"/>
      <c r="CG6" s="188"/>
      <c r="CH6" s="191"/>
      <c r="CI6" s="186"/>
      <c r="CJ6" s="188"/>
      <c r="CK6" s="221"/>
      <c r="CL6" s="186"/>
      <c r="CM6" s="195"/>
      <c r="CN6" s="189"/>
      <c r="CO6" s="190"/>
      <c r="CP6" s="188"/>
      <c r="CQ6" s="191"/>
      <c r="CR6" s="186"/>
      <c r="CS6" s="195"/>
      <c r="CT6" s="189"/>
      <c r="CU6" s="190"/>
      <c r="CV6" s="188"/>
      <c r="CW6" s="191"/>
      <c r="CX6" s="186"/>
      <c r="CY6" s="195"/>
      <c r="CZ6" s="189"/>
      <c r="DA6" s="190"/>
      <c r="DB6" s="195"/>
      <c r="DC6" s="189"/>
      <c r="DD6" s="190"/>
      <c r="DE6" s="195"/>
      <c r="DF6" s="189"/>
      <c r="DG6" s="190"/>
      <c r="DH6" s="188"/>
      <c r="DI6" s="107"/>
      <c r="DJ6" s="186"/>
      <c r="DK6" s="195"/>
      <c r="DL6" s="191"/>
      <c r="DM6" s="190"/>
      <c r="DN6" s="195"/>
      <c r="DO6" s="189"/>
      <c r="DP6" s="190"/>
      <c r="DQ6" s="195"/>
      <c r="DR6" s="189"/>
      <c r="DS6" s="190"/>
      <c r="DT6" s="232"/>
      <c r="DU6" s="233"/>
      <c r="DV6" s="234"/>
      <c r="DW6" s="188"/>
      <c r="DX6" s="191"/>
      <c r="DY6" s="186"/>
      <c r="DZ6" s="195"/>
      <c r="EA6" s="189"/>
      <c r="EB6" s="190"/>
      <c r="EC6" s="195"/>
      <c r="ED6" s="189"/>
      <c r="EE6" s="190"/>
      <c r="EF6" s="211"/>
      <c r="EG6" s="212"/>
      <c r="EH6" s="213"/>
      <c r="EI6" s="202"/>
      <c r="EJ6" s="203"/>
      <c r="EK6" s="204"/>
      <c r="EL6" s="202"/>
      <c r="EM6" s="203"/>
      <c r="EN6" s="204"/>
      <c r="EO6" s="228"/>
      <c r="EP6" s="229"/>
      <c r="EQ6" s="65"/>
      <c r="ER6" s="202"/>
      <c r="ES6" s="203"/>
      <c r="ET6" s="204"/>
    </row>
    <row r="7" spans="1:150" x14ac:dyDescent="0.4">
      <c r="A7" s="342"/>
      <c r="B7" s="343"/>
      <c r="C7" s="318"/>
      <c r="D7" s="344" t="s">
        <v>139</v>
      </c>
      <c r="E7" s="343" t="s">
        <v>924</v>
      </c>
      <c r="F7" s="345">
        <v>0.5</v>
      </c>
      <c r="G7" s="346"/>
      <c r="H7" s="347"/>
      <c r="I7" s="348"/>
      <c r="J7" s="178" t="s">
        <v>139</v>
      </c>
      <c r="K7" s="179" t="s">
        <v>925</v>
      </c>
      <c r="L7" s="139">
        <v>1</v>
      </c>
      <c r="M7" s="181"/>
      <c r="N7" s="182"/>
      <c r="O7" s="219"/>
      <c r="BI7" s="223"/>
      <c r="BJ7" s="189"/>
      <c r="BK7" s="190"/>
      <c r="BL7" s="187"/>
      <c r="BM7" s="107"/>
      <c r="BN7" s="108"/>
      <c r="BO7" s="195"/>
      <c r="BP7" s="189"/>
      <c r="BQ7" s="190"/>
      <c r="BR7" s="195"/>
      <c r="BS7" s="189"/>
      <c r="BT7" s="190"/>
      <c r="BU7" s="188"/>
      <c r="BV7" s="191"/>
      <c r="BW7" s="186"/>
      <c r="BX7" s="195"/>
      <c r="BY7" s="189"/>
      <c r="BZ7" s="190"/>
      <c r="CA7" s="195"/>
      <c r="CB7" s="189"/>
      <c r="CC7" s="190"/>
      <c r="CD7" s="195"/>
      <c r="CE7" s="189"/>
      <c r="CF7" s="190"/>
      <c r="CG7" s="195"/>
      <c r="CH7" s="189"/>
      <c r="CI7" s="190"/>
      <c r="CJ7" s="188"/>
      <c r="CK7" s="191"/>
      <c r="CL7" s="186"/>
      <c r="CM7" s="195"/>
      <c r="CN7" s="189"/>
      <c r="CO7" s="190"/>
      <c r="CP7" s="195"/>
      <c r="CQ7" s="189"/>
      <c r="CR7" s="190"/>
      <c r="CS7" s="188"/>
      <c r="CT7" s="191"/>
      <c r="CU7" s="186"/>
      <c r="CV7" s="195"/>
      <c r="CW7" s="189"/>
      <c r="CX7" s="190"/>
      <c r="CY7" s="195"/>
      <c r="CZ7" s="189"/>
      <c r="DA7" s="190"/>
      <c r="DB7" s="188"/>
      <c r="DC7" s="191"/>
      <c r="DD7" s="186"/>
      <c r="DE7" s="232"/>
      <c r="DF7" s="189"/>
      <c r="DG7" s="234"/>
      <c r="DH7" s="195"/>
      <c r="DI7" s="221"/>
      <c r="DJ7" s="190"/>
      <c r="DK7" s="195"/>
      <c r="DL7" s="189"/>
      <c r="DM7" s="190"/>
      <c r="DN7" s="195"/>
      <c r="DO7" s="189"/>
      <c r="DP7" s="190"/>
      <c r="DQ7" s="188"/>
      <c r="DR7" s="191"/>
      <c r="DS7" s="186"/>
      <c r="DT7" s="195"/>
      <c r="DU7" s="189"/>
      <c r="DV7" s="190"/>
      <c r="DW7" s="195"/>
      <c r="DX7" s="189"/>
      <c r="DY7" s="190"/>
      <c r="DZ7" s="195"/>
      <c r="EA7" s="189"/>
      <c r="EB7" s="190"/>
      <c r="EC7" s="195"/>
      <c r="ED7" s="189"/>
      <c r="EE7" s="190"/>
      <c r="EF7" s="202"/>
      <c r="EG7" s="203"/>
      <c r="EH7" s="204"/>
      <c r="EI7" s="202"/>
      <c r="EJ7" s="203"/>
      <c r="EK7" s="204"/>
      <c r="EL7" s="202"/>
      <c r="EM7" s="203"/>
      <c r="EN7" s="204"/>
      <c r="EO7" s="200"/>
      <c r="EP7" s="201"/>
      <c r="EQ7" s="65"/>
      <c r="ER7" s="202"/>
      <c r="ES7" s="203"/>
      <c r="ET7" s="204"/>
    </row>
    <row r="8" spans="1:150" x14ac:dyDescent="0.4">
      <c r="A8" s="342"/>
      <c r="B8" s="343"/>
      <c r="C8" s="318"/>
      <c r="D8" s="216" t="s">
        <v>139</v>
      </c>
      <c r="E8" s="235" t="s">
        <v>154</v>
      </c>
      <c r="F8" s="236">
        <v>1</v>
      </c>
      <c r="G8" s="178"/>
      <c r="H8" s="179"/>
      <c r="I8" s="139"/>
      <c r="J8" s="178" t="s">
        <v>139</v>
      </c>
      <c r="K8" s="179" t="s">
        <v>932</v>
      </c>
      <c r="L8" s="139">
        <v>2</v>
      </c>
      <c r="M8" s="178"/>
      <c r="N8" s="179"/>
      <c r="O8" s="139"/>
      <c r="BI8" s="223"/>
      <c r="BJ8" s="189"/>
      <c r="BK8" s="190"/>
      <c r="BL8" s="187"/>
      <c r="BM8" s="221"/>
      <c r="BN8" s="108"/>
      <c r="BO8" s="195"/>
      <c r="BP8" s="189"/>
      <c r="BQ8" s="190"/>
      <c r="BR8" s="195"/>
      <c r="BS8" s="189"/>
      <c r="BT8" s="190"/>
      <c r="BU8" s="195"/>
      <c r="BV8" s="189"/>
      <c r="BW8" s="190"/>
      <c r="BX8" s="195"/>
      <c r="BY8" s="189"/>
      <c r="BZ8" s="190"/>
      <c r="CA8" s="195"/>
      <c r="CB8" s="189"/>
      <c r="CC8" s="190"/>
      <c r="CD8" s="195"/>
      <c r="CE8" s="189"/>
      <c r="CF8" s="190"/>
      <c r="CG8" s="187"/>
      <c r="CH8" s="107"/>
      <c r="CI8" s="190"/>
      <c r="CJ8" s="188"/>
      <c r="CK8" s="191"/>
      <c r="CL8" s="186"/>
      <c r="CM8" s="188"/>
      <c r="CN8" s="191"/>
      <c r="CO8" s="186"/>
      <c r="CP8" s="187"/>
      <c r="CQ8" s="221"/>
      <c r="CR8" s="108"/>
      <c r="CS8" s="195"/>
      <c r="CT8" s="189"/>
      <c r="CU8" s="190"/>
      <c r="CV8" s="195"/>
      <c r="CW8" s="189"/>
      <c r="CX8" s="190"/>
      <c r="CY8" s="195"/>
      <c r="CZ8" s="189"/>
      <c r="DA8" s="190"/>
      <c r="DB8" s="195"/>
      <c r="DC8" s="189"/>
      <c r="DD8" s="190"/>
      <c r="DE8" s="232"/>
      <c r="DF8" s="233"/>
      <c r="DG8" s="234"/>
      <c r="DH8" s="187"/>
      <c r="DI8" s="107"/>
      <c r="DJ8" s="108"/>
      <c r="DK8" s="195"/>
      <c r="DL8" s="191"/>
      <c r="DM8" s="190"/>
      <c r="DN8" s="195"/>
      <c r="DO8" s="189"/>
      <c r="DP8" s="190"/>
      <c r="DQ8" s="195"/>
      <c r="DR8" s="189"/>
      <c r="DS8" s="190"/>
      <c r="DT8" s="195"/>
      <c r="DU8" s="189"/>
      <c r="DV8" s="190"/>
      <c r="DW8" s="223"/>
      <c r="DX8" s="189"/>
      <c r="DY8" s="190"/>
      <c r="DZ8" s="195"/>
      <c r="EA8" s="189"/>
      <c r="EB8" s="190"/>
      <c r="EC8" s="195"/>
      <c r="ED8" s="189"/>
      <c r="EE8" s="190"/>
      <c r="EF8" s="202"/>
      <c r="EG8" s="203"/>
      <c r="EH8" s="204"/>
      <c r="EI8" s="202"/>
      <c r="EJ8" s="203"/>
      <c r="EK8" s="204"/>
      <c r="EL8" s="202"/>
      <c r="EM8" s="203"/>
      <c r="EN8" s="204"/>
      <c r="EO8" s="200"/>
      <c r="EP8" s="238"/>
      <c r="EQ8" s="65"/>
      <c r="ER8" s="202"/>
      <c r="ES8" s="203"/>
      <c r="ET8" s="204"/>
    </row>
    <row r="9" spans="1:150" x14ac:dyDescent="0.4">
      <c r="A9" s="178"/>
      <c r="B9" s="179"/>
      <c r="C9" s="139"/>
      <c r="D9" s="181" t="s">
        <v>938</v>
      </c>
      <c r="E9" s="182" t="s">
        <v>939</v>
      </c>
      <c r="F9" s="328">
        <v>2</v>
      </c>
      <c r="G9" s="181"/>
      <c r="H9" s="182"/>
      <c r="I9" s="219"/>
      <c r="J9" s="181"/>
      <c r="K9" s="182"/>
      <c r="L9" s="219"/>
      <c r="M9" s="181"/>
      <c r="N9" s="182"/>
      <c r="O9" s="219"/>
      <c r="BI9" s="223"/>
      <c r="BJ9" s="189"/>
      <c r="BK9" s="190"/>
      <c r="BL9" s="187"/>
      <c r="BM9" s="107"/>
      <c r="BN9" s="108"/>
      <c r="BO9" s="195"/>
      <c r="BP9" s="189"/>
      <c r="BQ9" s="190"/>
      <c r="BR9" s="195"/>
      <c r="BS9" s="189"/>
      <c r="BT9" s="190"/>
      <c r="BU9" s="195"/>
      <c r="BV9" s="189"/>
      <c r="BW9" s="190"/>
      <c r="BX9" s="195"/>
      <c r="BY9" s="189"/>
      <c r="BZ9" s="190"/>
      <c r="CA9" s="188"/>
      <c r="CB9" s="191"/>
      <c r="CC9" s="186"/>
      <c r="CD9" s="188"/>
      <c r="CE9" s="191"/>
      <c r="CF9" s="186"/>
      <c r="CG9" s="195"/>
      <c r="CH9" s="189"/>
      <c r="CI9" s="190"/>
      <c r="CJ9" s="188"/>
      <c r="CK9" s="191"/>
      <c r="CL9" s="186"/>
      <c r="CM9" s="195"/>
      <c r="CN9" s="189"/>
      <c r="CO9" s="190"/>
      <c r="CP9" s="195"/>
      <c r="CQ9" s="189"/>
      <c r="CR9" s="237"/>
      <c r="CS9" s="187"/>
      <c r="CT9" s="107"/>
      <c r="CU9" s="108"/>
      <c r="CV9" s="195"/>
      <c r="CW9" s="189"/>
      <c r="CX9" s="190"/>
      <c r="CY9" s="195"/>
      <c r="CZ9" s="189"/>
      <c r="DA9" s="190"/>
      <c r="DB9" s="195"/>
      <c r="DC9" s="189"/>
      <c r="DD9" s="190"/>
      <c r="DE9" s="195"/>
      <c r="DF9" s="189"/>
      <c r="DG9" s="190"/>
      <c r="DH9" s="195"/>
      <c r="DI9" s="221"/>
      <c r="DJ9" s="190"/>
      <c r="DK9" s="240"/>
      <c r="DM9" s="224"/>
      <c r="DN9" s="195"/>
      <c r="DO9" s="189"/>
      <c r="DP9" s="190"/>
      <c r="DQ9" s="195"/>
      <c r="DR9" s="189"/>
      <c r="DS9" s="190"/>
      <c r="DT9" s="195"/>
      <c r="DU9" s="189"/>
      <c r="DV9" s="190"/>
      <c r="DW9" s="195"/>
      <c r="DX9" s="189"/>
      <c r="DY9" s="237"/>
      <c r="DZ9" s="195"/>
      <c r="EA9" s="189"/>
      <c r="EB9" s="190"/>
      <c r="EC9" s="195"/>
      <c r="ED9" s="189"/>
      <c r="EE9" s="190"/>
      <c r="EF9" s="202"/>
      <c r="EG9" s="203"/>
      <c r="EH9" s="204"/>
      <c r="EI9" s="202"/>
      <c r="EJ9" s="203"/>
      <c r="EK9" s="204"/>
      <c r="EL9" s="202"/>
      <c r="EM9" s="203"/>
      <c r="EN9" s="204"/>
      <c r="EO9" s="200"/>
      <c r="EP9" s="201"/>
      <c r="EQ9" s="65"/>
      <c r="ER9" s="202"/>
      <c r="ES9" s="203"/>
      <c r="ET9" s="204"/>
    </row>
    <row r="10" spans="1:150" x14ac:dyDescent="0.4">
      <c r="A10" s="181"/>
      <c r="B10" s="182"/>
      <c r="C10" s="219"/>
      <c r="D10" s="239"/>
      <c r="E10" s="235"/>
      <c r="F10" s="236"/>
      <c r="G10" s="181"/>
      <c r="H10" s="182"/>
      <c r="I10" s="219"/>
      <c r="J10" s="178"/>
      <c r="K10" s="179"/>
      <c r="L10" s="139"/>
      <c r="M10" s="178"/>
      <c r="N10" s="179"/>
      <c r="O10" s="139"/>
      <c r="BI10" s="223"/>
      <c r="BJ10" s="189"/>
      <c r="BK10" s="190"/>
      <c r="BL10" s="195"/>
      <c r="BM10" s="189"/>
      <c r="BN10" s="190"/>
      <c r="BO10" s="239"/>
      <c r="BP10" s="179"/>
      <c r="BQ10" s="215"/>
      <c r="BR10" s="195"/>
      <c r="BS10" s="189"/>
      <c r="BT10" s="190"/>
      <c r="BU10" s="195"/>
      <c r="BV10" s="189"/>
      <c r="BW10" s="190"/>
      <c r="BX10" s="195"/>
      <c r="BY10" s="189"/>
      <c r="BZ10" s="190"/>
      <c r="CA10" s="195"/>
      <c r="CB10" s="189"/>
      <c r="CC10" s="190"/>
      <c r="CD10" s="195"/>
      <c r="CE10" s="189"/>
      <c r="CF10" s="190"/>
      <c r="CG10" s="195"/>
      <c r="CH10" s="189"/>
      <c r="CI10" s="190"/>
      <c r="CJ10" s="188"/>
      <c r="CK10" s="191"/>
      <c r="CL10" s="186"/>
      <c r="CM10" s="195"/>
      <c r="CN10" s="189"/>
      <c r="CO10" s="237"/>
      <c r="CP10" s="195"/>
      <c r="CQ10" s="189"/>
      <c r="CR10" s="190"/>
      <c r="CS10" s="195"/>
      <c r="CT10" s="189"/>
      <c r="CU10" s="190"/>
      <c r="CV10" s="195"/>
      <c r="CW10" s="189"/>
      <c r="CX10" s="190"/>
      <c r="CY10" s="195"/>
      <c r="CZ10" s="189"/>
      <c r="DA10" s="190"/>
      <c r="DB10" s="187"/>
      <c r="DC10" s="107"/>
      <c r="DD10" s="108"/>
      <c r="DE10" s="195"/>
      <c r="DF10" s="189"/>
      <c r="DG10" s="190"/>
      <c r="DH10" s="195"/>
      <c r="DI10" s="189"/>
      <c r="DJ10" s="190"/>
      <c r="DK10" s="195"/>
      <c r="DL10" s="189"/>
      <c r="DM10" s="190"/>
      <c r="DN10" s="195"/>
      <c r="DO10" s="189"/>
      <c r="DP10" s="190"/>
      <c r="DQ10" s="187"/>
      <c r="DR10" s="107"/>
      <c r="DS10" s="108"/>
      <c r="DT10" s="195"/>
      <c r="DU10" s="189"/>
      <c r="DV10" s="190"/>
      <c r="DW10" s="195"/>
      <c r="DX10" s="189"/>
      <c r="DY10" s="190"/>
      <c r="DZ10" s="195"/>
      <c r="EA10" s="189"/>
      <c r="EB10" s="237"/>
      <c r="EC10" s="195"/>
      <c r="ED10" s="189"/>
      <c r="EE10" s="190"/>
      <c r="EF10" s="202"/>
      <c r="EG10" s="203"/>
      <c r="EH10" s="204"/>
      <c r="EI10" s="202"/>
      <c r="EJ10" s="203"/>
      <c r="EK10" s="204"/>
      <c r="EL10" s="202"/>
      <c r="EM10" s="203"/>
      <c r="EN10" s="204"/>
      <c r="EO10" s="200"/>
      <c r="EP10" s="201"/>
      <c r="EQ10" s="65"/>
      <c r="ER10" s="202"/>
      <c r="ES10" s="203"/>
      <c r="ET10" s="204"/>
    </row>
    <row r="11" spans="1:150" ht="15.75" customHeight="1" thickBot="1" x14ac:dyDescent="0.45">
      <c r="A11" s="688" t="s">
        <v>942</v>
      </c>
      <c r="B11" s="689"/>
      <c r="C11" s="142">
        <f>SUM(C4:C10)</f>
        <v>7</v>
      </c>
      <c r="D11" s="688" t="s">
        <v>942</v>
      </c>
      <c r="E11" s="689"/>
      <c r="F11" s="349">
        <f>SUM(F4:F10)</f>
        <v>7.5</v>
      </c>
      <c r="G11" s="688" t="s">
        <v>942</v>
      </c>
      <c r="H11" s="689"/>
      <c r="I11" s="142">
        <f>SUM(I4:I10)</f>
        <v>8.5</v>
      </c>
      <c r="J11" s="688" t="s">
        <v>942</v>
      </c>
      <c r="K11" s="689"/>
      <c r="L11" s="142">
        <f>SUM(L4:L10)</f>
        <v>7</v>
      </c>
      <c r="M11" s="728" t="s">
        <v>942</v>
      </c>
      <c r="N11" s="689"/>
      <c r="O11" s="142">
        <f>SUM(O4:O10)</f>
        <v>8</v>
      </c>
      <c r="BI11" s="697"/>
      <c r="BJ11" s="702"/>
      <c r="BK11" s="241"/>
      <c r="BL11" s="696"/>
      <c r="BM11" s="697"/>
      <c r="BN11" s="241"/>
      <c r="BO11" s="696"/>
      <c r="BP11" s="697"/>
      <c r="BQ11" s="241"/>
      <c r="BR11" s="696"/>
      <c r="BS11" s="697"/>
      <c r="BT11" s="241"/>
      <c r="BU11" s="701"/>
      <c r="BV11" s="702"/>
      <c r="BW11" s="241"/>
      <c r="BX11" s="696"/>
      <c r="BY11" s="697"/>
      <c r="BZ11" s="241"/>
      <c r="CA11" s="696"/>
      <c r="CB11" s="697"/>
      <c r="CC11" s="241"/>
      <c r="CD11" s="696"/>
      <c r="CE11" s="697"/>
      <c r="CF11" s="241"/>
      <c r="CG11" s="696"/>
      <c r="CH11" s="697"/>
      <c r="CI11" s="241"/>
      <c r="CJ11" s="701"/>
      <c r="CK11" s="702"/>
      <c r="CL11" s="241"/>
      <c r="CM11" s="696"/>
      <c r="CN11" s="697"/>
      <c r="CO11" s="242"/>
      <c r="CP11" s="701"/>
      <c r="CQ11" s="702"/>
      <c r="CR11" s="241"/>
      <c r="CS11" s="701"/>
      <c r="CT11" s="702"/>
      <c r="CU11" s="241"/>
      <c r="CV11" s="696"/>
      <c r="CW11" s="697"/>
      <c r="CX11" s="241"/>
      <c r="CY11" s="696"/>
      <c r="CZ11" s="697"/>
      <c r="DA11" s="241"/>
      <c r="DB11" s="696"/>
      <c r="DC11" s="697"/>
      <c r="DD11" s="241"/>
      <c r="DE11" s="696"/>
      <c r="DF11" s="697"/>
      <c r="DG11" s="241"/>
      <c r="DH11" s="696"/>
      <c r="DI11" s="697"/>
      <c r="DJ11" s="241"/>
      <c r="DK11" s="696"/>
      <c r="DL11" s="697"/>
      <c r="DM11" s="241"/>
      <c r="DN11" s="696"/>
      <c r="DO11" s="697"/>
      <c r="DP11" s="241"/>
      <c r="DQ11" s="677"/>
      <c r="DR11" s="678"/>
      <c r="DS11" s="140"/>
      <c r="DT11" s="696"/>
      <c r="DU11" s="697"/>
      <c r="DV11" s="241"/>
      <c r="DW11" s="696"/>
      <c r="DX11" s="697"/>
      <c r="DY11" s="241"/>
      <c r="DZ11" s="696"/>
      <c r="EA11" s="697"/>
      <c r="EB11" s="242"/>
      <c r="EC11" s="696"/>
      <c r="ED11" s="697"/>
      <c r="EE11" s="241"/>
      <c r="EF11" s="243"/>
      <c r="EG11" s="244"/>
      <c r="EH11" s="245"/>
      <c r="EI11" s="243"/>
      <c r="EJ11" s="244"/>
      <c r="EK11" s="245"/>
      <c r="EL11" s="243"/>
      <c r="EM11" s="244"/>
      <c r="EN11" s="245"/>
      <c r="EO11" s="742"/>
      <c r="EP11" s="743"/>
      <c r="EQ11" s="246"/>
      <c r="ER11" s="744"/>
      <c r="ES11" s="745"/>
      <c r="ET11" s="245"/>
    </row>
    <row r="12" spans="1:150" s="164" customFormat="1" ht="15.75" customHeight="1" thickBot="1" x14ac:dyDescent="0.45">
      <c r="A12" s="674" t="s">
        <v>943</v>
      </c>
      <c r="B12" s="675"/>
      <c r="C12" s="675"/>
      <c r="D12" s="675"/>
      <c r="E12" s="675"/>
      <c r="F12" s="675"/>
      <c r="G12" s="675"/>
      <c r="H12" s="675"/>
      <c r="I12" s="675"/>
      <c r="J12" s="758"/>
      <c r="K12" s="758"/>
      <c r="L12" s="758"/>
      <c r="M12" s="675"/>
      <c r="N12" s="675"/>
      <c r="O12" s="676"/>
      <c r="BI12" s="675"/>
      <c r="BJ12" s="675"/>
      <c r="BK12" s="675"/>
      <c r="BL12" s="675"/>
      <c r="BM12" s="675"/>
      <c r="BN12" s="675"/>
      <c r="BO12" s="675"/>
      <c r="BP12" s="675"/>
      <c r="BQ12" s="675"/>
      <c r="BR12" s="675"/>
      <c r="BS12" s="675"/>
      <c r="BT12" s="675"/>
      <c r="BU12" s="675"/>
      <c r="BV12" s="675"/>
      <c r="BW12" s="676"/>
      <c r="BX12" s="674"/>
      <c r="BY12" s="675"/>
      <c r="BZ12" s="675"/>
      <c r="CA12" s="675"/>
      <c r="CB12" s="675"/>
      <c r="CC12" s="675"/>
      <c r="CD12" s="675"/>
      <c r="CE12" s="675"/>
      <c r="CF12" s="675"/>
      <c r="CG12" s="675"/>
      <c r="CH12" s="675"/>
      <c r="CI12" s="675"/>
      <c r="CJ12" s="675"/>
      <c r="CK12" s="675"/>
      <c r="CL12" s="676"/>
      <c r="CM12" s="674"/>
      <c r="CN12" s="675"/>
      <c r="CO12" s="675"/>
      <c r="CP12" s="675"/>
      <c r="CQ12" s="675"/>
      <c r="CR12" s="675"/>
      <c r="CS12" s="758"/>
      <c r="CT12" s="758"/>
      <c r="CU12" s="758"/>
      <c r="CV12" s="675"/>
      <c r="CW12" s="675"/>
      <c r="CX12" s="675"/>
      <c r="CY12" s="675"/>
      <c r="CZ12" s="675"/>
      <c r="DA12" s="676"/>
      <c r="DB12" s="674"/>
      <c r="DC12" s="675"/>
      <c r="DD12" s="675"/>
      <c r="DE12" s="675"/>
      <c r="DF12" s="675"/>
      <c r="DG12" s="675"/>
      <c r="DH12" s="675"/>
      <c r="DI12" s="675"/>
      <c r="DJ12" s="675"/>
      <c r="DK12" s="675"/>
      <c r="DL12" s="675"/>
      <c r="DM12" s="675"/>
      <c r="DN12" s="675"/>
      <c r="DO12" s="675"/>
      <c r="DP12" s="676"/>
      <c r="DQ12" s="674"/>
      <c r="DR12" s="675"/>
      <c r="DS12" s="675"/>
      <c r="DT12" s="675"/>
      <c r="DU12" s="675"/>
      <c r="DV12" s="675"/>
      <c r="DW12" s="675"/>
      <c r="DX12" s="675"/>
      <c r="DY12" s="675"/>
      <c r="DZ12" s="675"/>
      <c r="EA12" s="675"/>
      <c r="EB12" s="675"/>
      <c r="EC12" s="675"/>
      <c r="ED12" s="675"/>
      <c r="EE12" s="676"/>
      <c r="EF12" s="732"/>
      <c r="EG12" s="733"/>
      <c r="EH12" s="733"/>
      <c r="EI12" s="733"/>
      <c r="EJ12" s="733"/>
      <c r="EK12" s="733"/>
      <c r="EL12" s="733"/>
      <c r="EM12" s="733"/>
      <c r="EN12" s="733"/>
      <c r="EO12" s="733"/>
      <c r="EP12" s="733"/>
      <c r="EQ12" s="733"/>
      <c r="ER12" s="733"/>
      <c r="ES12" s="733"/>
      <c r="ET12" s="734"/>
    </row>
    <row r="13" spans="1:150" s="165" customFormat="1" x14ac:dyDescent="0.4">
      <c r="A13" s="668" t="s">
        <v>946</v>
      </c>
      <c r="B13" s="669"/>
      <c r="C13" s="670"/>
      <c r="D13" s="668" t="s">
        <v>947</v>
      </c>
      <c r="E13" s="669"/>
      <c r="F13" s="670"/>
      <c r="G13" s="668" t="s">
        <v>948</v>
      </c>
      <c r="H13" s="669"/>
      <c r="I13" s="670"/>
      <c r="J13" s="668" t="s">
        <v>949</v>
      </c>
      <c r="K13" s="669"/>
      <c r="L13" s="670"/>
      <c r="M13" s="668" t="s">
        <v>950</v>
      </c>
      <c r="N13" s="669"/>
      <c r="O13" s="670"/>
      <c r="BI13" s="731"/>
      <c r="BJ13" s="669"/>
      <c r="BK13" s="670"/>
      <c r="BL13" s="668"/>
      <c r="BM13" s="669"/>
      <c r="BN13" s="670"/>
      <c r="BO13" s="668"/>
      <c r="BP13" s="669"/>
      <c r="BQ13" s="670"/>
      <c r="BR13" s="668"/>
      <c r="BS13" s="669"/>
      <c r="BT13" s="685"/>
      <c r="BU13" s="684"/>
      <c r="BV13" s="672"/>
      <c r="BW13" s="673"/>
      <c r="BX13" s="668"/>
      <c r="BY13" s="669"/>
      <c r="BZ13" s="670"/>
      <c r="CA13" s="668"/>
      <c r="CB13" s="669"/>
      <c r="CC13" s="670"/>
      <c r="CD13" s="668"/>
      <c r="CE13" s="669"/>
      <c r="CF13" s="670"/>
      <c r="CG13" s="668"/>
      <c r="CH13" s="669"/>
      <c r="CI13" s="685"/>
      <c r="CJ13" s="684"/>
      <c r="CK13" s="672"/>
      <c r="CL13" s="673"/>
      <c r="CM13" s="668"/>
      <c r="CN13" s="669"/>
      <c r="CO13" s="670"/>
      <c r="CP13" s="668"/>
      <c r="CQ13" s="669"/>
      <c r="CR13" s="670"/>
      <c r="CS13" s="668"/>
      <c r="CT13" s="669"/>
      <c r="CU13" s="670"/>
      <c r="CV13" s="668"/>
      <c r="CW13" s="669"/>
      <c r="CX13" s="685"/>
      <c r="CY13" s="684"/>
      <c r="CZ13" s="672"/>
      <c r="DA13" s="673"/>
      <c r="DB13" s="668"/>
      <c r="DC13" s="669"/>
      <c r="DD13" s="670"/>
      <c r="DE13" s="668"/>
      <c r="DF13" s="669"/>
      <c r="DG13" s="670"/>
      <c r="DH13" s="668"/>
      <c r="DI13" s="669"/>
      <c r="DJ13" s="670"/>
      <c r="DK13" s="668"/>
      <c r="DL13" s="669"/>
      <c r="DM13" s="685"/>
      <c r="DN13" s="684"/>
      <c r="DO13" s="672"/>
      <c r="DP13" s="673"/>
      <c r="DQ13" s="753"/>
      <c r="DR13" s="751"/>
      <c r="DS13" s="754"/>
      <c r="DT13" s="750"/>
      <c r="DU13" s="751"/>
      <c r="DV13" s="752"/>
      <c r="DW13" s="753"/>
      <c r="DX13" s="751"/>
      <c r="DY13" s="754"/>
      <c r="DZ13" s="750"/>
      <c r="EA13" s="751"/>
      <c r="EB13" s="752"/>
      <c r="EC13" s="753"/>
      <c r="ED13" s="751"/>
      <c r="EE13" s="754"/>
      <c r="EF13" s="735"/>
      <c r="EG13" s="736"/>
      <c r="EH13" s="737"/>
      <c r="EI13" s="735"/>
      <c r="EJ13" s="736"/>
      <c r="EK13" s="737"/>
      <c r="EL13" s="735"/>
      <c r="EM13" s="736"/>
      <c r="EN13" s="737"/>
      <c r="EO13" s="735"/>
      <c r="EP13" s="736"/>
      <c r="EQ13" s="737"/>
      <c r="ER13" s="738"/>
      <c r="ES13" s="739"/>
      <c r="ET13" s="740"/>
    </row>
    <row r="14" spans="1:150" s="177" customFormat="1" ht="12.6" thickBot="1" x14ac:dyDescent="0.45">
      <c r="A14" s="247" t="s">
        <v>883</v>
      </c>
      <c r="B14" s="248" t="s">
        <v>884</v>
      </c>
      <c r="C14" s="249" t="s">
        <v>885</v>
      </c>
      <c r="D14" s="250" t="s">
        <v>883</v>
      </c>
      <c r="E14" s="251" t="s">
        <v>884</v>
      </c>
      <c r="F14" s="252" t="s">
        <v>885</v>
      </c>
      <c r="G14" s="250" t="s">
        <v>883</v>
      </c>
      <c r="H14" s="251" t="s">
        <v>884</v>
      </c>
      <c r="I14" s="252" t="s">
        <v>885</v>
      </c>
      <c r="J14" s="250" t="s">
        <v>883</v>
      </c>
      <c r="K14" s="251" t="s">
        <v>884</v>
      </c>
      <c r="L14" s="253" t="s">
        <v>885</v>
      </c>
      <c r="M14" s="254" t="s">
        <v>883</v>
      </c>
      <c r="N14" s="255" t="s">
        <v>884</v>
      </c>
      <c r="O14" s="256" t="s">
        <v>885</v>
      </c>
      <c r="BI14" s="173"/>
      <c r="BJ14" s="167"/>
      <c r="BK14" s="168"/>
      <c r="BL14" s="166"/>
      <c r="BM14" s="167"/>
      <c r="BN14" s="168"/>
      <c r="BO14" s="166"/>
      <c r="BP14" s="167"/>
      <c r="BQ14" s="168"/>
      <c r="BR14" s="166"/>
      <c r="BS14" s="167"/>
      <c r="BT14" s="169"/>
      <c r="BU14" s="170"/>
      <c r="BV14" s="171"/>
      <c r="BW14" s="172"/>
      <c r="BX14" s="166"/>
      <c r="BY14" s="167"/>
      <c r="BZ14" s="168"/>
      <c r="CA14" s="166"/>
      <c r="CB14" s="167"/>
      <c r="CC14" s="168"/>
      <c r="CD14" s="166"/>
      <c r="CE14" s="167"/>
      <c r="CF14" s="168"/>
      <c r="CG14" s="166"/>
      <c r="CH14" s="167"/>
      <c r="CI14" s="169"/>
      <c r="CJ14" s="170"/>
      <c r="CK14" s="171"/>
      <c r="CL14" s="172"/>
      <c r="CM14" s="166"/>
      <c r="CN14" s="167"/>
      <c r="CO14" s="168"/>
      <c r="CP14" s="166"/>
      <c r="CQ14" s="167"/>
      <c r="CR14" s="168"/>
      <c r="CS14" s="166"/>
      <c r="CT14" s="167"/>
      <c r="CU14" s="168"/>
      <c r="CV14" s="166"/>
      <c r="CW14" s="167"/>
      <c r="CX14" s="169"/>
      <c r="CY14" s="170"/>
      <c r="CZ14" s="171"/>
      <c r="DA14" s="172"/>
      <c r="DB14" s="166"/>
      <c r="DC14" s="167"/>
      <c r="DD14" s="168"/>
      <c r="DE14" s="166"/>
      <c r="DF14" s="167"/>
      <c r="DG14" s="168"/>
      <c r="DH14" s="166"/>
      <c r="DI14" s="167"/>
      <c r="DJ14" s="168"/>
      <c r="DK14" s="166"/>
      <c r="DL14" s="167"/>
      <c r="DM14" s="169"/>
      <c r="DN14" s="170"/>
      <c r="DO14" s="171"/>
      <c r="DP14" s="172"/>
      <c r="DQ14" s="261"/>
      <c r="DR14" s="262"/>
      <c r="DS14" s="263"/>
      <c r="DT14" s="173"/>
      <c r="DU14" s="167"/>
      <c r="DV14" s="169"/>
      <c r="DW14" s="166"/>
      <c r="DX14" s="167"/>
      <c r="DY14" s="168"/>
      <c r="DZ14" s="173"/>
      <c r="EA14" s="167"/>
      <c r="EB14" s="169"/>
      <c r="EC14" s="166"/>
      <c r="ED14" s="167"/>
      <c r="EE14" s="168"/>
      <c r="EF14" s="174"/>
      <c r="EG14" s="175"/>
      <c r="EH14" s="176"/>
      <c r="EI14" s="174"/>
      <c r="EJ14" s="175"/>
      <c r="EK14" s="176"/>
      <c r="EL14" s="174"/>
      <c r="EM14" s="175"/>
      <c r="EN14" s="176"/>
      <c r="EO14" s="174"/>
      <c r="EP14" s="175"/>
      <c r="EQ14" s="264"/>
      <c r="ER14" s="265"/>
      <c r="ES14" s="266"/>
      <c r="ET14" s="267"/>
    </row>
    <row r="15" spans="1:150" x14ac:dyDescent="0.4">
      <c r="A15" s="183" t="s">
        <v>139</v>
      </c>
      <c r="B15" s="184" t="s">
        <v>967</v>
      </c>
      <c r="C15" s="138"/>
      <c r="D15" s="350" t="s">
        <v>889</v>
      </c>
      <c r="E15" s="351" t="s">
        <v>217</v>
      </c>
      <c r="F15" s="556">
        <v>2</v>
      </c>
      <c r="G15" s="183" t="s">
        <v>139</v>
      </c>
      <c r="H15" s="184" t="s">
        <v>968</v>
      </c>
      <c r="I15" s="138"/>
      <c r="J15" s="364" t="s">
        <v>889</v>
      </c>
      <c r="K15" s="354" t="s">
        <v>235</v>
      </c>
      <c r="L15" s="304">
        <v>2</v>
      </c>
      <c r="M15" s="355" t="s">
        <v>889</v>
      </c>
      <c r="N15" s="322" t="s">
        <v>247</v>
      </c>
      <c r="O15" s="219">
        <v>2</v>
      </c>
      <c r="BI15" s="268"/>
      <c r="BJ15" s="197"/>
      <c r="BK15" s="198"/>
      <c r="BL15" s="188"/>
      <c r="BM15" s="191"/>
      <c r="BN15" s="186"/>
      <c r="BO15" s="193"/>
      <c r="BP15" s="194"/>
      <c r="BQ15" s="185"/>
      <c r="BR15" s="188"/>
      <c r="BS15" s="191"/>
      <c r="BT15" s="186"/>
      <c r="BU15" s="188"/>
      <c r="BV15" s="191"/>
      <c r="BW15" s="186"/>
      <c r="BX15" s="193"/>
      <c r="BY15" s="194"/>
      <c r="BZ15" s="185"/>
      <c r="CA15" s="188"/>
      <c r="CB15" s="191"/>
      <c r="CC15" s="186"/>
      <c r="CD15" s="193"/>
      <c r="CE15" s="194"/>
      <c r="CF15" s="185"/>
      <c r="CG15" s="188"/>
      <c r="CH15" s="191"/>
      <c r="CI15" s="186"/>
      <c r="CJ15" s="269"/>
      <c r="CK15" s="191"/>
      <c r="CL15" s="186"/>
      <c r="CM15" s="193"/>
      <c r="CN15" s="194"/>
      <c r="CO15" s="185"/>
      <c r="CP15" s="193"/>
      <c r="CQ15" s="194"/>
      <c r="CR15" s="185"/>
      <c r="CS15" s="199"/>
      <c r="CT15" s="194"/>
      <c r="CU15" s="185"/>
      <c r="CV15" s="193"/>
      <c r="CW15" s="194"/>
      <c r="CX15" s="185"/>
      <c r="CY15" s="270"/>
      <c r="CZ15" s="189"/>
      <c r="DA15" s="190"/>
      <c r="DB15" s="193"/>
      <c r="DC15" s="194"/>
      <c r="DD15" s="185"/>
      <c r="DE15" s="193"/>
      <c r="DF15" s="194"/>
      <c r="DG15" s="185"/>
      <c r="DH15" s="193"/>
      <c r="DI15" s="194"/>
      <c r="DJ15" s="185"/>
      <c r="DK15" s="193"/>
      <c r="DL15" s="194"/>
      <c r="DM15" s="185"/>
      <c r="DN15" s="195"/>
      <c r="DO15" s="189"/>
      <c r="DP15" s="190"/>
      <c r="DQ15" s="270"/>
      <c r="DR15" s="189"/>
      <c r="DS15" s="190"/>
      <c r="DT15" s="271"/>
      <c r="DU15" s="189"/>
      <c r="DV15" s="190"/>
      <c r="DW15" s="271"/>
      <c r="DX15" s="189"/>
      <c r="DY15" s="190"/>
      <c r="DZ15" s="193"/>
      <c r="EA15" s="194"/>
      <c r="EB15" s="185"/>
      <c r="EC15" s="705"/>
      <c r="ED15" s="749"/>
      <c r="EE15" s="185"/>
      <c r="EF15" s="205"/>
      <c r="EG15" s="206"/>
      <c r="EH15" s="207"/>
      <c r="EI15" s="211"/>
      <c r="EJ15" s="212"/>
      <c r="EK15" s="213"/>
      <c r="EL15" s="272"/>
      <c r="EM15" s="212"/>
      <c r="EN15" s="213"/>
      <c r="EO15" s="211"/>
      <c r="EP15" s="212"/>
      <c r="EQ15" s="213"/>
      <c r="ER15" s="205"/>
      <c r="ES15" s="206"/>
      <c r="ET15" s="207"/>
    </row>
    <row r="16" spans="1:150" x14ac:dyDescent="0.4">
      <c r="A16" s="178"/>
      <c r="B16" s="179" t="s">
        <v>215</v>
      </c>
      <c r="C16" s="139">
        <v>3</v>
      </c>
      <c r="D16" s="321" t="s">
        <v>973</v>
      </c>
      <c r="E16" s="322" t="s">
        <v>219</v>
      </c>
      <c r="F16" s="328">
        <v>6</v>
      </c>
      <c r="G16" s="346"/>
      <c r="H16" s="235" t="s">
        <v>233</v>
      </c>
      <c r="I16" s="314">
        <v>4</v>
      </c>
      <c r="J16" s="327" t="s">
        <v>974</v>
      </c>
      <c r="K16" s="322" t="s">
        <v>237</v>
      </c>
      <c r="L16" s="219">
        <v>6</v>
      </c>
      <c r="M16" s="330" t="s">
        <v>975</v>
      </c>
      <c r="N16" s="333" t="s">
        <v>249</v>
      </c>
      <c r="O16" s="312">
        <v>6</v>
      </c>
      <c r="BI16" s="269"/>
      <c r="BJ16" s="191"/>
      <c r="BK16" s="186"/>
      <c r="BL16" s="195"/>
      <c r="BM16" s="189"/>
      <c r="BN16" s="190"/>
      <c r="BO16" s="188"/>
      <c r="BP16" s="191"/>
      <c r="BQ16" s="186"/>
      <c r="BR16" s="188"/>
      <c r="BS16" s="191"/>
      <c r="BT16" s="186"/>
      <c r="BU16" s="195"/>
      <c r="BV16" s="189"/>
      <c r="BW16" s="190"/>
      <c r="BX16" s="195"/>
      <c r="BY16" s="189"/>
      <c r="BZ16" s="190"/>
      <c r="CA16" s="188"/>
      <c r="CB16" s="191"/>
      <c r="CC16" s="186"/>
      <c r="CD16" s="195"/>
      <c r="CE16" s="189"/>
      <c r="CF16" s="190"/>
      <c r="CG16" s="195"/>
      <c r="CH16" s="189"/>
      <c r="CI16" s="190"/>
      <c r="CJ16" s="223"/>
      <c r="CK16" s="189"/>
      <c r="CL16" s="190"/>
      <c r="CM16" s="195"/>
      <c r="CN16" s="189"/>
      <c r="CO16" s="190"/>
      <c r="CP16" s="195"/>
      <c r="CQ16" s="189"/>
      <c r="CR16" s="190"/>
      <c r="CS16" s="195"/>
      <c r="CU16" s="224"/>
      <c r="CV16" s="195"/>
      <c r="CW16" s="189"/>
      <c r="CX16" s="190"/>
      <c r="CY16" s="195"/>
      <c r="DA16" s="224"/>
      <c r="DB16" s="195"/>
      <c r="DC16" s="189"/>
      <c r="DD16" s="190"/>
      <c r="DE16" s="195"/>
      <c r="DF16" s="189"/>
      <c r="DG16" s="190"/>
      <c r="DH16" s="195"/>
      <c r="DI16" s="189"/>
      <c r="DJ16" s="190"/>
      <c r="DK16" s="195"/>
      <c r="DL16" s="189"/>
      <c r="DM16" s="190"/>
      <c r="DN16" s="188"/>
      <c r="DO16" s="191"/>
      <c r="DP16" s="186"/>
      <c r="DQ16" s="195"/>
      <c r="DS16" s="224"/>
      <c r="DT16" s="195"/>
      <c r="DV16" s="224"/>
      <c r="DW16" s="195"/>
      <c r="DY16" s="224"/>
      <c r="DZ16" s="195"/>
      <c r="EA16" s="189"/>
      <c r="EB16" s="190"/>
      <c r="EC16" s="746"/>
      <c r="ED16" s="747"/>
      <c r="EE16" s="748"/>
      <c r="EF16" s="202"/>
      <c r="EG16" s="203"/>
      <c r="EH16" s="204"/>
      <c r="EI16" s="202"/>
      <c r="EJ16" s="203"/>
      <c r="EK16" s="204"/>
      <c r="EL16" s="202"/>
      <c r="EM16" s="203"/>
      <c r="EN16" s="204"/>
      <c r="EO16" s="202"/>
      <c r="EP16" s="203"/>
      <c r="EQ16" s="204"/>
      <c r="ER16" s="202"/>
      <c r="ES16" s="203"/>
      <c r="ET16" s="204"/>
    </row>
    <row r="17" spans="1:150" x14ac:dyDescent="0.4">
      <c r="A17" s="239" t="s">
        <v>985</v>
      </c>
      <c r="B17" s="179" t="s">
        <v>986</v>
      </c>
      <c r="C17" s="139">
        <v>5</v>
      </c>
      <c r="D17" s="178"/>
      <c r="E17" s="179"/>
      <c r="F17" s="557"/>
      <c r="G17" s="178" t="s">
        <v>139</v>
      </c>
      <c r="H17" s="179" t="s">
        <v>987</v>
      </c>
      <c r="I17" s="139"/>
      <c r="J17" s="356"/>
      <c r="K17" s="347"/>
      <c r="L17" s="348"/>
      <c r="M17" s="356"/>
      <c r="N17" s="347"/>
      <c r="O17" s="348"/>
      <c r="BI17" s="223"/>
      <c r="BJ17" s="189"/>
      <c r="BK17" s="190"/>
      <c r="BL17" s="276"/>
      <c r="BM17" s="189"/>
      <c r="BN17" s="190"/>
      <c r="BO17" s="195"/>
      <c r="BP17" s="189"/>
      <c r="BQ17" s="237"/>
      <c r="BR17" s="195"/>
      <c r="BS17" s="189"/>
      <c r="BT17" s="190"/>
      <c r="BU17" s="195"/>
      <c r="BV17" s="189"/>
      <c r="BW17" s="190"/>
      <c r="BX17" s="188"/>
      <c r="BY17" s="191"/>
      <c r="BZ17" s="222"/>
      <c r="CA17" s="195"/>
      <c r="CB17" s="189"/>
      <c r="CC17" s="190"/>
      <c r="CD17" s="188"/>
      <c r="CE17" s="191"/>
      <c r="CF17" s="186"/>
      <c r="CG17" s="187"/>
      <c r="CH17" s="107"/>
      <c r="CI17" s="108"/>
      <c r="CJ17" s="223"/>
      <c r="CK17" s="189"/>
      <c r="CL17" s="190"/>
      <c r="CM17" s="188"/>
      <c r="CN17" s="191"/>
      <c r="CO17" s="186"/>
      <c r="CP17" s="188"/>
      <c r="CQ17" s="191"/>
      <c r="CR17" s="186"/>
      <c r="CS17" s="188"/>
      <c r="CT17" s="191"/>
      <c r="CU17" s="186"/>
      <c r="CV17" s="195"/>
      <c r="CW17" s="189"/>
      <c r="CX17" s="190"/>
      <c r="CY17" s="188"/>
      <c r="CZ17" s="191"/>
      <c r="DA17" s="186"/>
      <c r="DB17" s="195"/>
      <c r="DC17" s="189"/>
      <c r="DD17" s="190"/>
      <c r="DE17" s="195"/>
      <c r="DF17" s="189"/>
      <c r="DG17" s="190"/>
      <c r="DH17" s="195"/>
      <c r="DI17" s="189"/>
      <c r="DJ17" s="190"/>
      <c r="DK17" s="195"/>
      <c r="DL17" s="189"/>
      <c r="DM17" s="190"/>
      <c r="DN17" s="195"/>
      <c r="DO17" s="189"/>
      <c r="DP17" s="190"/>
      <c r="DQ17" s="188"/>
      <c r="DR17" s="191"/>
      <c r="DS17" s="222"/>
      <c r="DT17" s="188"/>
      <c r="DU17" s="191"/>
      <c r="DV17" s="186"/>
      <c r="DW17" s="188"/>
      <c r="DX17" s="191"/>
      <c r="DY17" s="186"/>
      <c r="DZ17" s="195"/>
      <c r="EA17" s="189"/>
      <c r="EB17" s="190"/>
      <c r="EC17" s="195"/>
      <c r="ED17" s="189"/>
      <c r="EE17" s="190"/>
      <c r="EF17" s="202"/>
      <c r="EG17" s="203"/>
      <c r="EH17" s="204"/>
      <c r="EI17" s="202"/>
      <c r="EJ17" s="203"/>
      <c r="EK17" s="204"/>
      <c r="EL17" s="202"/>
      <c r="EM17" s="203"/>
      <c r="EN17" s="204"/>
      <c r="EO17" s="202"/>
      <c r="EP17" s="203"/>
      <c r="EQ17" s="204"/>
      <c r="ER17" s="202"/>
      <c r="ES17" s="203"/>
      <c r="ET17" s="204"/>
    </row>
    <row r="18" spans="1:150" x14ac:dyDescent="0.4">
      <c r="A18" s="277"/>
      <c r="B18" s="107"/>
      <c r="C18" s="108"/>
      <c r="D18" s="220"/>
      <c r="E18" s="221"/>
      <c r="F18" s="558"/>
      <c r="G18" s="346"/>
      <c r="H18" s="235" t="s">
        <v>245</v>
      </c>
      <c r="I18" s="137">
        <v>4</v>
      </c>
      <c r="J18" s="291"/>
      <c r="L18" s="224"/>
      <c r="M18" s="291"/>
      <c r="O18" s="224"/>
      <c r="BI18" s="269"/>
      <c r="BJ18" s="191"/>
      <c r="BK18" s="186"/>
      <c r="BL18" s="188"/>
      <c r="BM18" s="191"/>
      <c r="BN18" s="186"/>
      <c r="BO18" s="195"/>
      <c r="BP18" s="189"/>
      <c r="BQ18" s="237"/>
      <c r="BR18" s="187"/>
      <c r="BS18" s="107"/>
      <c r="BT18" s="108"/>
      <c r="BU18" s="188"/>
      <c r="BV18" s="191"/>
      <c r="BW18" s="186"/>
      <c r="BX18" s="188"/>
      <c r="BY18" s="191"/>
      <c r="BZ18" s="222"/>
      <c r="CA18" s="195"/>
      <c r="CB18" s="189"/>
      <c r="CC18" s="190"/>
      <c r="CD18" s="240"/>
      <c r="CF18" s="224"/>
      <c r="CG18" s="187"/>
      <c r="CH18" s="107"/>
      <c r="CI18" s="108"/>
      <c r="CJ18" s="223"/>
      <c r="CK18" s="189"/>
      <c r="CL18" s="190"/>
      <c r="CM18" s="195"/>
      <c r="CN18" s="189"/>
      <c r="CO18" s="190"/>
      <c r="CP18" s="195"/>
      <c r="CQ18" s="189"/>
      <c r="CR18" s="190"/>
      <c r="CS18" s="195"/>
      <c r="CT18" s="189"/>
      <c r="CU18" s="190"/>
      <c r="CV18" s="195"/>
      <c r="CW18" s="189"/>
      <c r="CX18" s="190"/>
      <c r="CY18" s="195"/>
      <c r="CZ18" s="189"/>
      <c r="DA18" s="190"/>
      <c r="DB18" s="195"/>
      <c r="DC18" s="189"/>
      <c r="DD18" s="190"/>
      <c r="DE18" s="195"/>
      <c r="DF18" s="189"/>
      <c r="DG18" s="190"/>
      <c r="DH18" s="195"/>
      <c r="DI18" s="189"/>
      <c r="DJ18" s="190"/>
      <c r="DK18" s="195"/>
      <c r="DL18" s="189"/>
      <c r="DM18" s="190"/>
      <c r="DN18" s="195"/>
      <c r="DO18" s="189"/>
      <c r="DP18" s="190"/>
      <c r="DQ18" s="195"/>
      <c r="DR18" s="189"/>
      <c r="DS18" s="190"/>
      <c r="DT18" s="195"/>
      <c r="DU18" s="189"/>
      <c r="DV18" s="237"/>
      <c r="DW18" s="195"/>
      <c r="DX18" s="189"/>
      <c r="DY18" s="237"/>
      <c r="DZ18" s="195"/>
      <c r="EA18" s="189"/>
      <c r="EB18" s="190"/>
      <c r="EC18" s="195"/>
      <c r="ED18" s="189"/>
      <c r="EE18" s="190"/>
      <c r="EF18" s="202"/>
      <c r="EG18" s="203"/>
      <c r="EH18" s="204"/>
      <c r="EI18" s="202"/>
      <c r="EJ18" s="203"/>
      <c r="EK18" s="204"/>
      <c r="EL18" s="202"/>
      <c r="EM18" s="203"/>
      <c r="EN18" s="204"/>
      <c r="EO18" s="202"/>
      <c r="EP18" s="203"/>
      <c r="EQ18" s="204"/>
      <c r="ER18" s="202"/>
      <c r="ES18" s="203"/>
      <c r="ET18" s="204"/>
    </row>
    <row r="19" spans="1:150" x14ac:dyDescent="0.4">
      <c r="A19" s="178"/>
      <c r="B19" s="179"/>
      <c r="C19" s="139"/>
      <c r="D19" s="220"/>
      <c r="E19" s="221"/>
      <c r="F19" s="558"/>
      <c r="G19" s="273"/>
      <c r="H19" s="274"/>
      <c r="I19" s="275"/>
      <c r="J19" s="291"/>
      <c r="L19" s="224"/>
      <c r="M19" s="338"/>
      <c r="N19" s="274"/>
      <c r="O19" s="275"/>
      <c r="BI19" s="223"/>
      <c r="BJ19" s="189"/>
      <c r="BK19" s="190"/>
      <c r="BL19" s="187"/>
      <c r="BM19" s="107"/>
      <c r="BN19" s="190"/>
      <c r="BO19" s="195"/>
      <c r="BP19" s="189"/>
      <c r="BQ19" s="237"/>
      <c r="BR19" s="187"/>
      <c r="BS19" s="221"/>
      <c r="BT19" s="108"/>
      <c r="BU19" s="187"/>
      <c r="BV19" s="107"/>
      <c r="BW19" s="190"/>
      <c r="BX19" s="195"/>
      <c r="BY19" s="189"/>
      <c r="BZ19" s="190"/>
      <c r="CA19" s="195"/>
      <c r="CB19" s="189"/>
      <c r="CC19" s="190"/>
      <c r="CD19" s="195"/>
      <c r="CE19" s="189"/>
      <c r="CF19" s="190"/>
      <c r="CG19" s="187"/>
      <c r="CH19" s="221"/>
      <c r="CI19" s="108"/>
      <c r="CJ19" s="195"/>
      <c r="CK19" s="189"/>
      <c r="CL19" s="190"/>
      <c r="CM19" s="195"/>
      <c r="CN19" s="189"/>
      <c r="CO19" s="190"/>
      <c r="CP19" s="188"/>
      <c r="CQ19" s="191"/>
      <c r="CR19" s="186"/>
      <c r="CS19" s="187"/>
      <c r="CT19" s="221"/>
      <c r="CU19" s="108"/>
      <c r="CV19" s="195"/>
      <c r="CW19" s="189"/>
      <c r="CX19" s="190"/>
      <c r="CY19" s="195"/>
      <c r="CZ19" s="189"/>
      <c r="DA19" s="190"/>
      <c r="DB19" s="195"/>
      <c r="DC19" s="189"/>
      <c r="DD19" s="190"/>
      <c r="DE19" s="195"/>
      <c r="DF19" s="189"/>
      <c r="DG19" s="190"/>
      <c r="DH19" s="195"/>
      <c r="DI19" s="189"/>
      <c r="DJ19" s="190"/>
      <c r="DK19" s="195"/>
      <c r="DL19" s="189"/>
      <c r="DM19" s="190"/>
      <c r="DN19" s="195"/>
      <c r="DO19" s="189"/>
      <c r="DP19" s="190"/>
      <c r="DQ19" s="195"/>
      <c r="DR19" s="189"/>
      <c r="DS19" s="190"/>
      <c r="DT19" s="195"/>
      <c r="DU19" s="189"/>
      <c r="DV19" s="190"/>
      <c r="DW19" s="223"/>
      <c r="DX19" s="189"/>
      <c r="DY19" s="190"/>
      <c r="DZ19" s="195"/>
      <c r="EA19" s="189"/>
      <c r="EB19" s="237"/>
      <c r="EC19" s="195"/>
      <c r="ED19" s="189"/>
      <c r="EE19" s="190"/>
      <c r="EF19" s="202"/>
      <c r="EG19" s="203"/>
      <c r="EH19" s="204"/>
      <c r="EI19" s="202"/>
      <c r="EJ19" s="203"/>
      <c r="EK19" s="204"/>
      <c r="EL19" s="202"/>
      <c r="EM19" s="203"/>
      <c r="EN19" s="204"/>
      <c r="EO19" s="202"/>
      <c r="EP19" s="203"/>
      <c r="EQ19" s="204"/>
      <c r="ER19" s="202"/>
      <c r="ES19" s="203"/>
      <c r="ET19" s="204"/>
    </row>
    <row r="20" spans="1:150" x14ac:dyDescent="0.4">
      <c r="A20" s="178"/>
      <c r="B20" s="182"/>
      <c r="C20" s="219"/>
      <c r="D20" s="220"/>
      <c r="E20" s="221"/>
      <c r="F20" s="558"/>
      <c r="G20" s="273"/>
      <c r="H20" s="274"/>
      <c r="I20" s="137"/>
      <c r="J20" s="291"/>
      <c r="L20" s="224"/>
      <c r="M20" s="338"/>
      <c r="N20" s="274"/>
      <c r="O20" s="137"/>
      <c r="BI20" s="223"/>
      <c r="BJ20" s="189"/>
      <c r="BK20" s="190"/>
      <c r="BL20" s="195"/>
      <c r="BM20" s="189"/>
      <c r="BN20" s="190"/>
      <c r="BO20" s="195"/>
      <c r="BP20" s="189"/>
      <c r="BQ20" s="190"/>
      <c r="BR20" s="195"/>
      <c r="BS20" s="189"/>
      <c r="BT20" s="190"/>
      <c r="BU20" s="195"/>
      <c r="BV20" s="189"/>
      <c r="BW20" s="190"/>
      <c r="BX20" s="195"/>
      <c r="BY20" s="189"/>
      <c r="BZ20" s="190"/>
      <c r="CA20" s="195"/>
      <c r="CB20" s="189"/>
      <c r="CC20" s="190"/>
      <c r="CD20" s="195"/>
      <c r="CE20" s="189"/>
      <c r="CF20" s="190"/>
      <c r="CG20" s="187"/>
      <c r="CH20" s="107"/>
      <c r="CI20" s="108"/>
      <c r="CJ20" s="195"/>
      <c r="CK20" s="189"/>
      <c r="CL20" s="190"/>
      <c r="CM20" s="195"/>
      <c r="CN20" s="189"/>
      <c r="CO20" s="190"/>
      <c r="CP20" s="195"/>
      <c r="CQ20" s="189"/>
      <c r="CR20" s="190"/>
      <c r="CS20" s="195"/>
      <c r="CT20" s="189"/>
      <c r="CU20" s="237"/>
      <c r="CV20" s="187"/>
      <c r="CW20" s="107"/>
      <c r="CX20" s="108"/>
      <c r="CY20" s="195"/>
      <c r="CZ20" s="189"/>
      <c r="DA20" s="190"/>
      <c r="DB20" s="195"/>
      <c r="DC20" s="189"/>
      <c r="DD20" s="190"/>
      <c r="DE20" s="195"/>
      <c r="DF20" s="189"/>
      <c r="DG20" s="190"/>
      <c r="DH20" s="195"/>
      <c r="DI20" s="189"/>
      <c r="DJ20" s="190"/>
      <c r="DK20" s="195"/>
      <c r="DL20" s="189"/>
      <c r="DM20" s="190"/>
      <c r="DN20" s="195"/>
      <c r="DO20" s="189"/>
      <c r="DP20" s="190"/>
      <c r="DQ20" s="187"/>
      <c r="DR20" s="107"/>
      <c r="DS20" s="108"/>
      <c r="DT20" s="223"/>
      <c r="DU20" s="189"/>
      <c r="DV20" s="190"/>
      <c r="DW20" s="195"/>
      <c r="DX20" s="189"/>
      <c r="DY20" s="237"/>
      <c r="DZ20" s="195"/>
      <c r="EA20" s="189"/>
      <c r="EB20" s="237"/>
      <c r="EC20" s="195"/>
      <c r="ED20" s="189"/>
      <c r="EE20" s="190"/>
      <c r="EF20" s="202"/>
      <c r="EG20" s="203"/>
      <c r="EH20" s="204"/>
      <c r="EI20" s="202"/>
      <c r="EJ20" s="203"/>
      <c r="EK20" s="204"/>
      <c r="EL20" s="202"/>
      <c r="EM20" s="203"/>
      <c r="EN20" s="204"/>
      <c r="EO20" s="202"/>
      <c r="EP20" s="203"/>
      <c r="EQ20" s="204"/>
      <c r="ER20" s="202"/>
      <c r="ES20" s="203"/>
      <c r="ET20" s="204"/>
    </row>
    <row r="21" spans="1:150" x14ac:dyDescent="0.4">
      <c r="A21" s="187"/>
      <c r="B21" s="107"/>
      <c r="C21" s="108"/>
      <c r="D21" s="217"/>
      <c r="E21" s="218"/>
      <c r="F21" s="559"/>
      <c r="G21" s="187"/>
      <c r="H21" s="107"/>
      <c r="I21" s="108"/>
      <c r="J21" s="291"/>
      <c r="L21" s="224"/>
      <c r="M21" s="192"/>
      <c r="N21" s="107"/>
      <c r="O21" s="108"/>
      <c r="BI21" s="223"/>
      <c r="BJ21" s="189"/>
      <c r="BK21" s="190"/>
      <c r="BL21" s="195"/>
      <c r="BM21" s="189"/>
      <c r="BN21" s="190"/>
      <c r="BO21" s="195"/>
      <c r="BP21" s="189"/>
      <c r="BQ21" s="190"/>
      <c r="BR21" s="195"/>
      <c r="BS21" s="189"/>
      <c r="BT21" s="190"/>
      <c r="BU21" s="195"/>
      <c r="BV21" s="189"/>
      <c r="BW21" s="190"/>
      <c r="BX21" s="195"/>
      <c r="BY21" s="189"/>
      <c r="BZ21" s="190"/>
      <c r="CA21" s="195"/>
      <c r="CB21" s="189"/>
      <c r="CC21" s="190"/>
      <c r="CD21" s="195"/>
      <c r="CE21" s="189"/>
      <c r="CF21" s="237"/>
      <c r="CG21" s="187"/>
      <c r="CH21" s="107"/>
      <c r="CI21" s="108"/>
      <c r="CJ21" s="195"/>
      <c r="CK21" s="189"/>
      <c r="CL21" s="190"/>
      <c r="CM21" s="195"/>
      <c r="CN21" s="189"/>
      <c r="CO21" s="190"/>
      <c r="CP21" s="195"/>
      <c r="CQ21" s="189"/>
      <c r="CR21" s="190"/>
      <c r="CS21" s="195"/>
      <c r="CT21" s="189"/>
      <c r="CU21" s="237"/>
      <c r="CV21" s="187"/>
      <c r="CW21" s="107"/>
      <c r="CX21" s="108"/>
      <c r="CY21" s="195"/>
      <c r="CZ21" s="189"/>
      <c r="DA21" s="190"/>
      <c r="DB21" s="195"/>
      <c r="DC21" s="189"/>
      <c r="DD21" s="237"/>
      <c r="DE21" s="187"/>
      <c r="DF21" s="107"/>
      <c r="DG21" s="108"/>
      <c r="DH21" s="195"/>
      <c r="DI21" s="189"/>
      <c r="DJ21" s="190"/>
      <c r="DK21" s="195"/>
      <c r="DL21" s="189"/>
      <c r="DM21" s="190"/>
      <c r="DN21" s="195"/>
      <c r="DO21" s="189"/>
      <c r="DP21" s="190"/>
      <c r="DQ21" s="187"/>
      <c r="DR21" s="107"/>
      <c r="DS21" s="108"/>
      <c r="DT21" s="223"/>
      <c r="DU21" s="189"/>
      <c r="DV21" s="190"/>
      <c r="DW21" s="195"/>
      <c r="DX21" s="189"/>
      <c r="DY21" s="237"/>
      <c r="DZ21" s="195"/>
      <c r="EA21" s="189"/>
      <c r="EB21" s="237"/>
      <c r="EC21" s="240"/>
      <c r="EE21" s="224"/>
      <c r="EF21" s="202"/>
      <c r="EG21" s="203"/>
      <c r="EH21" s="204"/>
      <c r="EI21" s="202"/>
      <c r="EJ21" s="203"/>
      <c r="EK21" s="204"/>
      <c r="EL21" s="202"/>
      <c r="EM21" s="203"/>
      <c r="EN21" s="204"/>
      <c r="EO21" s="202"/>
      <c r="EP21" s="203"/>
      <c r="EQ21" s="204"/>
      <c r="ER21" s="202"/>
      <c r="ES21" s="203"/>
      <c r="ET21" s="204"/>
    </row>
    <row r="22" spans="1:150" ht="15.75" customHeight="1" thickBot="1" x14ac:dyDescent="0.45">
      <c r="A22" s="677" t="s">
        <v>942</v>
      </c>
      <c r="B22" s="678"/>
      <c r="C22" s="140">
        <f>SUM(C15:C21)</f>
        <v>8</v>
      </c>
      <c r="D22" s="677" t="s">
        <v>942</v>
      </c>
      <c r="E22" s="678"/>
      <c r="F22" s="141">
        <f>SUM(F15:F21)</f>
        <v>8</v>
      </c>
      <c r="G22" s="725" t="s">
        <v>942</v>
      </c>
      <c r="H22" s="726"/>
      <c r="I22" s="140">
        <f>SUM(I15:I21)</f>
        <v>8</v>
      </c>
      <c r="J22" s="679" t="s">
        <v>942</v>
      </c>
      <c r="K22" s="678"/>
      <c r="L22" s="140">
        <f>SUM(L15:L21)</f>
        <v>8</v>
      </c>
      <c r="M22" s="679" t="s">
        <v>942</v>
      </c>
      <c r="N22" s="678"/>
      <c r="O22" s="140">
        <f>SUM(O15:O21)</f>
        <v>8</v>
      </c>
      <c r="BI22" s="697"/>
      <c r="BJ22" s="702"/>
      <c r="BK22" s="241"/>
      <c r="BL22" s="696"/>
      <c r="BM22" s="697"/>
      <c r="BN22" s="241"/>
      <c r="BO22" s="696"/>
      <c r="BP22" s="697"/>
      <c r="BQ22" s="241"/>
      <c r="BR22" s="696"/>
      <c r="BS22" s="697"/>
      <c r="BT22" s="241"/>
      <c r="BU22" s="725"/>
      <c r="BV22" s="726"/>
      <c r="BW22" s="140"/>
      <c r="BX22" s="696"/>
      <c r="BY22" s="697"/>
      <c r="BZ22" s="241"/>
      <c r="CA22" s="696"/>
      <c r="CB22" s="697"/>
      <c r="CC22" s="241"/>
      <c r="CD22" s="696"/>
      <c r="CE22" s="697"/>
      <c r="CF22" s="242"/>
      <c r="CG22" s="677"/>
      <c r="CH22" s="678"/>
      <c r="CI22" s="140"/>
      <c r="CJ22" s="701"/>
      <c r="CK22" s="702"/>
      <c r="CL22" s="241"/>
      <c r="CM22" s="696"/>
      <c r="CN22" s="697"/>
      <c r="CO22" s="241"/>
      <c r="CP22" s="696"/>
      <c r="CQ22" s="697"/>
      <c r="CR22" s="241"/>
      <c r="CS22" s="696"/>
      <c r="CT22" s="697"/>
      <c r="CU22" s="242"/>
      <c r="CV22" s="677"/>
      <c r="CW22" s="678"/>
      <c r="CX22" s="140"/>
      <c r="CY22" s="701"/>
      <c r="CZ22" s="702"/>
      <c r="DA22" s="241"/>
      <c r="DB22" s="701"/>
      <c r="DC22" s="702"/>
      <c r="DD22" s="241"/>
      <c r="DE22" s="696"/>
      <c r="DF22" s="697"/>
      <c r="DG22" s="241"/>
      <c r="DH22" s="696"/>
      <c r="DI22" s="697"/>
      <c r="DJ22" s="241"/>
      <c r="DK22" s="696"/>
      <c r="DL22" s="697"/>
      <c r="DM22" s="242"/>
      <c r="DN22" s="677"/>
      <c r="DO22" s="678"/>
      <c r="DP22" s="140"/>
      <c r="DQ22" s="677"/>
      <c r="DR22" s="678"/>
      <c r="DS22" s="140"/>
      <c r="DT22" s="696"/>
      <c r="DU22" s="697"/>
      <c r="DV22" s="241"/>
      <c r="DW22" s="696"/>
      <c r="DX22" s="697"/>
      <c r="DY22" s="242"/>
      <c r="DZ22" s="696"/>
      <c r="EA22" s="697"/>
      <c r="EB22" s="242"/>
      <c r="EC22" s="696"/>
      <c r="ED22" s="697"/>
      <c r="EE22" s="241"/>
      <c r="EF22" s="744"/>
      <c r="EG22" s="745"/>
      <c r="EH22" s="245"/>
      <c r="EI22" s="744"/>
      <c r="EJ22" s="745"/>
      <c r="EK22" s="245"/>
      <c r="EL22" s="243"/>
      <c r="EM22" s="244"/>
      <c r="EN22" s="245"/>
      <c r="EO22" s="243"/>
      <c r="EP22" s="244"/>
      <c r="EQ22" s="245"/>
      <c r="ER22" s="243"/>
      <c r="ES22" s="244"/>
      <c r="ET22" s="245"/>
    </row>
    <row r="23" spans="1:150" s="280" customFormat="1" ht="12.6" thickBot="1" x14ac:dyDescent="0.45">
      <c r="A23" s="674" t="s">
        <v>1006</v>
      </c>
      <c r="B23" s="675"/>
      <c r="C23" s="675"/>
      <c r="D23" s="675"/>
      <c r="E23" s="675"/>
      <c r="F23" s="675"/>
      <c r="G23" s="758"/>
      <c r="H23" s="758"/>
      <c r="I23" s="758"/>
      <c r="J23" s="675"/>
      <c r="K23" s="675"/>
      <c r="L23" s="675"/>
      <c r="M23" s="675"/>
      <c r="N23" s="675"/>
      <c r="O23" s="676"/>
      <c r="BI23" s="733"/>
      <c r="BJ23" s="733"/>
      <c r="BK23" s="733"/>
      <c r="BL23" s="733"/>
      <c r="BM23" s="733"/>
      <c r="BN23" s="733"/>
      <c r="BO23" s="733"/>
      <c r="BP23" s="733"/>
      <c r="BQ23" s="733"/>
      <c r="BR23" s="733"/>
      <c r="BS23" s="733"/>
      <c r="BT23" s="733"/>
      <c r="BU23" s="733"/>
      <c r="BV23" s="733"/>
      <c r="BW23" s="734"/>
      <c r="BX23" s="674"/>
      <c r="BY23" s="675"/>
      <c r="BZ23" s="675"/>
      <c r="CA23" s="675"/>
      <c r="CB23" s="675"/>
      <c r="CC23" s="675"/>
      <c r="CD23" s="675"/>
      <c r="CE23" s="675"/>
      <c r="CF23" s="675"/>
      <c r="CG23" s="675"/>
      <c r="CH23" s="675"/>
      <c r="CI23" s="675"/>
      <c r="CJ23" s="675"/>
      <c r="CK23" s="675"/>
      <c r="CL23" s="676"/>
      <c r="CM23" s="674"/>
      <c r="CN23" s="675"/>
      <c r="CO23" s="675"/>
      <c r="CP23" s="675"/>
      <c r="CQ23" s="675"/>
      <c r="CR23" s="675"/>
      <c r="CS23" s="675"/>
      <c r="CT23" s="675"/>
      <c r="CU23" s="675"/>
      <c r="CV23" s="675"/>
      <c r="CW23" s="675"/>
      <c r="CX23" s="675"/>
      <c r="CY23" s="675"/>
      <c r="CZ23" s="675"/>
      <c r="DA23" s="676"/>
      <c r="DB23" s="674"/>
      <c r="DC23" s="675"/>
      <c r="DD23" s="675"/>
      <c r="DE23" s="675"/>
      <c r="DF23" s="675"/>
      <c r="DG23" s="675"/>
      <c r="DH23" s="675"/>
      <c r="DI23" s="675"/>
      <c r="DJ23" s="675"/>
      <c r="DK23" s="675"/>
      <c r="DL23" s="675"/>
      <c r="DM23" s="675"/>
      <c r="DN23" s="675"/>
      <c r="DO23" s="675"/>
      <c r="DP23" s="676"/>
      <c r="DQ23" s="674"/>
      <c r="DR23" s="675"/>
      <c r="DS23" s="675"/>
      <c r="DT23" s="675"/>
      <c r="DU23" s="675"/>
      <c r="DV23" s="675"/>
      <c r="DW23" s="675"/>
      <c r="DX23" s="675"/>
      <c r="DY23" s="675"/>
      <c r="DZ23" s="675"/>
      <c r="EA23" s="675"/>
      <c r="EB23" s="675"/>
      <c r="EC23" s="675"/>
      <c r="ED23" s="675"/>
      <c r="EE23" s="676"/>
      <c r="EF23" s="732"/>
      <c r="EG23" s="733"/>
      <c r="EH23" s="733"/>
      <c r="EI23" s="733"/>
      <c r="EJ23" s="733"/>
      <c r="EK23" s="733"/>
      <c r="EL23" s="733"/>
      <c r="EM23" s="733"/>
      <c r="EN23" s="733"/>
      <c r="EO23" s="733"/>
      <c r="EP23" s="733"/>
      <c r="EQ23" s="733"/>
      <c r="ER23" s="733"/>
      <c r="ES23" s="733"/>
      <c r="ET23" s="734"/>
    </row>
    <row r="24" spans="1:150" s="281" customFormat="1" ht="12.75" customHeight="1" x14ac:dyDescent="0.4">
      <c r="A24" s="668" t="s">
        <v>1009</v>
      </c>
      <c r="B24" s="669"/>
      <c r="C24" s="670"/>
      <c r="D24" s="731" t="s">
        <v>1010</v>
      </c>
      <c r="E24" s="669"/>
      <c r="F24" s="670"/>
      <c r="G24" s="668" t="s">
        <v>1011</v>
      </c>
      <c r="H24" s="669"/>
      <c r="I24" s="670"/>
      <c r="J24" s="668" t="s">
        <v>1012</v>
      </c>
      <c r="K24" s="669"/>
      <c r="L24" s="685"/>
      <c r="M24" s="684" t="s">
        <v>1013</v>
      </c>
      <c r="N24" s="672"/>
      <c r="O24" s="673"/>
      <c r="BI24" s="731"/>
      <c r="BJ24" s="669"/>
      <c r="BK24" s="670"/>
      <c r="BL24" s="684"/>
      <c r="BM24" s="672"/>
      <c r="BN24" s="673"/>
      <c r="BO24" s="735"/>
      <c r="BP24" s="736"/>
      <c r="BQ24" s="737"/>
      <c r="BR24" s="735"/>
      <c r="BS24" s="736"/>
      <c r="BT24" s="737"/>
      <c r="BU24" s="668"/>
      <c r="BV24" s="669"/>
      <c r="BW24" s="670"/>
      <c r="BX24" s="668"/>
      <c r="BY24" s="669"/>
      <c r="BZ24" s="670"/>
      <c r="CA24" s="668"/>
      <c r="CB24" s="669"/>
      <c r="CC24" s="670"/>
      <c r="CD24" s="668"/>
      <c r="CE24" s="669"/>
      <c r="CF24" s="670"/>
      <c r="CG24" s="668"/>
      <c r="CH24" s="669"/>
      <c r="CI24" s="685"/>
      <c r="CJ24" s="684"/>
      <c r="CK24" s="672"/>
      <c r="CL24" s="673"/>
      <c r="CM24" s="668"/>
      <c r="CN24" s="669"/>
      <c r="CO24" s="670"/>
      <c r="CP24" s="668"/>
      <c r="CQ24" s="669"/>
      <c r="CR24" s="670"/>
      <c r="CS24" s="668"/>
      <c r="CT24" s="669"/>
      <c r="CU24" s="670"/>
      <c r="CV24" s="668"/>
      <c r="CW24" s="669"/>
      <c r="CX24" s="685"/>
      <c r="CY24" s="684"/>
      <c r="CZ24" s="672"/>
      <c r="DA24" s="673"/>
      <c r="DB24" s="668"/>
      <c r="DC24" s="669"/>
      <c r="DD24" s="670"/>
      <c r="DE24" s="668"/>
      <c r="DF24" s="669"/>
      <c r="DG24" s="670"/>
      <c r="DH24" s="668"/>
      <c r="DI24" s="669"/>
      <c r="DJ24" s="670"/>
      <c r="DK24" s="668"/>
      <c r="DL24" s="669"/>
      <c r="DM24" s="685"/>
      <c r="DN24" s="684"/>
      <c r="DO24" s="672"/>
      <c r="DP24" s="673"/>
      <c r="DQ24" s="753"/>
      <c r="DR24" s="751"/>
      <c r="DS24" s="754"/>
      <c r="DT24" s="753"/>
      <c r="DU24" s="751"/>
      <c r="DV24" s="754"/>
      <c r="DW24" s="750"/>
      <c r="DX24" s="751"/>
      <c r="DY24" s="752"/>
      <c r="DZ24" s="753"/>
      <c r="EA24" s="751"/>
      <c r="EB24" s="754"/>
      <c r="EC24" s="750"/>
      <c r="ED24" s="751"/>
      <c r="EE24" s="754"/>
      <c r="EF24" s="735"/>
      <c r="EG24" s="736"/>
      <c r="EH24" s="737"/>
      <c r="EI24" s="735"/>
      <c r="EJ24" s="736"/>
      <c r="EK24" s="737"/>
      <c r="EL24" s="735"/>
      <c r="EM24" s="736"/>
      <c r="EN24" s="737"/>
      <c r="EO24" s="735"/>
      <c r="EP24" s="736"/>
      <c r="EQ24" s="737"/>
      <c r="ER24" s="738"/>
      <c r="ES24" s="739"/>
      <c r="ET24" s="740"/>
    </row>
    <row r="25" spans="1:150" ht="12.6" thickBot="1" x14ac:dyDescent="0.45">
      <c r="A25" s="247" t="s">
        <v>883</v>
      </c>
      <c r="B25" s="248" t="s">
        <v>884</v>
      </c>
      <c r="C25" s="249" t="s">
        <v>885</v>
      </c>
      <c r="D25" s="560" t="s">
        <v>883</v>
      </c>
      <c r="E25" s="251" t="s">
        <v>884</v>
      </c>
      <c r="F25" s="252" t="s">
        <v>885</v>
      </c>
      <c r="G25" s="250" t="s">
        <v>883</v>
      </c>
      <c r="H25" s="251" t="s">
        <v>884</v>
      </c>
      <c r="I25" s="252" t="s">
        <v>885</v>
      </c>
      <c r="J25" s="250" t="s">
        <v>883</v>
      </c>
      <c r="K25" s="251" t="s">
        <v>884</v>
      </c>
      <c r="L25" s="253" t="s">
        <v>885</v>
      </c>
      <c r="M25" s="258" t="s">
        <v>883</v>
      </c>
      <c r="N25" s="259" t="s">
        <v>884</v>
      </c>
      <c r="O25" s="260" t="s">
        <v>885</v>
      </c>
      <c r="BI25" s="173"/>
      <c r="BJ25" s="167"/>
      <c r="BK25" s="168"/>
      <c r="BL25" s="166"/>
      <c r="BM25" s="167"/>
      <c r="BN25" s="168"/>
      <c r="BO25" s="166"/>
      <c r="BP25" s="167"/>
      <c r="BQ25" s="168"/>
      <c r="BR25" s="166"/>
      <c r="BS25" s="167"/>
      <c r="BT25" s="169"/>
      <c r="BU25" s="170"/>
      <c r="BV25" s="171"/>
      <c r="BW25" s="172"/>
      <c r="BX25" s="166"/>
      <c r="BY25" s="167"/>
      <c r="BZ25" s="168"/>
      <c r="CA25" s="166"/>
      <c r="CB25" s="167"/>
      <c r="CC25" s="168"/>
      <c r="CD25" s="166"/>
      <c r="CE25" s="167"/>
      <c r="CF25" s="168"/>
      <c r="CG25" s="166"/>
      <c r="CH25" s="167"/>
      <c r="CI25" s="169"/>
      <c r="CJ25" s="170"/>
      <c r="CK25" s="171"/>
      <c r="CL25" s="172"/>
      <c r="CM25" s="166"/>
      <c r="CN25" s="167"/>
      <c r="CO25" s="168"/>
      <c r="CP25" s="166"/>
      <c r="CQ25" s="167"/>
      <c r="CR25" s="168"/>
      <c r="CS25" s="166"/>
      <c r="CT25" s="167"/>
      <c r="CU25" s="168"/>
      <c r="CV25" s="166"/>
      <c r="CW25" s="167"/>
      <c r="CX25" s="169"/>
      <c r="CY25" s="170"/>
      <c r="CZ25" s="171"/>
      <c r="DA25" s="172"/>
      <c r="DB25" s="166"/>
      <c r="DC25" s="167"/>
      <c r="DD25" s="168"/>
      <c r="DE25" s="166"/>
      <c r="DF25" s="167"/>
      <c r="DG25" s="168"/>
      <c r="DH25" s="166"/>
      <c r="DI25" s="167"/>
      <c r="DJ25" s="168"/>
      <c r="DK25" s="166"/>
      <c r="DL25" s="167"/>
      <c r="DM25" s="168"/>
      <c r="DN25" s="170"/>
      <c r="DO25" s="171"/>
      <c r="DP25" s="172"/>
      <c r="DQ25" s="166"/>
      <c r="DR25" s="167"/>
      <c r="DS25" s="168"/>
      <c r="DT25" s="261"/>
      <c r="DU25" s="262"/>
      <c r="DV25" s="263"/>
      <c r="DW25" s="285"/>
      <c r="DX25" s="262"/>
      <c r="DY25" s="286"/>
      <c r="DZ25" s="166"/>
      <c r="EA25" s="167"/>
      <c r="EB25" s="168"/>
      <c r="EC25" s="173"/>
      <c r="ED25" s="167"/>
      <c r="EE25" s="168"/>
      <c r="EF25" s="174"/>
      <c r="EG25" s="175"/>
      <c r="EH25" s="176"/>
      <c r="EI25" s="174"/>
      <c r="EJ25" s="175"/>
      <c r="EK25" s="176"/>
      <c r="EL25" s="174"/>
      <c r="EM25" s="175"/>
      <c r="EN25" s="176"/>
      <c r="EO25" s="174"/>
      <c r="EP25" s="175"/>
      <c r="EQ25" s="264"/>
      <c r="ER25" s="265"/>
      <c r="ES25" s="266"/>
      <c r="ET25" s="267"/>
    </row>
    <row r="26" spans="1:150" ht="12.75" customHeight="1" x14ac:dyDescent="0.4">
      <c r="A26" s="178" t="s">
        <v>139</v>
      </c>
      <c r="B26" s="179" t="s">
        <v>1030</v>
      </c>
      <c r="C26" s="139"/>
      <c r="D26" s="355" t="s">
        <v>889</v>
      </c>
      <c r="E26" s="322" t="s">
        <v>269</v>
      </c>
      <c r="F26" s="219">
        <v>2</v>
      </c>
      <c r="G26" s="183" t="s">
        <v>139</v>
      </c>
      <c r="H26" s="184" t="s">
        <v>1031</v>
      </c>
      <c r="I26" s="138"/>
      <c r="J26" s="353" t="s">
        <v>889</v>
      </c>
      <c r="K26" s="354" t="s">
        <v>290</v>
      </c>
      <c r="L26" s="304">
        <v>2</v>
      </c>
      <c r="M26" s="358" t="s">
        <v>889</v>
      </c>
      <c r="N26" s="333" t="s">
        <v>301</v>
      </c>
      <c r="O26" s="219">
        <v>2.5</v>
      </c>
      <c r="BI26" s="192"/>
      <c r="BJ26" s="107"/>
      <c r="BK26" s="108"/>
      <c r="BL26" s="193"/>
      <c r="BM26" s="194"/>
      <c r="BN26" s="185"/>
      <c r="BO26" s="705"/>
      <c r="BP26" s="749"/>
      <c r="BQ26" s="185"/>
      <c r="BR26" s="193"/>
      <c r="BS26" s="194"/>
      <c r="BT26" s="185"/>
      <c r="BU26" s="193"/>
      <c r="BV26" s="194"/>
      <c r="BW26" s="185"/>
      <c r="BX26" s="188"/>
      <c r="BY26" s="191"/>
      <c r="BZ26" s="186"/>
      <c r="CA26" s="232"/>
      <c r="CB26" s="233"/>
      <c r="CC26" s="234"/>
      <c r="CD26" s="195"/>
      <c r="CE26" s="189"/>
      <c r="CF26" s="190"/>
      <c r="CG26" s="188"/>
      <c r="CH26" s="191"/>
      <c r="CI26" s="186"/>
      <c r="CJ26" s="269"/>
      <c r="CK26" s="189"/>
      <c r="CL26" s="190"/>
      <c r="CM26" s="270"/>
      <c r="CN26" s="189"/>
      <c r="CO26" s="190"/>
      <c r="CP26" s="271"/>
      <c r="CQ26" s="189"/>
      <c r="CR26" s="190"/>
      <c r="CS26" s="288"/>
      <c r="CT26" s="194"/>
      <c r="CU26" s="185"/>
      <c r="CV26" s="271"/>
      <c r="CW26" s="189"/>
      <c r="CX26" s="190"/>
      <c r="CY26" s="270"/>
      <c r="CZ26" s="189"/>
      <c r="DA26" s="190"/>
      <c r="DB26" s="270"/>
      <c r="DC26" s="189"/>
      <c r="DD26" s="190"/>
      <c r="DE26" s="187"/>
      <c r="DF26" s="221"/>
      <c r="DG26" s="108"/>
      <c r="DH26" s="187"/>
      <c r="DI26" s="221"/>
      <c r="DJ26" s="108"/>
      <c r="DK26" s="188"/>
      <c r="DL26" s="191"/>
      <c r="DM26" s="186"/>
      <c r="DN26" s="196"/>
      <c r="DO26" s="180"/>
      <c r="DP26" s="198"/>
      <c r="DQ26" s="705"/>
      <c r="DR26" s="749"/>
      <c r="DS26" s="185"/>
      <c r="DT26" s="705"/>
      <c r="DU26" s="749"/>
      <c r="DV26" s="185"/>
      <c r="DW26" s="705"/>
      <c r="DX26" s="749"/>
      <c r="DY26" s="185"/>
      <c r="DZ26" s="705"/>
      <c r="EA26" s="749"/>
      <c r="EB26" s="185"/>
      <c r="EC26" s="195"/>
      <c r="ED26" s="189"/>
      <c r="EE26" s="190"/>
      <c r="EF26" s="208"/>
      <c r="EG26" s="209"/>
      <c r="EH26" s="210"/>
      <c r="EI26" s="211"/>
      <c r="EJ26" s="212"/>
      <c r="EK26" s="213"/>
    </row>
    <row r="27" spans="1:150" x14ac:dyDescent="0.4">
      <c r="A27" s="178"/>
      <c r="B27" s="179" t="s">
        <v>259</v>
      </c>
      <c r="C27" s="139">
        <v>4</v>
      </c>
      <c r="D27" s="330" t="s">
        <v>1035</v>
      </c>
      <c r="E27" s="333" t="s">
        <v>271</v>
      </c>
      <c r="F27" s="312">
        <v>6</v>
      </c>
      <c r="G27" s="178"/>
      <c r="H27" s="179" t="s">
        <v>1036</v>
      </c>
      <c r="I27" s="139">
        <v>2</v>
      </c>
      <c r="J27" s="321" t="s">
        <v>1037</v>
      </c>
      <c r="K27" s="322" t="s">
        <v>292</v>
      </c>
      <c r="L27" s="219">
        <v>6</v>
      </c>
      <c r="M27" s="320" t="s">
        <v>1038</v>
      </c>
      <c r="N27" s="333" t="s">
        <v>303</v>
      </c>
      <c r="O27" s="312">
        <v>5.5</v>
      </c>
      <c r="BI27" s="223"/>
      <c r="BJ27" s="189"/>
      <c r="BK27" s="190"/>
      <c r="BL27" s="188"/>
      <c r="BM27" s="191"/>
      <c r="BN27" s="186"/>
      <c r="BO27" s="195"/>
      <c r="BP27" s="189"/>
      <c r="BQ27" s="190"/>
      <c r="BR27" s="195"/>
      <c r="BS27" s="189"/>
      <c r="BT27" s="190"/>
      <c r="BU27" s="195"/>
      <c r="BV27" s="189"/>
      <c r="BW27" s="190"/>
      <c r="BX27" s="188"/>
      <c r="BY27" s="191"/>
      <c r="BZ27" s="186"/>
      <c r="CA27" s="187"/>
      <c r="CB27" s="107"/>
      <c r="CC27" s="108"/>
      <c r="CD27" s="195"/>
      <c r="CE27" s="189"/>
      <c r="CF27" s="190"/>
      <c r="CG27" s="188"/>
      <c r="CH27" s="191"/>
      <c r="CI27" s="186"/>
      <c r="CJ27" s="223"/>
      <c r="CL27" s="224"/>
      <c r="CM27" s="195"/>
      <c r="CP27" s="195"/>
      <c r="CS27" s="195"/>
      <c r="CV27" s="195"/>
      <c r="CX27" s="224"/>
      <c r="CY27" s="195"/>
      <c r="DA27" s="224"/>
      <c r="DB27" s="195"/>
      <c r="DE27" s="195"/>
      <c r="DF27" s="221"/>
      <c r="DG27" s="190"/>
      <c r="DH27" s="188"/>
      <c r="DI27" s="191"/>
      <c r="DJ27" s="186"/>
      <c r="DK27" s="195"/>
      <c r="DM27" s="224"/>
      <c r="DN27" s="195"/>
      <c r="DP27" s="224"/>
      <c r="DQ27" s="746"/>
      <c r="DR27" s="747"/>
      <c r="DS27" s="748"/>
      <c r="DT27" s="746"/>
      <c r="DU27" s="747"/>
      <c r="DV27" s="748"/>
      <c r="DW27" s="746"/>
      <c r="DX27" s="747"/>
      <c r="DY27" s="748"/>
      <c r="DZ27" s="746"/>
      <c r="EA27" s="747"/>
      <c r="EB27" s="748"/>
      <c r="EC27" s="240"/>
      <c r="EE27" s="224"/>
      <c r="EI27" s="202"/>
      <c r="EJ27" s="203"/>
      <c r="EK27" s="204"/>
    </row>
    <row r="28" spans="1:150" x14ac:dyDescent="0.4">
      <c r="A28" s="178" t="s">
        <v>139</v>
      </c>
      <c r="B28" s="179" t="s">
        <v>1051</v>
      </c>
      <c r="C28" s="348"/>
      <c r="D28" s="356"/>
      <c r="E28" s="347"/>
      <c r="F28" s="359"/>
      <c r="G28" s="178" t="s">
        <v>139</v>
      </c>
      <c r="H28" s="179" t="s">
        <v>283</v>
      </c>
      <c r="I28" s="139">
        <v>1</v>
      </c>
      <c r="J28" s="178"/>
      <c r="K28" s="179"/>
      <c r="L28" s="139"/>
      <c r="M28" s="347"/>
      <c r="N28" s="347"/>
      <c r="O28" s="348"/>
      <c r="BI28" s="289"/>
      <c r="BJ28" s="191"/>
      <c r="BK28" s="186"/>
      <c r="BL28" s="195"/>
      <c r="BM28" s="189"/>
      <c r="BN28" s="237"/>
      <c r="BO28" s="195"/>
      <c r="BP28" s="189"/>
      <c r="BQ28" s="190"/>
      <c r="BR28" s="195"/>
      <c r="BS28" s="189"/>
      <c r="BT28" s="190"/>
      <c r="BU28" s="188"/>
      <c r="BV28" s="191"/>
      <c r="BW28" s="186"/>
      <c r="BX28" s="195"/>
      <c r="BY28" s="189"/>
      <c r="BZ28" s="190"/>
      <c r="CA28" s="187"/>
      <c r="CB28" s="221"/>
      <c r="CC28" s="108"/>
      <c r="CD28" s="195"/>
      <c r="CE28" s="189"/>
      <c r="CF28" s="190"/>
      <c r="CG28" s="188"/>
      <c r="CH28" s="191"/>
      <c r="CI28" s="186"/>
      <c r="CJ28" s="269"/>
      <c r="CK28" s="191"/>
      <c r="CL28" s="186"/>
      <c r="CM28" s="188"/>
      <c r="CN28" s="191"/>
      <c r="CO28" s="186"/>
      <c r="CP28" s="188"/>
      <c r="CQ28" s="191"/>
      <c r="CR28" s="222"/>
      <c r="CS28" s="188"/>
      <c r="CT28" s="191"/>
      <c r="CU28" s="222"/>
      <c r="CV28" s="188"/>
      <c r="CW28" s="191"/>
      <c r="CX28" s="186"/>
      <c r="CY28" s="188"/>
      <c r="CZ28" s="191"/>
      <c r="DA28" s="186"/>
      <c r="DB28" s="188"/>
      <c r="DC28" s="191"/>
      <c r="DD28" s="186"/>
      <c r="DE28" s="195"/>
      <c r="DF28" s="221"/>
      <c r="DG28" s="190"/>
      <c r="DH28" s="195"/>
      <c r="DI28" s="221"/>
      <c r="DJ28" s="190"/>
      <c r="DK28" s="188"/>
      <c r="DL28" s="191"/>
      <c r="DM28" s="186"/>
      <c r="DN28" s="188"/>
      <c r="DO28" s="191"/>
      <c r="DP28" s="186"/>
      <c r="DQ28" s="195"/>
      <c r="DR28" s="189"/>
      <c r="DS28" s="190"/>
      <c r="DT28" s="195"/>
      <c r="DU28" s="189"/>
      <c r="DV28" s="190"/>
      <c r="DW28" s="195"/>
      <c r="DX28" s="189"/>
      <c r="DY28" s="190"/>
      <c r="DZ28" s="195"/>
      <c r="EA28" s="189"/>
      <c r="EB28" s="190"/>
      <c r="EC28" s="195"/>
      <c r="ED28" s="189"/>
      <c r="EE28" s="190"/>
      <c r="EI28" s="202"/>
      <c r="EJ28" s="203"/>
      <c r="EK28" s="204"/>
    </row>
    <row r="29" spans="1:150" x14ac:dyDescent="0.4">
      <c r="A29" s="178"/>
      <c r="B29" s="179" t="s">
        <v>267</v>
      </c>
      <c r="C29" s="139">
        <v>4</v>
      </c>
      <c r="D29" s="356"/>
      <c r="E29" s="347"/>
      <c r="F29" s="359"/>
      <c r="G29" s="178" t="s">
        <v>1056</v>
      </c>
      <c r="H29" s="179" t="s">
        <v>285</v>
      </c>
      <c r="I29" s="139">
        <v>1</v>
      </c>
      <c r="J29" s="178"/>
      <c r="K29" s="179"/>
      <c r="L29" s="139"/>
      <c r="M29" s="309"/>
      <c r="N29" s="331"/>
      <c r="O29" s="310"/>
      <c r="BI29" s="290"/>
      <c r="BJ29" s="233"/>
      <c r="BK29" s="190"/>
      <c r="BL29" s="195"/>
      <c r="BM29" s="189"/>
      <c r="BN29" s="237"/>
      <c r="BO29" s="187"/>
      <c r="BP29" s="107"/>
      <c r="BQ29" s="108"/>
      <c r="BR29" s="187"/>
      <c r="BS29" s="107"/>
      <c r="BT29" s="108"/>
      <c r="BU29" s="195"/>
      <c r="BV29" s="189"/>
      <c r="BW29" s="190"/>
      <c r="BX29" s="195"/>
      <c r="BY29" s="189"/>
      <c r="BZ29" s="190"/>
      <c r="CA29" s="188"/>
      <c r="CB29" s="191"/>
      <c r="CC29" s="186"/>
      <c r="CD29" s="195"/>
      <c r="CE29" s="189"/>
      <c r="CF29" s="190"/>
      <c r="CG29" s="195"/>
      <c r="CH29" s="189"/>
      <c r="CI29" s="190"/>
      <c r="CJ29" s="291"/>
      <c r="CL29" s="224"/>
      <c r="CM29" s="195"/>
      <c r="CN29" s="189"/>
      <c r="CO29" s="190"/>
      <c r="CP29" s="195"/>
      <c r="CQ29" s="189"/>
      <c r="CR29" s="190"/>
      <c r="CS29" s="187"/>
      <c r="CT29" s="107"/>
      <c r="CU29" s="108"/>
      <c r="CV29" s="195"/>
      <c r="CW29" s="189"/>
      <c r="CX29" s="190"/>
      <c r="CY29" s="195"/>
      <c r="CZ29" s="189"/>
      <c r="DA29" s="190"/>
      <c r="DB29" s="188"/>
      <c r="DC29" s="191"/>
      <c r="DD29" s="186"/>
      <c r="DE29" s="187"/>
      <c r="DF29" s="221"/>
      <c r="DG29" s="108"/>
      <c r="DH29" s="195"/>
      <c r="DI29" s="191"/>
      <c r="DJ29" s="190"/>
      <c r="DK29" s="187"/>
      <c r="DL29" s="107"/>
      <c r="DM29" s="108"/>
      <c r="DN29" s="187"/>
      <c r="DO29" s="107"/>
      <c r="DP29" s="108"/>
      <c r="DQ29" s="195"/>
      <c r="DR29" s="189"/>
      <c r="DS29" s="190"/>
      <c r="DT29" s="195"/>
      <c r="DU29" s="189"/>
      <c r="DV29" s="237"/>
      <c r="DW29" s="195"/>
      <c r="DX29" s="189"/>
      <c r="DY29" s="237"/>
      <c r="DZ29" s="195"/>
      <c r="EA29" s="189"/>
      <c r="EB29" s="190"/>
      <c r="EC29" s="195"/>
      <c r="ED29" s="189"/>
      <c r="EE29" s="190"/>
      <c r="EF29" s="200"/>
      <c r="EG29" s="201"/>
      <c r="EH29" s="65"/>
      <c r="EI29" s="202"/>
      <c r="EJ29" s="203"/>
      <c r="EK29" s="204"/>
    </row>
    <row r="30" spans="1:150" x14ac:dyDescent="0.4">
      <c r="A30" s="178"/>
      <c r="B30" s="179"/>
      <c r="C30" s="139"/>
      <c r="D30" s="356"/>
      <c r="E30" s="347"/>
      <c r="F30" s="359"/>
      <c r="G30" s="181" t="s">
        <v>1059</v>
      </c>
      <c r="H30" s="182" t="s">
        <v>288</v>
      </c>
      <c r="I30" s="139">
        <v>1.5</v>
      </c>
      <c r="J30" s="178"/>
      <c r="K30" s="179"/>
      <c r="L30" s="139"/>
      <c r="M30" s="178"/>
      <c r="N30" s="179"/>
      <c r="O30" s="139"/>
      <c r="BI30" s="223"/>
      <c r="BJ30" s="189"/>
      <c r="BK30" s="190"/>
      <c r="BL30" s="187"/>
      <c r="BM30" s="107"/>
      <c r="BN30" s="190"/>
      <c r="BO30" s="195"/>
      <c r="BP30" s="189"/>
      <c r="BQ30" s="237"/>
      <c r="BR30" s="187"/>
      <c r="BS30" s="221"/>
      <c r="BT30" s="108"/>
      <c r="BU30" s="195"/>
      <c r="BV30" s="189"/>
      <c r="BW30" s="190"/>
      <c r="BX30" s="195"/>
      <c r="BY30" s="189"/>
      <c r="BZ30" s="190"/>
      <c r="CA30" s="187"/>
      <c r="CB30" s="221"/>
      <c r="CC30" s="108"/>
      <c r="CD30" s="195"/>
      <c r="CE30" s="189"/>
      <c r="CF30" s="190"/>
      <c r="CG30" s="195"/>
      <c r="CH30" s="189"/>
      <c r="CI30" s="190"/>
      <c r="CJ30" s="195"/>
      <c r="CK30" s="189"/>
      <c r="CL30" s="190"/>
      <c r="CM30" s="195"/>
      <c r="CN30" s="189"/>
      <c r="CO30" s="190"/>
      <c r="CP30" s="195"/>
      <c r="CQ30" s="189"/>
      <c r="CR30" s="190"/>
      <c r="CS30" s="292"/>
      <c r="CT30" s="191"/>
      <c r="CU30" s="186"/>
      <c r="CV30" s="187"/>
      <c r="CW30" s="221"/>
      <c r="CX30" s="108"/>
      <c r="CY30" s="195"/>
      <c r="CZ30" s="189"/>
      <c r="DA30" s="190"/>
      <c r="DB30" s="195"/>
      <c r="DC30" s="189"/>
      <c r="DD30" s="190"/>
      <c r="DE30" s="187"/>
      <c r="DF30" s="221"/>
      <c r="DG30" s="108"/>
      <c r="DH30" s="188"/>
      <c r="DI30" s="221"/>
      <c r="DJ30" s="186"/>
      <c r="DK30" s="187"/>
      <c r="DL30" s="107"/>
      <c r="DM30" s="108"/>
      <c r="DN30" s="187"/>
      <c r="DO30" s="107"/>
      <c r="DP30" s="108"/>
      <c r="DQ30" s="195"/>
      <c r="DR30" s="189"/>
      <c r="DS30" s="190"/>
      <c r="DT30" s="223"/>
      <c r="DU30" s="189"/>
      <c r="DV30" s="237"/>
      <c r="DW30" s="195"/>
      <c r="DX30" s="189"/>
      <c r="DY30" s="237"/>
      <c r="DZ30" s="195"/>
      <c r="EA30" s="189"/>
      <c r="EB30" s="190"/>
      <c r="EC30" s="195"/>
      <c r="ED30" s="189"/>
      <c r="EE30" s="190"/>
      <c r="EF30" s="200"/>
      <c r="EG30" s="238"/>
      <c r="EH30" s="65"/>
      <c r="EI30" s="202"/>
      <c r="EJ30" s="203"/>
      <c r="EK30" s="204"/>
    </row>
    <row r="31" spans="1:150" x14ac:dyDescent="0.4">
      <c r="A31" s="273"/>
      <c r="B31" s="274"/>
      <c r="C31" s="275"/>
      <c r="D31" s="291"/>
      <c r="F31" s="300"/>
      <c r="G31" s="220" t="s">
        <v>1063</v>
      </c>
      <c r="H31" s="221" t="s">
        <v>297</v>
      </c>
      <c r="I31" s="275">
        <v>3</v>
      </c>
      <c r="J31" s="195"/>
      <c r="K31" s="189"/>
      <c r="L31" s="137"/>
      <c r="M31" s="220"/>
      <c r="N31" s="221"/>
      <c r="O31" s="137"/>
      <c r="BI31" s="223"/>
      <c r="BJ31" s="189"/>
      <c r="BK31" s="190"/>
      <c r="BL31" s="195"/>
      <c r="BM31" s="189"/>
      <c r="BN31" s="190"/>
      <c r="BO31" s="195"/>
      <c r="BP31" s="189"/>
      <c r="BQ31" s="190"/>
      <c r="BR31" s="195"/>
      <c r="BS31" s="189"/>
      <c r="BT31" s="190"/>
      <c r="BU31" s="195"/>
      <c r="BV31" s="189"/>
      <c r="BW31" s="190"/>
      <c r="BX31" s="187"/>
      <c r="BY31" s="107"/>
      <c r="BZ31" s="108"/>
      <c r="CA31" s="195"/>
      <c r="CB31" s="189"/>
      <c r="CC31" s="190"/>
      <c r="CD31" s="195"/>
      <c r="CE31" s="189"/>
      <c r="CF31" s="190"/>
      <c r="CG31" s="187"/>
      <c r="CH31" s="107"/>
      <c r="CI31" s="108"/>
      <c r="CJ31" s="195"/>
      <c r="CK31" s="189"/>
      <c r="CL31" s="190"/>
      <c r="CM31" s="195"/>
      <c r="CN31" s="189"/>
      <c r="CO31" s="190"/>
      <c r="CP31" s="195"/>
      <c r="CQ31" s="189"/>
      <c r="CR31" s="190"/>
      <c r="CS31" s="195"/>
      <c r="CT31" s="189"/>
      <c r="CU31" s="190"/>
      <c r="CV31" s="187"/>
      <c r="CW31" s="107"/>
      <c r="CX31" s="108"/>
      <c r="CY31" s="195"/>
      <c r="CZ31" s="189"/>
      <c r="DA31" s="190"/>
      <c r="DB31" s="195"/>
      <c r="DC31" s="189"/>
      <c r="DD31" s="190"/>
      <c r="DE31" s="195"/>
      <c r="DF31" s="189"/>
      <c r="DG31" s="190"/>
      <c r="DH31" s="195"/>
      <c r="DI31" s="189"/>
      <c r="DJ31" s="190"/>
      <c r="DK31" s="187"/>
      <c r="DL31" s="107"/>
      <c r="DM31" s="108"/>
      <c r="DN31" s="195"/>
      <c r="DO31" s="189"/>
      <c r="DP31" s="190"/>
      <c r="DQ31" s="195"/>
      <c r="DR31" s="189"/>
      <c r="DS31" s="190"/>
      <c r="DT31" s="223"/>
      <c r="DU31" s="189"/>
      <c r="DV31" s="237"/>
      <c r="DW31" s="195"/>
      <c r="DX31" s="189"/>
      <c r="DY31" s="237"/>
      <c r="DZ31" s="195"/>
      <c r="EA31" s="189"/>
      <c r="EB31" s="190"/>
      <c r="EC31" s="240"/>
      <c r="EE31" s="224"/>
      <c r="EF31" s="200"/>
      <c r="EG31" s="201"/>
      <c r="EH31" s="65"/>
      <c r="EI31" s="202"/>
      <c r="EJ31" s="203"/>
      <c r="EK31" s="204"/>
    </row>
    <row r="32" spans="1:150" x14ac:dyDescent="0.4">
      <c r="A32" s="273"/>
      <c r="B32" s="274"/>
      <c r="C32" s="137"/>
      <c r="D32" s="192"/>
      <c r="E32" s="107"/>
      <c r="F32" s="108"/>
      <c r="G32" s="187"/>
      <c r="H32" s="107"/>
      <c r="I32" s="108"/>
      <c r="J32" s="187"/>
      <c r="K32" s="107"/>
      <c r="L32" s="108"/>
      <c r="M32" s="187"/>
      <c r="N32" s="107"/>
      <c r="O32" s="108"/>
      <c r="BI32" s="223"/>
      <c r="BJ32" s="189"/>
      <c r="BK32" s="190"/>
      <c r="BL32" s="195"/>
      <c r="BM32" s="189"/>
      <c r="BN32" s="190"/>
      <c r="BO32" s="187"/>
      <c r="BP32" s="107"/>
      <c r="BQ32" s="108"/>
      <c r="BR32" s="195"/>
      <c r="BS32" s="189"/>
      <c r="BT32" s="190"/>
      <c r="BU32" s="187"/>
      <c r="BV32" s="107"/>
      <c r="BW32" s="108"/>
      <c r="BX32" s="195"/>
      <c r="BY32" s="189"/>
      <c r="BZ32" s="190"/>
      <c r="CA32" s="195"/>
      <c r="CB32" s="189"/>
      <c r="CC32" s="190"/>
      <c r="CD32" s="195"/>
      <c r="CE32" s="189"/>
      <c r="CF32" s="190"/>
      <c r="CG32" s="195"/>
      <c r="CH32" s="189"/>
      <c r="CI32" s="190"/>
      <c r="CJ32" s="195"/>
      <c r="CK32" s="189"/>
      <c r="CL32" s="190"/>
      <c r="CM32" s="195"/>
      <c r="CN32" s="189"/>
      <c r="CO32" s="190"/>
      <c r="CP32" s="195"/>
      <c r="CQ32" s="189"/>
      <c r="CR32" s="190"/>
      <c r="CS32" s="195"/>
      <c r="CT32" s="189"/>
      <c r="CU32" s="190"/>
      <c r="CV32" s="187"/>
      <c r="CW32" s="107"/>
      <c r="CX32" s="108"/>
      <c r="CY32" s="195"/>
      <c r="CZ32" s="189"/>
      <c r="DA32" s="190"/>
      <c r="DB32" s="195"/>
      <c r="DC32" s="189"/>
      <c r="DD32" s="190"/>
      <c r="DE32" s="195"/>
      <c r="DF32" s="189"/>
      <c r="DG32" s="190"/>
      <c r="DH32" s="195"/>
      <c r="DI32" s="189"/>
      <c r="DJ32" s="190"/>
      <c r="DK32" s="187"/>
      <c r="DL32" s="107"/>
      <c r="DM32" s="108"/>
      <c r="DN32" s="195"/>
      <c r="DO32" s="189"/>
      <c r="DP32" s="190"/>
      <c r="DQ32" s="195"/>
      <c r="DR32" s="189"/>
      <c r="DS32" s="190"/>
      <c r="DT32" s="195"/>
      <c r="DU32" s="189"/>
      <c r="DV32" s="237"/>
      <c r="DW32" s="195"/>
      <c r="DX32" s="189"/>
      <c r="DY32" s="237"/>
      <c r="DZ32" s="195"/>
      <c r="EA32" s="189"/>
      <c r="EB32" s="190"/>
      <c r="EC32" s="195"/>
      <c r="ED32" s="189"/>
      <c r="EE32" s="190"/>
      <c r="EF32" s="200"/>
      <c r="EG32" s="201"/>
      <c r="EH32" s="65"/>
      <c r="EI32" s="202"/>
      <c r="EJ32" s="203"/>
      <c r="EK32" s="204"/>
    </row>
    <row r="33" spans="1:150" ht="15.75" customHeight="1" thickBot="1" x14ac:dyDescent="0.45">
      <c r="A33" s="725" t="s">
        <v>942</v>
      </c>
      <c r="B33" s="726"/>
      <c r="C33" s="140">
        <f>SUM(C26:C32)</f>
        <v>8</v>
      </c>
      <c r="D33" s="679" t="s">
        <v>942</v>
      </c>
      <c r="E33" s="678"/>
      <c r="F33" s="140">
        <f>SUM(F26:F32)</f>
        <v>8</v>
      </c>
      <c r="G33" s="677" t="s">
        <v>942</v>
      </c>
      <c r="H33" s="678"/>
      <c r="I33" s="140">
        <f>SUM(I26:I32)</f>
        <v>8.5</v>
      </c>
      <c r="J33" s="677" t="s">
        <v>942</v>
      </c>
      <c r="K33" s="678"/>
      <c r="L33" s="140">
        <f>SUM(L26:L32)</f>
        <v>8</v>
      </c>
      <c r="M33" s="677" t="s">
        <v>942</v>
      </c>
      <c r="N33" s="678"/>
      <c r="O33" s="140">
        <f>SUM(O26:O32)</f>
        <v>8</v>
      </c>
      <c r="BI33" s="699"/>
      <c r="BJ33" s="697"/>
      <c r="BK33" s="242"/>
      <c r="BL33" s="696"/>
      <c r="BM33" s="697"/>
      <c r="BN33" s="241"/>
      <c r="BO33" s="696"/>
      <c r="BP33" s="697"/>
      <c r="BQ33" s="241"/>
      <c r="BR33" s="696"/>
      <c r="BS33" s="697"/>
      <c r="BT33" s="241"/>
      <c r="BU33" s="725"/>
      <c r="BV33" s="726"/>
      <c r="BW33" s="140"/>
      <c r="BX33" s="696"/>
      <c r="BY33" s="697"/>
      <c r="BZ33" s="241"/>
      <c r="CA33" s="696"/>
      <c r="CB33" s="697"/>
      <c r="CC33" s="241"/>
      <c r="CD33" s="696"/>
      <c r="CE33" s="697"/>
      <c r="CF33" s="241"/>
      <c r="CG33" s="696"/>
      <c r="CH33" s="697"/>
      <c r="CI33" s="241"/>
      <c r="CJ33" s="701"/>
      <c r="CK33" s="702"/>
      <c r="CL33" s="241"/>
      <c r="CM33" s="696"/>
      <c r="CN33" s="697"/>
      <c r="CO33" s="241"/>
      <c r="CP33" s="696"/>
      <c r="CQ33" s="697"/>
      <c r="CR33" s="241"/>
      <c r="CS33" s="700"/>
      <c r="CT33" s="698"/>
      <c r="CU33" s="293"/>
      <c r="CV33" s="677"/>
      <c r="CW33" s="678"/>
      <c r="CX33" s="140"/>
      <c r="CY33" s="677"/>
      <c r="CZ33" s="678"/>
      <c r="DA33" s="140"/>
      <c r="DB33" s="701"/>
      <c r="DC33" s="702"/>
      <c r="DD33" s="241"/>
      <c r="DE33" s="696"/>
      <c r="DF33" s="697"/>
      <c r="DG33" s="241"/>
      <c r="DH33" s="696"/>
      <c r="DI33" s="697"/>
      <c r="DJ33" s="241"/>
      <c r="DK33" s="696"/>
      <c r="DL33" s="697"/>
      <c r="DM33" s="242"/>
      <c r="DN33" s="696"/>
      <c r="DO33" s="697"/>
      <c r="DP33" s="241"/>
      <c r="DQ33" s="677"/>
      <c r="DR33" s="678"/>
      <c r="DS33" s="140"/>
      <c r="DT33" s="696"/>
      <c r="DU33" s="697"/>
      <c r="DV33" s="242"/>
      <c r="DW33" s="696"/>
      <c r="DX33" s="697"/>
      <c r="DY33" s="242"/>
      <c r="DZ33" s="696"/>
      <c r="EA33" s="697"/>
      <c r="EB33" s="241"/>
      <c r="EC33" s="696"/>
      <c r="ED33" s="697"/>
      <c r="EE33" s="241"/>
      <c r="EF33" s="742"/>
      <c r="EG33" s="743"/>
      <c r="EH33" s="246"/>
      <c r="EI33" s="744"/>
      <c r="EJ33" s="745"/>
      <c r="EK33" s="245"/>
    </row>
    <row r="34" spans="1:150" s="280" customFormat="1" ht="12.6" thickBot="1" x14ac:dyDescent="0.45">
      <c r="A34" s="680" t="s">
        <v>1067</v>
      </c>
      <c r="B34" s="681"/>
      <c r="C34" s="681"/>
      <c r="D34" s="682"/>
      <c r="E34" s="682"/>
      <c r="F34" s="682"/>
      <c r="G34" s="682"/>
      <c r="H34" s="682"/>
      <c r="I34" s="682"/>
      <c r="J34" s="682"/>
      <c r="K34" s="682"/>
      <c r="L34" s="682"/>
      <c r="M34" s="682"/>
      <c r="N34" s="682"/>
      <c r="O34" s="683"/>
      <c r="BI34" s="675"/>
      <c r="BJ34" s="675"/>
      <c r="BK34" s="675"/>
      <c r="BL34" s="675"/>
      <c r="BM34" s="675"/>
      <c r="BN34" s="675"/>
      <c r="BO34" s="675"/>
      <c r="BP34" s="675"/>
      <c r="BQ34" s="675"/>
      <c r="BR34" s="675"/>
      <c r="BS34" s="675"/>
      <c r="BT34" s="675"/>
      <c r="BU34" s="675"/>
      <c r="BV34" s="675"/>
      <c r="BW34" s="676"/>
      <c r="BX34" s="674"/>
      <c r="BY34" s="675"/>
      <c r="BZ34" s="675"/>
      <c r="CA34" s="675"/>
      <c r="CB34" s="675"/>
      <c r="CC34" s="675"/>
      <c r="CD34" s="675"/>
      <c r="CE34" s="675"/>
      <c r="CF34" s="675"/>
      <c r="CG34" s="675"/>
      <c r="CH34" s="675"/>
      <c r="CI34" s="675"/>
      <c r="CJ34" s="675"/>
      <c r="CK34" s="675"/>
      <c r="CL34" s="676"/>
      <c r="CM34" s="674"/>
      <c r="CN34" s="675"/>
      <c r="CO34" s="675"/>
      <c r="CP34" s="675"/>
      <c r="CQ34" s="675"/>
      <c r="CR34" s="675"/>
      <c r="CS34" s="675"/>
      <c r="CT34" s="675"/>
      <c r="CU34" s="675"/>
      <c r="CV34" s="675"/>
      <c r="CW34" s="675"/>
      <c r="CX34" s="675"/>
      <c r="CY34" s="675"/>
      <c r="CZ34" s="675"/>
      <c r="DA34" s="676"/>
      <c r="DB34" s="674"/>
      <c r="DC34" s="675"/>
      <c r="DD34" s="675"/>
      <c r="DE34" s="675"/>
      <c r="DF34" s="675"/>
      <c r="DG34" s="675"/>
      <c r="DH34" s="675"/>
      <c r="DI34" s="675"/>
      <c r="DJ34" s="675"/>
      <c r="DK34" s="675"/>
      <c r="DL34" s="675"/>
      <c r="DM34" s="675"/>
      <c r="DN34" s="675"/>
      <c r="DO34" s="675"/>
      <c r="DP34" s="676"/>
      <c r="DQ34" s="294"/>
      <c r="DR34" s="294"/>
      <c r="DS34" s="294"/>
      <c r="DT34" s="294"/>
      <c r="DU34" s="294"/>
      <c r="DV34" s="294"/>
      <c r="DW34" s="294"/>
      <c r="DX34" s="294"/>
      <c r="DY34" s="294"/>
      <c r="DZ34" s="294"/>
      <c r="EA34" s="294"/>
      <c r="EB34" s="294"/>
      <c r="EC34" s="294"/>
      <c r="ED34" s="294"/>
      <c r="EE34" s="294"/>
      <c r="EF34" s="732"/>
      <c r="EG34" s="733"/>
      <c r="EH34" s="733"/>
      <c r="EI34" s="733"/>
      <c r="EJ34" s="733"/>
      <c r="EK34" s="733"/>
      <c r="EL34" s="733"/>
      <c r="EM34" s="733"/>
      <c r="EN34" s="733"/>
      <c r="EO34" s="733"/>
      <c r="EP34" s="733"/>
      <c r="EQ34" s="733"/>
      <c r="ER34" s="733"/>
      <c r="ES34" s="733"/>
      <c r="ET34" s="734"/>
    </row>
    <row r="35" spans="1:150" s="281" customFormat="1" ht="12.75" customHeight="1" x14ac:dyDescent="0.4">
      <c r="A35" s="668" t="s">
        <v>1070</v>
      </c>
      <c r="B35" s="669"/>
      <c r="C35" s="670"/>
      <c r="D35" s="668" t="s">
        <v>1071</v>
      </c>
      <c r="E35" s="669"/>
      <c r="F35" s="670"/>
      <c r="G35" s="668" t="s">
        <v>1072</v>
      </c>
      <c r="H35" s="669"/>
      <c r="I35" s="685"/>
      <c r="J35" s="668" t="s">
        <v>1073</v>
      </c>
      <c r="K35" s="669"/>
      <c r="L35" s="670"/>
      <c r="M35" s="671" t="s">
        <v>1074</v>
      </c>
      <c r="N35" s="672"/>
      <c r="O35" s="673"/>
      <c r="BI35" s="731"/>
      <c r="BJ35" s="669"/>
      <c r="BK35" s="670"/>
      <c r="BL35" s="668"/>
      <c r="BM35" s="669"/>
      <c r="BN35" s="670"/>
      <c r="BO35" s="668"/>
      <c r="BP35" s="669"/>
      <c r="BQ35" s="670"/>
      <c r="BR35" s="668"/>
      <c r="BS35" s="669"/>
      <c r="BT35" s="670"/>
      <c r="BU35" s="668"/>
      <c r="BV35" s="669"/>
      <c r="BW35" s="670"/>
      <c r="BX35" s="668"/>
      <c r="BY35" s="669"/>
      <c r="BZ35" s="670"/>
      <c r="CA35" s="668"/>
      <c r="CB35" s="669"/>
      <c r="CC35" s="670"/>
      <c r="CD35" s="668"/>
      <c r="CE35" s="669"/>
      <c r="CF35" s="670"/>
      <c r="CG35" s="668"/>
      <c r="CH35" s="669"/>
      <c r="CI35" s="670"/>
      <c r="CJ35" s="668"/>
      <c r="CK35" s="669"/>
      <c r="CL35" s="670"/>
      <c r="CM35" s="668"/>
      <c r="CN35" s="669"/>
      <c r="CO35" s="670"/>
      <c r="CP35" s="668"/>
      <c r="CQ35" s="669"/>
      <c r="CR35" s="670"/>
      <c r="CS35" s="668"/>
      <c r="CT35" s="669"/>
      <c r="CU35" s="670"/>
      <c r="CV35" s="668"/>
      <c r="CW35" s="669"/>
      <c r="CX35" s="685"/>
      <c r="CY35" s="684"/>
      <c r="CZ35" s="672"/>
      <c r="DA35" s="673"/>
      <c r="DB35" s="668"/>
      <c r="DC35" s="669"/>
      <c r="DD35" s="670"/>
      <c r="DE35" s="668"/>
      <c r="DF35" s="669"/>
      <c r="DG35" s="670"/>
      <c r="DH35" s="668"/>
      <c r="DI35" s="669"/>
      <c r="DJ35" s="670"/>
      <c r="DK35" s="668"/>
      <c r="DL35" s="669"/>
      <c r="DM35" s="685"/>
      <c r="DN35" s="684"/>
      <c r="DO35" s="672"/>
      <c r="DP35" s="673"/>
      <c r="DQ35" s="294"/>
      <c r="DR35" s="294"/>
      <c r="DS35" s="294"/>
      <c r="DT35" s="294"/>
      <c r="DU35" s="294"/>
      <c r="DV35" s="294"/>
      <c r="DW35" s="294"/>
      <c r="DX35" s="294"/>
      <c r="DY35" s="294"/>
      <c r="DZ35" s="294"/>
      <c r="EA35" s="294"/>
      <c r="EB35" s="294"/>
      <c r="EC35" s="294"/>
      <c r="ED35" s="294"/>
      <c r="EE35" s="294"/>
      <c r="EF35" s="735"/>
      <c r="EG35" s="736"/>
      <c r="EH35" s="737"/>
      <c r="EI35" s="735"/>
      <c r="EJ35" s="736"/>
      <c r="EK35" s="737"/>
      <c r="EL35" s="735"/>
      <c r="EM35" s="736"/>
      <c r="EN35" s="737"/>
      <c r="EO35" s="735"/>
      <c r="EP35" s="736"/>
      <c r="EQ35" s="737"/>
      <c r="ER35" s="738"/>
      <c r="ES35" s="739"/>
      <c r="ET35" s="740"/>
    </row>
    <row r="36" spans="1:150" ht="13.5" customHeight="1" thickBot="1" x14ac:dyDescent="0.45">
      <c r="A36" s="250" t="s">
        <v>883</v>
      </c>
      <c r="B36" s="251" t="s">
        <v>884</v>
      </c>
      <c r="C36" s="252" t="s">
        <v>885</v>
      </c>
      <c r="D36" s="247" t="s">
        <v>883</v>
      </c>
      <c r="E36" s="248" t="s">
        <v>884</v>
      </c>
      <c r="F36" s="249" t="s">
        <v>885</v>
      </c>
      <c r="G36" s="247" t="s">
        <v>883</v>
      </c>
      <c r="H36" s="248" t="s">
        <v>884</v>
      </c>
      <c r="I36" s="257" t="s">
        <v>885</v>
      </c>
      <c r="J36" s="247" t="s">
        <v>883</v>
      </c>
      <c r="K36" s="248" t="s">
        <v>884</v>
      </c>
      <c r="L36" s="249" t="s">
        <v>885</v>
      </c>
      <c r="M36" s="561" t="s">
        <v>883</v>
      </c>
      <c r="N36" s="255" t="s">
        <v>884</v>
      </c>
      <c r="O36" s="256" t="s">
        <v>885</v>
      </c>
      <c r="BI36" s="173"/>
      <c r="BJ36" s="167"/>
      <c r="BK36" s="168"/>
      <c r="BL36" s="166"/>
      <c r="BM36" s="167"/>
      <c r="BN36" s="168"/>
      <c r="BO36" s="166"/>
      <c r="BP36" s="167"/>
      <c r="BQ36" s="168"/>
      <c r="BR36" s="166"/>
      <c r="BS36" s="167"/>
      <c r="BT36" s="168"/>
      <c r="BU36" s="166"/>
      <c r="BV36" s="167"/>
      <c r="BW36" s="168"/>
      <c r="BX36" s="166"/>
      <c r="BY36" s="167"/>
      <c r="BZ36" s="168"/>
      <c r="CA36" s="166"/>
      <c r="CB36" s="167"/>
      <c r="CC36" s="168"/>
      <c r="CD36" s="166"/>
      <c r="CE36" s="167"/>
      <c r="CF36" s="168"/>
      <c r="CG36" s="166"/>
      <c r="CH36" s="167"/>
      <c r="CI36" s="168"/>
      <c r="CJ36" s="166"/>
      <c r="CK36" s="167"/>
      <c r="CL36" s="168"/>
      <c r="CM36" s="166"/>
      <c r="CN36" s="167"/>
      <c r="CO36" s="168"/>
      <c r="CP36" s="166"/>
      <c r="CQ36" s="167"/>
      <c r="CR36" s="168"/>
      <c r="CS36" s="166"/>
      <c r="CT36" s="167"/>
      <c r="CU36" s="168"/>
      <c r="CV36" s="166"/>
      <c r="CW36" s="167"/>
      <c r="CX36" s="169"/>
      <c r="CY36" s="170"/>
      <c r="CZ36" s="171"/>
      <c r="DA36" s="172"/>
      <c r="DB36" s="166"/>
      <c r="DC36" s="167"/>
      <c r="DD36" s="168"/>
      <c r="DE36" s="166"/>
      <c r="DF36" s="167"/>
      <c r="DG36" s="168"/>
      <c r="DH36" s="166"/>
      <c r="DI36" s="167"/>
      <c r="DJ36" s="168"/>
      <c r="DK36" s="166"/>
      <c r="DL36" s="167"/>
      <c r="DM36" s="169"/>
      <c r="DN36" s="170"/>
      <c r="DO36" s="171"/>
      <c r="DP36" s="172"/>
      <c r="DQ36" s="741"/>
      <c r="DR36" s="741"/>
      <c r="DS36" s="741"/>
      <c r="DT36" s="741"/>
      <c r="DU36" s="741"/>
      <c r="DV36" s="741"/>
      <c r="DW36" s="741"/>
      <c r="DX36" s="741"/>
      <c r="DY36" s="741"/>
      <c r="DZ36" s="741"/>
      <c r="EA36" s="741"/>
      <c r="EB36" s="741"/>
      <c r="EC36" s="741"/>
      <c r="ED36" s="741"/>
      <c r="EE36" s="741"/>
      <c r="EF36" s="174"/>
      <c r="EG36" s="175"/>
      <c r="EH36" s="176"/>
      <c r="EI36" s="174"/>
      <c r="EJ36" s="175"/>
      <c r="EK36" s="176"/>
      <c r="EL36" s="174"/>
      <c r="EM36" s="175"/>
      <c r="EN36" s="176"/>
      <c r="EO36" s="174"/>
      <c r="EP36" s="175"/>
      <c r="EQ36" s="264"/>
      <c r="ER36" s="265"/>
      <c r="ES36" s="266"/>
      <c r="ET36" s="267"/>
    </row>
    <row r="37" spans="1:150" ht="14.25" customHeight="1" x14ac:dyDescent="0.4">
      <c r="A37" s="353" t="s">
        <v>889</v>
      </c>
      <c r="B37" s="354" t="s">
        <v>306</v>
      </c>
      <c r="C37" s="360">
        <v>2.5</v>
      </c>
      <c r="D37" s="353" t="s">
        <v>889</v>
      </c>
      <c r="E37" s="354" t="s">
        <v>310</v>
      </c>
      <c r="F37" s="304">
        <v>2.5</v>
      </c>
      <c r="G37" s="666" t="s">
        <v>1091</v>
      </c>
      <c r="H37" s="667"/>
      <c r="I37" s="352">
        <v>8</v>
      </c>
      <c r="J37" s="583" t="s">
        <v>139</v>
      </c>
      <c r="K37" s="584" t="s">
        <v>1092</v>
      </c>
      <c r="L37" s="585">
        <v>1</v>
      </c>
      <c r="M37" s="364" t="s">
        <v>889</v>
      </c>
      <c r="N37" s="354" t="s">
        <v>320</v>
      </c>
      <c r="O37" s="304">
        <v>2</v>
      </c>
      <c r="BI37" s="287"/>
      <c r="BJ37" s="194"/>
      <c r="BK37" s="185"/>
      <c r="BL37" s="188"/>
      <c r="BM37" s="189"/>
      <c r="BN37" s="190"/>
      <c r="BO37" s="187"/>
      <c r="BP37" s="107"/>
      <c r="BQ37" s="108"/>
      <c r="BR37" s="188"/>
      <c r="BS37" s="189"/>
      <c r="BT37" s="190"/>
      <c r="BU37" s="193"/>
      <c r="BV37" s="194"/>
      <c r="BW37" s="185"/>
      <c r="BX37" s="287"/>
      <c r="BY37" s="194"/>
      <c r="BZ37" s="185"/>
      <c r="CA37" s="188"/>
      <c r="CB37" s="189"/>
      <c r="CC37" s="190"/>
      <c r="CD37" s="187"/>
      <c r="CE37" s="107"/>
      <c r="CF37" s="108"/>
      <c r="CG37" s="188"/>
      <c r="CH37" s="189"/>
      <c r="CI37" s="190"/>
      <c r="CJ37" s="193"/>
      <c r="CK37" s="194"/>
      <c r="CL37" s="185"/>
      <c r="CM37" s="270"/>
      <c r="CN37" s="189"/>
      <c r="CO37" s="190"/>
      <c r="CP37" s="705"/>
      <c r="CQ37" s="706"/>
      <c r="CR37" s="707"/>
      <c r="CS37" s="708"/>
      <c r="CT37" s="709"/>
      <c r="CU37" s="710"/>
      <c r="CV37" s="705"/>
      <c r="CW37" s="706"/>
      <c r="CX37" s="707"/>
      <c r="CY37" s="193"/>
      <c r="CZ37" s="194"/>
      <c r="DA37" s="185"/>
      <c r="DB37" s="270"/>
      <c r="DC37" s="189"/>
      <c r="DD37" s="190"/>
      <c r="DE37" s="271"/>
      <c r="DF37" s="189"/>
      <c r="DG37" s="190"/>
      <c r="DH37" s="196"/>
      <c r="DI37" s="197"/>
      <c r="DJ37" s="198"/>
      <c r="DK37" s="271"/>
      <c r="DL37" s="189"/>
      <c r="DM37" s="190"/>
      <c r="DN37" s="298"/>
      <c r="DO37" s="194"/>
      <c r="DP37" s="185"/>
      <c r="DQ37" s="294"/>
      <c r="DR37" s="294"/>
      <c r="DS37" s="294"/>
      <c r="DT37" s="294"/>
      <c r="DU37" s="294"/>
      <c r="DV37" s="294"/>
      <c r="DW37" s="294"/>
      <c r="DX37" s="294"/>
      <c r="DY37" s="294"/>
      <c r="DZ37" s="294"/>
      <c r="EA37" s="294"/>
      <c r="EB37" s="294"/>
      <c r="EC37" s="294"/>
      <c r="ED37" s="294"/>
      <c r="EE37" s="294"/>
    </row>
    <row r="38" spans="1:150" x14ac:dyDescent="0.4">
      <c r="A38" s="324" t="s">
        <v>1100</v>
      </c>
      <c r="B38" s="325" t="s">
        <v>308</v>
      </c>
      <c r="C38" s="236">
        <v>5.5</v>
      </c>
      <c r="D38" s="321" t="s">
        <v>1101</v>
      </c>
      <c r="E38" s="322" t="s">
        <v>312</v>
      </c>
      <c r="F38" s="219">
        <v>5.5</v>
      </c>
      <c r="G38" s="729" t="s">
        <v>1102</v>
      </c>
      <c r="H38" s="730"/>
      <c r="I38" s="730"/>
      <c r="J38" s="583" t="s">
        <v>139</v>
      </c>
      <c r="K38" s="584" t="s">
        <v>318</v>
      </c>
      <c r="L38" s="585">
        <v>1</v>
      </c>
      <c r="M38" s="327" t="s">
        <v>1103</v>
      </c>
      <c r="N38" s="322" t="s">
        <v>322</v>
      </c>
      <c r="O38" s="219">
        <v>6</v>
      </c>
      <c r="BI38" s="223"/>
      <c r="BJ38" s="189"/>
      <c r="BK38" s="190"/>
      <c r="BL38" s="195"/>
      <c r="BN38" s="224"/>
      <c r="BO38" s="195"/>
      <c r="BP38" s="189"/>
      <c r="BQ38" s="190"/>
      <c r="BR38" s="195"/>
      <c r="BT38" s="224"/>
      <c r="BU38" s="195"/>
      <c r="BV38" s="189"/>
      <c r="BW38" s="190"/>
      <c r="BX38" s="223"/>
      <c r="BY38" s="189"/>
      <c r="BZ38" s="190"/>
      <c r="CA38" s="195"/>
      <c r="CC38" s="224"/>
      <c r="CD38" s="195"/>
      <c r="CE38" s="189"/>
      <c r="CF38" s="190"/>
      <c r="CG38" s="195"/>
      <c r="CI38" s="224"/>
      <c r="CJ38" s="195"/>
      <c r="CK38" s="189"/>
      <c r="CL38" s="190"/>
      <c r="CM38" s="195"/>
      <c r="CP38" s="195"/>
      <c r="CQ38" s="189"/>
      <c r="CR38" s="190"/>
      <c r="CS38" s="187"/>
      <c r="CT38" s="107"/>
      <c r="CU38" s="108"/>
      <c r="CV38" s="195"/>
      <c r="CW38" s="189"/>
      <c r="CX38" s="190"/>
      <c r="CY38" s="195"/>
      <c r="CZ38" s="189"/>
      <c r="DA38" s="190"/>
      <c r="DB38" s="195"/>
      <c r="DE38" s="195"/>
      <c r="DG38" s="224"/>
      <c r="DH38" s="187"/>
      <c r="DI38" s="107"/>
      <c r="DJ38" s="108"/>
      <c r="DK38" s="195"/>
      <c r="DM38" s="224"/>
      <c r="DN38" s="195"/>
      <c r="DP38" s="224"/>
      <c r="DQ38" s="294"/>
      <c r="DR38" s="294"/>
      <c r="DS38" s="294"/>
      <c r="DT38" s="294"/>
      <c r="DU38" s="294"/>
      <c r="DV38" s="294"/>
      <c r="DW38" s="294"/>
      <c r="DX38" s="294"/>
      <c r="DY38" s="294"/>
      <c r="DZ38" s="294"/>
      <c r="EA38" s="294"/>
      <c r="EB38" s="294"/>
      <c r="EC38" s="294"/>
      <c r="ED38" s="294"/>
      <c r="EE38" s="294"/>
    </row>
    <row r="39" spans="1:150" x14ac:dyDescent="0.4">
      <c r="A39" s="178"/>
      <c r="B39" s="179"/>
      <c r="C39" s="139"/>
      <c r="D39" s="347"/>
      <c r="E39" s="347"/>
      <c r="F39" s="347"/>
      <c r="G39" s="178"/>
      <c r="H39" s="179"/>
      <c r="I39" s="557"/>
      <c r="J39" s="583" t="s">
        <v>341</v>
      </c>
      <c r="K39" s="584" t="s">
        <v>339</v>
      </c>
      <c r="L39" s="585">
        <v>0.5</v>
      </c>
      <c r="M39" s="356"/>
      <c r="N39" s="347"/>
      <c r="O39" s="348"/>
      <c r="BI39" s="223"/>
      <c r="BJ39" s="189"/>
      <c r="BK39" s="190"/>
      <c r="BL39" s="188"/>
      <c r="BM39" s="191"/>
      <c r="BN39" s="186"/>
      <c r="BO39" s="188"/>
      <c r="BP39" s="191"/>
      <c r="BQ39" s="186"/>
      <c r="BR39" s="188"/>
      <c r="BS39" s="191"/>
      <c r="BT39" s="186"/>
      <c r="BU39" s="195"/>
      <c r="BV39" s="189"/>
      <c r="BW39" s="190"/>
      <c r="BX39" s="223"/>
      <c r="BY39" s="189"/>
      <c r="BZ39" s="190"/>
      <c r="CA39" s="188"/>
      <c r="CB39" s="191"/>
      <c r="CC39" s="186"/>
      <c r="CD39" s="188"/>
      <c r="CE39" s="191"/>
      <c r="CF39" s="186"/>
      <c r="CG39" s="188"/>
      <c r="CH39" s="191"/>
      <c r="CI39" s="186"/>
      <c r="CJ39" s="195"/>
      <c r="CK39" s="189"/>
      <c r="CL39" s="190"/>
      <c r="CM39" s="188"/>
      <c r="CN39" s="191"/>
      <c r="CO39" s="186"/>
      <c r="CP39" s="195"/>
      <c r="CQ39" s="189"/>
      <c r="CR39" s="190"/>
      <c r="CS39" s="187"/>
      <c r="CT39" s="221"/>
      <c r="CU39" s="108"/>
      <c r="CV39" s="195"/>
      <c r="CW39" s="189"/>
      <c r="CX39" s="190"/>
      <c r="CY39" s="195"/>
      <c r="CZ39" s="189"/>
      <c r="DA39" s="190"/>
      <c r="DB39" s="188"/>
      <c r="DC39" s="191"/>
      <c r="DD39" s="186"/>
      <c r="DE39" s="188"/>
      <c r="DF39" s="191"/>
      <c r="DG39" s="222"/>
      <c r="DH39" s="187"/>
      <c r="DI39" s="221"/>
      <c r="DJ39" s="108"/>
      <c r="DK39" s="188"/>
      <c r="DL39" s="191"/>
      <c r="DM39" s="186"/>
      <c r="DN39" s="188"/>
      <c r="DO39" s="191"/>
      <c r="DP39" s="186"/>
      <c r="DQ39" s="294"/>
      <c r="DR39" s="294"/>
      <c r="DS39" s="294"/>
      <c r="DT39" s="294"/>
      <c r="DU39" s="294"/>
      <c r="DV39" s="294"/>
      <c r="DW39" s="294"/>
      <c r="DX39" s="294"/>
      <c r="DY39" s="294"/>
      <c r="DZ39" s="294"/>
      <c r="EA39" s="294"/>
      <c r="EB39" s="294"/>
      <c r="EC39" s="294"/>
      <c r="ED39" s="294"/>
      <c r="EE39" s="294"/>
    </row>
    <row r="40" spans="1:150" x14ac:dyDescent="0.4">
      <c r="A40" s="178"/>
      <c r="B40" s="179"/>
      <c r="C40" s="139"/>
      <c r="D40" s="347"/>
      <c r="E40" s="347"/>
      <c r="F40" s="347"/>
      <c r="G40" s="178"/>
      <c r="H40" s="179"/>
      <c r="I40" s="557"/>
      <c r="J40" s="583" t="s">
        <v>139</v>
      </c>
      <c r="K40" s="584" t="s">
        <v>1123</v>
      </c>
      <c r="L40" s="585">
        <v>0.5</v>
      </c>
      <c r="M40" s="356"/>
      <c r="N40" s="347"/>
      <c r="O40" s="348"/>
      <c r="BI40" s="223"/>
      <c r="BJ40" s="189"/>
      <c r="BK40" s="190"/>
      <c r="BL40" s="187"/>
      <c r="BM40" s="107"/>
      <c r="BN40" s="108"/>
      <c r="BO40" s="195"/>
      <c r="BP40" s="189"/>
      <c r="BQ40" s="190"/>
      <c r="BR40" s="195"/>
      <c r="BS40" s="189"/>
      <c r="BT40" s="190"/>
      <c r="BU40" s="195"/>
      <c r="BV40" s="189"/>
      <c r="BW40" s="190"/>
      <c r="BX40" s="223"/>
      <c r="BY40" s="189"/>
      <c r="BZ40" s="190"/>
      <c r="CA40" s="187"/>
      <c r="CB40" s="107"/>
      <c r="CC40" s="108"/>
      <c r="CD40" s="195"/>
      <c r="CE40" s="189"/>
      <c r="CF40" s="190"/>
      <c r="CG40" s="195"/>
      <c r="CH40" s="189"/>
      <c r="CI40" s="190"/>
      <c r="CJ40" s="195"/>
      <c r="CK40" s="189"/>
      <c r="CL40" s="190"/>
      <c r="CM40" s="195"/>
      <c r="CN40" s="189"/>
      <c r="CO40" s="190"/>
      <c r="CP40" s="195"/>
      <c r="CQ40" s="189"/>
      <c r="CR40" s="190"/>
      <c r="CS40" s="187"/>
      <c r="CT40" s="107"/>
      <c r="CU40" s="108"/>
      <c r="CV40" s="195"/>
      <c r="CW40" s="189"/>
      <c r="CX40" s="190"/>
      <c r="CY40" s="188"/>
      <c r="CZ40" s="191"/>
      <c r="DA40" s="186"/>
      <c r="DB40" s="195"/>
      <c r="DC40" s="189"/>
      <c r="DD40" s="190"/>
      <c r="DE40" s="195"/>
      <c r="DF40" s="189"/>
      <c r="DG40" s="190"/>
      <c r="DH40" s="195"/>
      <c r="DI40" s="189"/>
      <c r="DJ40" s="190"/>
      <c r="DK40" s="187"/>
      <c r="DL40" s="107"/>
      <c r="DM40" s="108"/>
      <c r="DN40" s="195"/>
      <c r="DO40" s="189"/>
      <c r="DP40" s="190"/>
      <c r="DQ40" s="294"/>
      <c r="DR40" s="294"/>
      <c r="DS40" s="294"/>
      <c r="DT40" s="294"/>
      <c r="DU40" s="294"/>
      <c r="DV40" s="294"/>
      <c r="DW40" s="294"/>
      <c r="DX40" s="294"/>
      <c r="DY40" s="294"/>
      <c r="DZ40" s="294"/>
      <c r="EA40" s="294"/>
      <c r="EB40" s="294"/>
      <c r="EC40" s="294"/>
      <c r="ED40" s="294"/>
      <c r="EE40" s="294"/>
    </row>
    <row r="41" spans="1:150" x14ac:dyDescent="0.4">
      <c r="A41" s="178"/>
      <c r="B41" s="179"/>
      <c r="C41" s="139"/>
      <c r="D41" s="347"/>
      <c r="E41" s="347"/>
      <c r="F41" s="347"/>
      <c r="G41" s="178"/>
      <c r="H41" s="179"/>
      <c r="I41" s="557"/>
      <c r="J41" s="583" t="s">
        <v>139</v>
      </c>
      <c r="K41" s="584" t="s">
        <v>1127</v>
      </c>
      <c r="L41" s="585">
        <v>1</v>
      </c>
      <c r="M41" s="356"/>
      <c r="N41" s="347"/>
      <c r="O41" s="348"/>
      <c r="BI41" s="223"/>
      <c r="BJ41" s="189"/>
      <c r="BK41" s="190"/>
      <c r="BL41" s="187"/>
      <c r="BM41" s="107"/>
      <c r="BN41" s="108"/>
      <c r="BO41" s="187"/>
      <c r="BP41" s="107"/>
      <c r="BQ41" s="108"/>
      <c r="BR41" s="195"/>
      <c r="BS41" s="189"/>
      <c r="BT41" s="190"/>
      <c r="BU41" s="195"/>
      <c r="BV41" s="189"/>
      <c r="BW41" s="190"/>
      <c r="BX41" s="223"/>
      <c r="BY41" s="189"/>
      <c r="BZ41" s="190"/>
      <c r="CA41" s="187"/>
      <c r="CB41" s="107"/>
      <c r="CC41" s="108"/>
      <c r="CD41" s="187"/>
      <c r="CE41" s="107"/>
      <c r="CF41" s="108"/>
      <c r="CG41" s="195"/>
      <c r="CH41" s="189"/>
      <c r="CI41" s="190"/>
      <c r="CJ41" s="195"/>
      <c r="CK41" s="189"/>
      <c r="CL41" s="190"/>
      <c r="CM41" s="195"/>
      <c r="CN41" s="189"/>
      <c r="CO41" s="190"/>
      <c r="CP41" s="195"/>
      <c r="CQ41" s="189"/>
      <c r="CR41" s="190"/>
      <c r="CS41" s="187"/>
      <c r="CT41" s="221"/>
      <c r="CU41" s="108"/>
      <c r="CV41" s="195"/>
      <c r="CW41" s="189"/>
      <c r="CX41" s="190"/>
      <c r="CY41" s="240"/>
      <c r="DA41" s="224"/>
      <c r="DB41" s="195"/>
      <c r="DC41" s="189"/>
      <c r="DD41" s="190"/>
      <c r="DE41" s="195"/>
      <c r="DF41" s="189"/>
      <c r="DG41" s="190"/>
      <c r="DH41" s="223"/>
      <c r="DI41" s="189"/>
      <c r="DJ41" s="190"/>
      <c r="DK41" s="195"/>
      <c r="DL41" s="189"/>
      <c r="DM41" s="190"/>
      <c r="DN41" s="195"/>
      <c r="DO41" s="189"/>
      <c r="DP41" s="190"/>
      <c r="DQ41" s="294"/>
      <c r="DR41" s="294"/>
      <c r="DS41" s="294"/>
      <c r="DT41" s="294"/>
      <c r="DU41" s="294"/>
      <c r="DV41" s="294"/>
      <c r="DW41" s="294"/>
      <c r="DX41" s="294"/>
      <c r="DY41" s="294"/>
      <c r="DZ41" s="294"/>
      <c r="EA41" s="294"/>
      <c r="EB41" s="294"/>
      <c r="EC41" s="294"/>
      <c r="ED41" s="294"/>
      <c r="EE41" s="294"/>
    </row>
    <row r="42" spans="1:150" x14ac:dyDescent="0.4">
      <c r="A42" s="239"/>
      <c r="B42" s="235"/>
      <c r="C42" s="215"/>
      <c r="D42" s="347"/>
      <c r="E42" s="347"/>
      <c r="F42" s="347"/>
      <c r="G42" s="239"/>
      <c r="H42" s="235"/>
      <c r="I42" s="236"/>
      <c r="J42" s="586"/>
      <c r="K42" s="587"/>
      <c r="L42" s="588"/>
      <c r="M42" s="562"/>
      <c r="N42" s="179"/>
      <c r="O42" s="139"/>
      <c r="BI42" s="223"/>
      <c r="BJ42" s="189"/>
      <c r="BK42" s="190"/>
      <c r="BL42" s="195"/>
      <c r="BM42" s="189"/>
      <c r="BN42" s="190"/>
      <c r="BO42" s="195"/>
      <c r="BP42" s="189"/>
      <c r="BQ42" s="190"/>
      <c r="BR42" s="195"/>
      <c r="BS42" s="189"/>
      <c r="BT42" s="190"/>
      <c r="BU42" s="195"/>
      <c r="BV42" s="189"/>
      <c r="BW42" s="190"/>
      <c r="BX42" s="223"/>
      <c r="BY42" s="189"/>
      <c r="BZ42" s="190"/>
      <c r="CA42" s="195"/>
      <c r="CB42" s="189"/>
      <c r="CC42" s="190"/>
      <c r="CD42" s="195"/>
      <c r="CE42" s="189"/>
      <c r="CF42" s="190"/>
      <c r="CG42" s="195"/>
      <c r="CH42" s="189"/>
      <c r="CI42" s="190"/>
      <c r="CJ42" s="195"/>
      <c r="CK42" s="189"/>
      <c r="CL42" s="190"/>
      <c r="CM42" s="195"/>
      <c r="CN42" s="189"/>
      <c r="CO42" s="190"/>
      <c r="CP42" s="195"/>
      <c r="CQ42" s="189"/>
      <c r="CR42" s="190"/>
      <c r="CS42" s="187"/>
      <c r="CT42" s="107"/>
      <c r="CU42" s="108"/>
      <c r="CV42" s="195"/>
      <c r="CW42" s="189"/>
      <c r="CX42" s="190"/>
      <c r="CY42" s="195"/>
      <c r="CZ42" s="189"/>
      <c r="DA42" s="190"/>
      <c r="DB42" s="195"/>
      <c r="DC42" s="189"/>
      <c r="DD42" s="190"/>
      <c r="DE42" s="223"/>
      <c r="DF42" s="189"/>
      <c r="DG42" s="190"/>
      <c r="DH42" s="195"/>
      <c r="DI42" s="189"/>
      <c r="DJ42" s="237"/>
      <c r="DK42" s="195"/>
      <c r="DL42" s="189"/>
      <c r="DM42" s="190"/>
      <c r="DN42" s="195"/>
      <c r="DO42" s="189"/>
      <c r="DP42" s="190"/>
      <c r="DQ42" s="294"/>
      <c r="DR42" s="294"/>
      <c r="DS42" s="294"/>
      <c r="DT42" s="294"/>
      <c r="DU42" s="294"/>
      <c r="DV42" s="294"/>
      <c r="DW42" s="294"/>
      <c r="DX42" s="294"/>
      <c r="DY42" s="294"/>
      <c r="DZ42" s="294"/>
      <c r="EA42" s="294"/>
      <c r="EB42" s="294"/>
      <c r="EC42" s="294"/>
      <c r="ED42" s="294"/>
      <c r="EE42" s="294"/>
    </row>
    <row r="43" spans="1:150" x14ac:dyDescent="0.4">
      <c r="A43" s="239"/>
      <c r="B43" s="235"/>
      <c r="C43" s="215"/>
      <c r="D43" s="347"/>
      <c r="E43" s="347"/>
      <c r="F43" s="347"/>
      <c r="G43" s="239"/>
      <c r="H43" s="235"/>
      <c r="I43" s="236"/>
      <c r="J43" s="240"/>
      <c r="L43" s="224"/>
      <c r="M43" s="216"/>
      <c r="N43" s="235"/>
      <c r="O43" s="215"/>
      <c r="BI43" s="223"/>
      <c r="BJ43" s="189"/>
      <c r="BK43" s="190"/>
      <c r="BL43" s="195"/>
      <c r="BM43" s="189"/>
      <c r="BN43" s="190"/>
      <c r="BO43" s="195"/>
      <c r="BP43" s="189"/>
      <c r="BQ43" s="190"/>
      <c r="BR43" s="225"/>
      <c r="BS43" s="226"/>
      <c r="BT43" s="227"/>
      <c r="BU43" s="195"/>
      <c r="BV43" s="189"/>
      <c r="BW43" s="190"/>
      <c r="BX43" s="223"/>
      <c r="BY43" s="189"/>
      <c r="BZ43" s="190"/>
      <c r="CA43" s="195"/>
      <c r="CB43" s="189"/>
      <c r="CC43" s="190"/>
      <c r="CD43" s="195"/>
      <c r="CE43" s="189"/>
      <c r="CF43" s="190"/>
      <c r="CG43" s="225"/>
      <c r="CH43" s="226"/>
      <c r="CI43" s="227"/>
      <c r="CJ43" s="195"/>
      <c r="CK43" s="189"/>
      <c r="CL43" s="190"/>
      <c r="CM43" s="195"/>
      <c r="CN43" s="189"/>
      <c r="CO43" s="190"/>
      <c r="CP43" s="195"/>
      <c r="CQ43" s="189"/>
      <c r="CR43" s="190"/>
      <c r="CS43" s="187"/>
      <c r="CT43" s="107"/>
      <c r="CU43" s="108"/>
      <c r="CV43" s="195"/>
      <c r="CW43" s="189"/>
      <c r="CX43" s="190"/>
      <c r="CY43" s="195"/>
      <c r="CZ43" s="189"/>
      <c r="DA43" s="190"/>
      <c r="DB43" s="187"/>
      <c r="DC43" s="107"/>
      <c r="DD43" s="278"/>
      <c r="DE43" s="195"/>
      <c r="DF43" s="189"/>
      <c r="DG43" s="190"/>
      <c r="DH43" s="195"/>
      <c r="DI43" s="189"/>
      <c r="DJ43" s="190"/>
      <c r="DK43" s="195"/>
      <c r="DL43" s="189"/>
      <c r="DM43" s="190"/>
      <c r="DN43" s="195"/>
      <c r="DO43" s="189"/>
      <c r="DP43" s="190"/>
      <c r="DQ43" s="294"/>
      <c r="DR43" s="294"/>
      <c r="DS43" s="294"/>
      <c r="DT43" s="294"/>
      <c r="DU43" s="294"/>
      <c r="DV43" s="294"/>
      <c r="DW43" s="294"/>
      <c r="DX43" s="294"/>
      <c r="DY43" s="294"/>
      <c r="DZ43" s="294"/>
      <c r="EA43" s="294"/>
      <c r="EB43" s="294"/>
      <c r="EC43" s="294"/>
      <c r="ED43" s="294"/>
      <c r="EE43" s="294"/>
    </row>
    <row r="44" spans="1:150" ht="15.75" customHeight="1" thickBot="1" x14ac:dyDescent="0.45">
      <c r="A44" s="677" t="s">
        <v>942</v>
      </c>
      <c r="B44" s="678"/>
      <c r="C44" s="140">
        <f>SUM(C37:C43)</f>
        <v>8</v>
      </c>
      <c r="D44" s="677" t="s">
        <v>942</v>
      </c>
      <c r="E44" s="678"/>
      <c r="F44" s="140">
        <f>SUM(F37:F43)</f>
        <v>8</v>
      </c>
      <c r="G44" s="677" t="s">
        <v>942</v>
      </c>
      <c r="H44" s="678"/>
      <c r="I44" s="141">
        <f>SUM(I37:I43)</f>
        <v>8</v>
      </c>
      <c r="J44" s="725" t="s">
        <v>942</v>
      </c>
      <c r="K44" s="726"/>
      <c r="L44" s="140">
        <f>SUM(L37:L41)</f>
        <v>4</v>
      </c>
      <c r="M44" s="679" t="s">
        <v>942</v>
      </c>
      <c r="N44" s="678"/>
      <c r="O44" s="140">
        <f>SUM(O37:O43)</f>
        <v>8</v>
      </c>
      <c r="BI44" s="699"/>
      <c r="BJ44" s="697"/>
      <c r="BK44" s="241"/>
      <c r="BL44" s="696"/>
      <c r="BM44" s="697"/>
      <c r="BN44" s="241"/>
      <c r="BO44" s="701"/>
      <c r="BP44" s="702"/>
      <c r="BQ44" s="241"/>
      <c r="BR44" s="696"/>
      <c r="BS44" s="697"/>
      <c r="BT44" s="241"/>
      <c r="BU44" s="696"/>
      <c r="BV44" s="697"/>
      <c r="BW44" s="241"/>
      <c r="BX44" s="699"/>
      <c r="BY44" s="697"/>
      <c r="BZ44" s="241"/>
      <c r="CA44" s="696"/>
      <c r="CB44" s="697"/>
      <c r="CC44" s="241"/>
      <c r="CD44" s="701"/>
      <c r="CE44" s="702"/>
      <c r="CF44" s="241"/>
      <c r="CG44" s="696"/>
      <c r="CH44" s="697"/>
      <c r="CI44" s="241"/>
      <c r="CJ44" s="696"/>
      <c r="CK44" s="697"/>
      <c r="CL44" s="241"/>
      <c r="CM44" s="696"/>
      <c r="CN44" s="697"/>
      <c r="CO44" s="241"/>
      <c r="CP44" s="696"/>
      <c r="CQ44" s="697"/>
      <c r="CR44" s="241"/>
      <c r="CS44" s="696"/>
      <c r="CT44" s="697"/>
      <c r="CU44" s="242"/>
      <c r="CV44" s="677"/>
      <c r="CW44" s="678"/>
      <c r="CX44" s="140"/>
      <c r="CY44" s="677"/>
      <c r="CZ44" s="678"/>
      <c r="DA44" s="140"/>
      <c r="DB44" s="677"/>
      <c r="DC44" s="678"/>
      <c r="DD44" s="141"/>
      <c r="DE44" s="696"/>
      <c r="DF44" s="697"/>
      <c r="DG44" s="241"/>
      <c r="DH44" s="696"/>
      <c r="DI44" s="697"/>
      <c r="DJ44" s="241"/>
      <c r="DK44" s="696"/>
      <c r="DL44" s="697"/>
      <c r="DM44" s="241"/>
      <c r="DN44" s="696"/>
      <c r="DO44" s="697"/>
      <c r="DP44" s="241"/>
      <c r="DQ44" s="294"/>
      <c r="DR44" s="294"/>
      <c r="DS44" s="294"/>
      <c r="DT44" s="294"/>
      <c r="DU44" s="294"/>
      <c r="DV44" s="294"/>
      <c r="DW44" s="294"/>
      <c r="DX44" s="294"/>
      <c r="DY44" s="294"/>
      <c r="DZ44" s="294"/>
      <c r="EA44" s="294"/>
      <c r="EB44" s="294"/>
      <c r="EC44" s="294"/>
      <c r="ED44" s="294"/>
      <c r="EE44" s="294"/>
    </row>
    <row r="45" spans="1:150" ht="12.6" thickBot="1" x14ac:dyDescent="0.45">
      <c r="A45" s="711" t="s">
        <v>1140</v>
      </c>
      <c r="B45" s="712"/>
      <c r="C45" s="712"/>
      <c r="D45" s="712"/>
      <c r="E45" s="712"/>
      <c r="F45" s="712"/>
      <c r="G45" s="712"/>
      <c r="H45" s="712"/>
      <c r="I45" s="712"/>
      <c r="J45" s="713"/>
      <c r="K45" s="713"/>
      <c r="L45" s="713"/>
      <c r="M45" s="712"/>
      <c r="N45" s="712"/>
      <c r="O45" s="714"/>
      <c r="AT45" s="690"/>
      <c r="AU45" s="691"/>
      <c r="AV45" s="691"/>
      <c r="AW45" s="691"/>
      <c r="AX45" s="691"/>
      <c r="AY45" s="691"/>
      <c r="AZ45" s="691"/>
      <c r="BA45" s="691"/>
      <c r="BB45" s="691"/>
      <c r="BC45" s="691"/>
      <c r="BD45" s="691"/>
      <c r="BE45" s="691"/>
      <c r="BF45" s="691"/>
      <c r="BG45" s="691"/>
      <c r="BH45" s="692"/>
      <c r="BI45" s="724"/>
      <c r="BJ45" s="724"/>
      <c r="BK45" s="724"/>
      <c r="BL45" s="724"/>
      <c r="BM45" s="724"/>
      <c r="BN45" s="724"/>
      <c r="BO45" s="724"/>
      <c r="BP45" s="724"/>
      <c r="BQ45" s="724"/>
      <c r="BR45" s="724"/>
      <c r="BS45" s="724"/>
      <c r="BT45" s="724"/>
      <c r="BU45" s="724"/>
      <c r="BV45" s="724"/>
      <c r="BW45" s="724"/>
      <c r="BX45" s="716"/>
      <c r="BY45" s="716"/>
      <c r="BZ45" s="716"/>
      <c r="CA45" s="716"/>
      <c r="CB45" s="716"/>
      <c r="CC45" s="716"/>
      <c r="CD45" s="717"/>
      <c r="CE45" s="717"/>
      <c r="CF45" s="717"/>
      <c r="CG45" s="716"/>
      <c r="CH45" s="716"/>
      <c r="CI45" s="716"/>
      <c r="CJ45" s="716"/>
      <c r="CK45" s="716"/>
      <c r="CL45" s="718"/>
      <c r="CM45" s="294"/>
      <c r="CN45" s="294"/>
      <c r="CO45" s="294"/>
      <c r="CP45" s="294"/>
      <c r="CQ45" s="294"/>
      <c r="CR45" s="294"/>
      <c r="CS45" s="294"/>
      <c r="CT45" s="294"/>
      <c r="CU45" s="294"/>
      <c r="CV45" s="294"/>
      <c r="CW45" s="294"/>
      <c r="CX45" s="294"/>
      <c r="CY45" s="294"/>
      <c r="CZ45" s="294"/>
      <c r="DA45" s="294"/>
      <c r="DB45" s="294"/>
      <c r="DC45" s="294"/>
      <c r="DD45" s="294"/>
      <c r="DE45" s="294"/>
      <c r="DF45" s="294"/>
      <c r="DG45" s="294"/>
      <c r="DH45" s="294"/>
      <c r="DI45" s="294"/>
      <c r="DJ45" s="294"/>
      <c r="DK45" s="294"/>
      <c r="DL45" s="294"/>
      <c r="DM45" s="294"/>
      <c r="DN45" s="294"/>
      <c r="DO45" s="294"/>
      <c r="DP45" s="294"/>
      <c r="DQ45" s="294"/>
      <c r="DR45" s="294"/>
      <c r="DS45" s="294"/>
      <c r="DT45" s="294"/>
      <c r="DU45" s="294"/>
      <c r="DV45" s="294"/>
      <c r="DW45" s="294"/>
      <c r="DX45" s="294"/>
      <c r="DY45" s="294"/>
      <c r="DZ45" s="294"/>
      <c r="EA45" s="294"/>
      <c r="EB45" s="294"/>
      <c r="EC45" s="294"/>
      <c r="ED45" s="294"/>
      <c r="EE45" s="294"/>
      <c r="EF45" s="291"/>
    </row>
    <row r="46" spans="1:150" ht="12.75" customHeight="1" thickBot="1" x14ac:dyDescent="0.45">
      <c r="A46" s="674" t="s">
        <v>860</v>
      </c>
      <c r="B46" s="675"/>
      <c r="C46" s="675"/>
      <c r="D46" s="675"/>
      <c r="E46" s="675"/>
      <c r="F46" s="675"/>
      <c r="G46" s="675"/>
      <c r="H46" s="675"/>
      <c r="I46" s="675"/>
      <c r="J46" s="675"/>
      <c r="K46" s="675"/>
      <c r="L46" s="675"/>
      <c r="M46" s="675"/>
      <c r="N46" s="675"/>
      <c r="O46" s="676"/>
      <c r="AT46" s="693"/>
      <c r="AU46" s="694"/>
      <c r="AV46" s="694"/>
      <c r="AW46" s="694"/>
      <c r="AX46" s="694"/>
      <c r="AY46" s="694"/>
      <c r="AZ46" s="694"/>
      <c r="BA46" s="694"/>
      <c r="BB46" s="694"/>
      <c r="BC46" s="694"/>
      <c r="BD46" s="694"/>
      <c r="BE46" s="694"/>
      <c r="BF46" s="694"/>
      <c r="BG46" s="694"/>
      <c r="BH46" s="695"/>
      <c r="BI46" s="294"/>
      <c r="BJ46" s="294"/>
      <c r="BK46" s="294"/>
      <c r="BL46" s="294"/>
      <c r="BM46" s="294"/>
      <c r="BN46" s="294"/>
      <c r="BO46" s="294"/>
      <c r="BP46" s="294"/>
      <c r="BQ46" s="294"/>
      <c r="BR46" s="294"/>
      <c r="BS46" s="294"/>
      <c r="BT46" s="294"/>
      <c r="BU46" s="294"/>
      <c r="BV46" s="294"/>
      <c r="BW46" s="294"/>
      <c r="BX46" s="294"/>
      <c r="BY46" s="294"/>
      <c r="BZ46" s="294"/>
      <c r="CA46" s="294"/>
      <c r="CB46" s="294"/>
      <c r="CC46" s="294"/>
      <c r="CD46" s="294"/>
      <c r="CE46" s="294"/>
      <c r="CF46" s="294"/>
      <c r="CG46" s="294"/>
      <c r="CH46" s="294"/>
      <c r="CI46" s="294"/>
      <c r="CJ46" s="294"/>
      <c r="CK46" s="294"/>
      <c r="CL46" s="294"/>
      <c r="CM46" s="294"/>
      <c r="CN46" s="294"/>
      <c r="CO46" s="294"/>
      <c r="CP46" s="294"/>
      <c r="CQ46" s="294"/>
      <c r="CR46" s="294"/>
      <c r="CS46" s="294"/>
      <c r="CT46" s="294"/>
      <c r="CU46" s="294"/>
      <c r="CV46" s="294"/>
      <c r="CW46" s="294"/>
      <c r="CX46" s="294"/>
      <c r="CY46" s="294"/>
      <c r="CZ46" s="294"/>
      <c r="DA46" s="294"/>
      <c r="DB46" s="294"/>
      <c r="DC46" s="294"/>
      <c r="DD46" s="294"/>
      <c r="DE46" s="294"/>
      <c r="DF46" s="294"/>
      <c r="DG46" s="294"/>
      <c r="DH46" s="294"/>
      <c r="DI46" s="294"/>
      <c r="DJ46" s="294"/>
      <c r="DK46" s="294"/>
      <c r="DL46" s="294"/>
      <c r="DM46" s="294"/>
      <c r="DN46" s="294"/>
      <c r="DO46" s="294"/>
      <c r="DP46" s="294"/>
      <c r="EF46" s="291"/>
    </row>
    <row r="47" spans="1:150" x14ac:dyDescent="0.4">
      <c r="A47" s="668" t="s">
        <v>868</v>
      </c>
      <c r="B47" s="669"/>
      <c r="C47" s="670"/>
      <c r="D47" s="668" t="s">
        <v>869</v>
      </c>
      <c r="E47" s="669"/>
      <c r="F47" s="670"/>
      <c r="G47" s="668" t="s">
        <v>870</v>
      </c>
      <c r="H47" s="669"/>
      <c r="I47" s="670"/>
      <c r="J47" s="668" t="s">
        <v>871</v>
      </c>
      <c r="K47" s="669"/>
      <c r="L47" s="670"/>
      <c r="M47" s="668" t="s">
        <v>872</v>
      </c>
      <c r="N47" s="669"/>
      <c r="O47" s="670"/>
      <c r="AT47" s="361"/>
      <c r="AU47" s="361"/>
      <c r="AV47" s="361"/>
      <c r="AW47" s="361"/>
      <c r="AX47" s="361"/>
      <c r="AY47" s="361"/>
      <c r="AZ47" s="361"/>
      <c r="BA47" s="361"/>
      <c r="BB47" s="361"/>
      <c r="BC47" s="361"/>
      <c r="BD47" s="361"/>
      <c r="BE47" s="361"/>
      <c r="BF47" s="361"/>
      <c r="BG47" s="361"/>
      <c r="BH47" s="361"/>
      <c r="BI47" s="294"/>
      <c r="BJ47" s="294"/>
      <c r="BK47" s="294"/>
      <c r="BL47" s="294"/>
      <c r="BM47" s="294"/>
      <c r="BN47" s="294"/>
      <c r="BO47" s="294"/>
      <c r="BP47" s="294"/>
      <c r="BQ47" s="294"/>
      <c r="BR47" s="294"/>
      <c r="BS47" s="294"/>
      <c r="BT47" s="294"/>
      <c r="BU47" s="294"/>
      <c r="BV47" s="294"/>
      <c r="BW47" s="294"/>
      <c r="BX47" s="294"/>
      <c r="BY47" s="294"/>
      <c r="BZ47" s="294"/>
      <c r="CA47" s="294"/>
      <c r="CB47" s="294"/>
      <c r="CC47" s="294"/>
      <c r="CD47" s="294"/>
      <c r="CE47" s="294"/>
      <c r="CF47" s="294"/>
      <c r="CG47" s="294"/>
      <c r="CH47" s="294"/>
      <c r="CI47" s="294"/>
      <c r="CJ47" s="294"/>
      <c r="CK47" s="294"/>
      <c r="CL47" s="294"/>
      <c r="CM47" s="294"/>
      <c r="CN47" s="294"/>
      <c r="CO47" s="294"/>
      <c r="CP47" s="294"/>
      <c r="CQ47" s="294"/>
      <c r="CR47" s="294"/>
      <c r="CS47" s="294"/>
      <c r="CT47" s="294"/>
      <c r="CU47" s="294"/>
      <c r="CV47" s="294"/>
      <c r="CW47" s="294"/>
      <c r="CX47" s="294"/>
      <c r="CY47" s="294"/>
      <c r="CZ47" s="294"/>
      <c r="DA47" s="294"/>
      <c r="DB47" s="294"/>
      <c r="DC47" s="294"/>
      <c r="DD47" s="294"/>
      <c r="DE47" s="294"/>
      <c r="DF47" s="294"/>
      <c r="DG47" s="294"/>
      <c r="DH47" s="294"/>
      <c r="DI47" s="294"/>
      <c r="DJ47" s="294"/>
      <c r="DK47" s="294"/>
      <c r="DL47" s="294"/>
      <c r="DM47" s="294"/>
      <c r="DN47" s="294"/>
      <c r="DO47" s="294"/>
      <c r="DP47" s="294"/>
      <c r="EF47" s="291"/>
    </row>
    <row r="48" spans="1:150" ht="12.6" thickBot="1" x14ac:dyDescent="0.45">
      <c r="A48" s="166" t="s">
        <v>883</v>
      </c>
      <c r="B48" s="167" t="s">
        <v>884</v>
      </c>
      <c r="C48" s="168" t="s">
        <v>885</v>
      </c>
      <c r="D48" s="166" t="s">
        <v>883</v>
      </c>
      <c r="E48" s="167" t="s">
        <v>884</v>
      </c>
      <c r="F48" s="168" t="s">
        <v>885</v>
      </c>
      <c r="G48" s="166" t="s">
        <v>883</v>
      </c>
      <c r="H48" s="167" t="s">
        <v>884</v>
      </c>
      <c r="I48" s="168" t="s">
        <v>885</v>
      </c>
      <c r="J48" s="166" t="s">
        <v>883</v>
      </c>
      <c r="K48" s="167" t="s">
        <v>884</v>
      </c>
      <c r="L48" s="168" t="s">
        <v>885</v>
      </c>
      <c r="M48" s="166" t="s">
        <v>883</v>
      </c>
      <c r="N48" s="167" t="s">
        <v>884</v>
      </c>
      <c r="O48" s="168" t="s">
        <v>885</v>
      </c>
      <c r="AT48" s="361"/>
      <c r="AU48" s="361"/>
      <c r="AV48" s="361"/>
      <c r="AW48" s="361"/>
      <c r="AX48" s="361"/>
      <c r="AY48" s="362"/>
      <c r="AZ48" s="361"/>
      <c r="BA48" s="361"/>
      <c r="BB48" s="361"/>
      <c r="BC48" s="361"/>
      <c r="BD48" s="361"/>
      <c r="BE48" s="361"/>
      <c r="BF48" s="361"/>
      <c r="BG48" s="361"/>
      <c r="BH48" s="361"/>
      <c r="BI48" s="294"/>
      <c r="BJ48" s="294"/>
      <c r="BK48" s="294"/>
      <c r="BL48" s="294"/>
      <c r="BM48" s="294"/>
      <c r="BN48" s="294"/>
      <c r="BO48" s="294"/>
      <c r="BP48" s="294"/>
      <c r="BQ48" s="294"/>
      <c r="BR48" s="294"/>
      <c r="BS48" s="294"/>
      <c r="BT48" s="294"/>
      <c r="BU48" s="294"/>
      <c r="BV48" s="294"/>
      <c r="BW48" s="294"/>
      <c r="BX48" s="294"/>
      <c r="BY48" s="294"/>
      <c r="BZ48" s="294"/>
      <c r="CA48" s="294"/>
      <c r="CB48" s="294"/>
      <c r="CC48" s="294"/>
      <c r="CD48" s="294"/>
      <c r="CE48" s="294"/>
      <c r="CF48" s="294"/>
      <c r="CG48" s="294"/>
      <c r="CH48" s="294"/>
      <c r="CI48" s="294"/>
      <c r="CJ48" s="294"/>
      <c r="CK48" s="294"/>
      <c r="CL48" s="294"/>
      <c r="CM48" s="294"/>
      <c r="CN48" s="294"/>
      <c r="CO48" s="294"/>
      <c r="CP48" s="294"/>
      <c r="CQ48" s="294"/>
      <c r="CR48" s="294"/>
      <c r="CS48" s="294"/>
      <c r="CT48" s="294"/>
      <c r="CU48" s="294"/>
      <c r="CV48" s="294"/>
      <c r="CW48" s="294"/>
      <c r="CX48" s="294"/>
      <c r="CY48" s="294"/>
      <c r="CZ48" s="294"/>
      <c r="DA48" s="294"/>
      <c r="DB48" s="294"/>
      <c r="DC48" s="294"/>
      <c r="DD48" s="294"/>
      <c r="DE48" s="294"/>
      <c r="DF48" s="294"/>
      <c r="DG48" s="294"/>
      <c r="DH48" s="294"/>
      <c r="DI48" s="294"/>
      <c r="DJ48" s="294"/>
      <c r="DK48" s="294"/>
      <c r="DL48" s="294"/>
      <c r="DM48" s="294"/>
      <c r="DN48" s="294"/>
      <c r="DO48" s="294"/>
      <c r="DP48" s="294"/>
      <c r="EF48" s="291"/>
    </row>
    <row r="49" spans="1:136" x14ac:dyDescent="0.4">
      <c r="A49" s="353" t="s">
        <v>889</v>
      </c>
      <c r="B49" s="354" t="s">
        <v>324</v>
      </c>
      <c r="C49" s="304">
        <v>2.5</v>
      </c>
      <c r="D49" s="353" t="s">
        <v>889</v>
      </c>
      <c r="E49" s="354" t="s">
        <v>328</v>
      </c>
      <c r="F49" s="360">
        <v>2.5</v>
      </c>
      <c r="G49" s="353" t="s">
        <v>889</v>
      </c>
      <c r="H49" s="354" t="s">
        <v>332</v>
      </c>
      <c r="I49" s="304">
        <v>2</v>
      </c>
      <c r="J49" s="589" t="s">
        <v>139</v>
      </c>
      <c r="K49" s="590" t="s">
        <v>890</v>
      </c>
      <c r="L49" s="591"/>
      <c r="M49" s="353" t="s">
        <v>889</v>
      </c>
      <c r="N49" s="354" t="s">
        <v>370</v>
      </c>
      <c r="O49" s="304">
        <v>2</v>
      </c>
      <c r="AT49" s="363"/>
      <c r="AU49" s="361"/>
      <c r="AV49" s="361"/>
      <c r="AW49" s="361"/>
      <c r="AX49" s="361"/>
      <c r="AY49" s="363"/>
      <c r="AZ49" s="361"/>
      <c r="BA49" s="361"/>
      <c r="BB49" s="361"/>
      <c r="BC49" s="361"/>
      <c r="BD49" s="361"/>
      <c r="BE49" s="361"/>
      <c r="BF49" s="361"/>
      <c r="BG49" s="361"/>
      <c r="BH49" s="361"/>
      <c r="BI49" s="294"/>
      <c r="BJ49" s="294"/>
      <c r="BK49" s="294"/>
      <c r="BL49" s="294"/>
      <c r="BM49" s="294"/>
      <c r="BN49" s="294"/>
      <c r="BO49" s="294"/>
      <c r="BP49" s="294"/>
      <c r="BQ49" s="294"/>
      <c r="BR49" s="294"/>
      <c r="BS49" s="294"/>
      <c r="BT49" s="294"/>
      <c r="BU49" s="294"/>
      <c r="BV49" s="294"/>
      <c r="BW49" s="294"/>
      <c r="BX49" s="294"/>
      <c r="BY49" s="294"/>
      <c r="BZ49" s="294"/>
      <c r="CA49" s="294"/>
      <c r="CB49" s="294"/>
      <c r="CC49" s="294"/>
      <c r="CD49" s="294"/>
      <c r="CE49" s="294"/>
      <c r="CF49" s="294"/>
      <c r="CG49" s="294"/>
      <c r="CH49" s="294"/>
      <c r="CI49" s="294"/>
      <c r="CJ49" s="294"/>
      <c r="CK49" s="294"/>
      <c r="CL49" s="294"/>
      <c r="CM49" s="294"/>
      <c r="CN49" s="294"/>
      <c r="CO49" s="294"/>
      <c r="CP49" s="294"/>
      <c r="CQ49" s="294"/>
      <c r="CR49" s="294"/>
      <c r="CS49" s="294"/>
      <c r="CT49" s="294"/>
      <c r="CU49" s="294"/>
      <c r="CV49" s="294"/>
      <c r="CW49" s="294"/>
      <c r="CX49" s="294"/>
      <c r="CY49" s="294"/>
      <c r="CZ49" s="294"/>
      <c r="DA49" s="294"/>
      <c r="DB49" s="294"/>
      <c r="DC49" s="294"/>
      <c r="DD49" s="294"/>
      <c r="DE49" s="294"/>
      <c r="DF49" s="294"/>
      <c r="DG49" s="294"/>
      <c r="DH49" s="294"/>
      <c r="DI49" s="294"/>
      <c r="DJ49" s="294"/>
      <c r="DK49" s="294"/>
      <c r="DL49" s="294"/>
      <c r="DM49" s="294"/>
      <c r="DN49" s="294"/>
      <c r="DO49" s="294"/>
      <c r="DP49" s="294"/>
      <c r="EF49" s="291"/>
    </row>
    <row r="50" spans="1:136" x14ac:dyDescent="0.4">
      <c r="A50" s="320" t="s">
        <v>900</v>
      </c>
      <c r="B50" s="333" t="s">
        <v>326</v>
      </c>
      <c r="C50" s="312">
        <v>5.5</v>
      </c>
      <c r="D50" s="321" t="s">
        <v>901</v>
      </c>
      <c r="E50" s="322" t="s">
        <v>330</v>
      </c>
      <c r="F50" s="328">
        <v>5.5</v>
      </c>
      <c r="G50" s="337" t="s">
        <v>902</v>
      </c>
      <c r="H50" s="325" t="s">
        <v>334</v>
      </c>
      <c r="I50" s="215">
        <v>6</v>
      </c>
      <c r="J50" s="583" t="s">
        <v>139</v>
      </c>
      <c r="K50" s="584" t="s">
        <v>903</v>
      </c>
      <c r="L50" s="585">
        <v>2.5</v>
      </c>
      <c r="M50" s="320" t="s">
        <v>904</v>
      </c>
      <c r="N50" s="322" t="s">
        <v>372</v>
      </c>
      <c r="O50" s="312">
        <v>6</v>
      </c>
      <c r="AT50" s="308"/>
      <c r="AU50" s="308"/>
      <c r="AV50" s="308"/>
      <c r="AW50" s="308"/>
      <c r="AX50" s="308"/>
      <c r="AY50" s="308"/>
      <c r="AZ50" s="308"/>
      <c r="BA50" s="308"/>
      <c r="BB50" s="308"/>
      <c r="BC50" s="308"/>
      <c r="BD50" s="308"/>
      <c r="BE50" s="308"/>
      <c r="BF50" s="308"/>
      <c r="BG50" s="308"/>
      <c r="BH50" s="308"/>
      <c r="BI50" s="294"/>
      <c r="BJ50" s="294"/>
      <c r="BK50" s="294"/>
      <c r="BL50" s="294"/>
      <c r="BM50" s="294"/>
      <c r="BN50" s="294"/>
      <c r="BO50" s="294"/>
      <c r="BP50" s="294"/>
      <c r="BQ50" s="294"/>
      <c r="BR50" s="294"/>
      <c r="BS50" s="294"/>
      <c r="BT50" s="294"/>
      <c r="BU50" s="294"/>
      <c r="BV50" s="294"/>
      <c r="BW50" s="294"/>
      <c r="BX50" s="294"/>
      <c r="BY50" s="294"/>
      <c r="BZ50" s="294"/>
      <c r="CA50" s="294"/>
      <c r="CB50" s="294"/>
      <c r="CC50" s="294"/>
      <c r="CD50" s="294"/>
      <c r="CE50" s="294"/>
      <c r="CF50" s="294"/>
      <c r="CG50" s="294"/>
      <c r="CH50" s="294"/>
      <c r="CI50" s="294"/>
      <c r="CJ50" s="294"/>
      <c r="CK50" s="294"/>
      <c r="CL50" s="294"/>
      <c r="CM50" s="294"/>
      <c r="CN50" s="294"/>
      <c r="CO50" s="294"/>
      <c r="CP50" s="294"/>
      <c r="CQ50" s="294"/>
      <c r="CR50" s="294"/>
      <c r="CS50" s="294"/>
      <c r="CT50" s="294"/>
      <c r="CU50" s="294"/>
      <c r="CV50" s="294"/>
      <c r="CW50" s="294"/>
      <c r="CX50" s="294"/>
      <c r="CY50" s="294"/>
      <c r="CZ50" s="294"/>
      <c r="DA50" s="294"/>
      <c r="DB50" s="294"/>
      <c r="DC50" s="294"/>
      <c r="DD50" s="294"/>
      <c r="DE50" s="294"/>
      <c r="DF50" s="294"/>
      <c r="DG50" s="294"/>
      <c r="DH50" s="294"/>
      <c r="DI50" s="294"/>
      <c r="DJ50" s="294"/>
      <c r="DK50" s="294"/>
      <c r="DL50" s="294"/>
      <c r="DM50" s="294"/>
      <c r="DN50" s="294"/>
      <c r="DO50" s="294"/>
      <c r="DP50" s="294"/>
      <c r="EF50" s="291"/>
    </row>
    <row r="51" spans="1:136" x14ac:dyDescent="0.4">
      <c r="A51" s="321"/>
      <c r="B51" s="321" t="s">
        <v>920</v>
      </c>
      <c r="C51" s="219"/>
      <c r="D51" s="347"/>
      <c r="E51" s="347"/>
      <c r="F51" s="359"/>
      <c r="G51" s="346"/>
      <c r="H51" s="347"/>
      <c r="I51" s="348"/>
      <c r="J51" s="583" t="s">
        <v>341</v>
      </c>
      <c r="K51" s="584" t="s">
        <v>354</v>
      </c>
      <c r="L51" s="585">
        <v>0.5</v>
      </c>
      <c r="M51" s="178"/>
      <c r="N51" s="179"/>
      <c r="O51" s="13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row>
    <row r="52" spans="1:136" x14ac:dyDescent="0.4">
      <c r="A52" s="239"/>
      <c r="B52" s="235"/>
      <c r="C52" s="139"/>
      <c r="D52" s="347"/>
      <c r="E52" s="347"/>
      <c r="F52" s="359"/>
      <c r="G52" s="346"/>
      <c r="H52" s="347"/>
      <c r="I52" s="348"/>
      <c r="J52" s="583" t="s">
        <v>926</v>
      </c>
      <c r="K52" s="584" t="s">
        <v>356</v>
      </c>
      <c r="L52" s="585">
        <v>1</v>
      </c>
      <c r="M52" s="178"/>
      <c r="N52" s="179"/>
      <c r="O52" s="139"/>
    </row>
    <row r="53" spans="1:136" x14ac:dyDescent="0.4">
      <c r="A53" s="178"/>
      <c r="B53" s="179"/>
      <c r="C53" s="139"/>
      <c r="D53" s="347"/>
      <c r="E53" s="347"/>
      <c r="F53" s="359"/>
      <c r="G53" s="309"/>
      <c r="H53" s="331"/>
      <c r="I53" s="310"/>
      <c r="J53" s="592" t="s">
        <v>341</v>
      </c>
      <c r="K53" s="593" t="s">
        <v>933</v>
      </c>
      <c r="L53" s="594"/>
      <c r="M53" s="178"/>
      <c r="N53" s="179"/>
      <c r="O53" s="139"/>
    </row>
    <row r="54" spans="1:136" x14ac:dyDescent="0.4">
      <c r="A54" s="178"/>
      <c r="B54" s="179"/>
      <c r="C54" s="139"/>
      <c r="D54" s="347"/>
      <c r="E54" s="347"/>
      <c r="F54" s="359"/>
      <c r="G54" s="178"/>
      <c r="H54" s="182"/>
      <c r="I54" s="139"/>
      <c r="J54" s="595"/>
      <c r="K54" s="596" t="s">
        <v>366</v>
      </c>
      <c r="L54" s="585">
        <v>3</v>
      </c>
      <c r="M54" s="239"/>
      <c r="N54" s="235"/>
      <c r="O54" s="215"/>
    </row>
    <row r="55" spans="1:136" x14ac:dyDescent="0.4">
      <c r="A55" s="187"/>
      <c r="B55" s="107"/>
      <c r="C55" s="108"/>
      <c r="D55" s="240"/>
      <c r="E55" s="189"/>
      <c r="F55" s="190"/>
      <c r="G55" s="195"/>
      <c r="H55" s="189"/>
      <c r="I55" s="190"/>
      <c r="J55" s="592" t="s">
        <v>341</v>
      </c>
      <c r="K55" s="593" t="s">
        <v>368</v>
      </c>
      <c r="L55" s="597">
        <v>1</v>
      </c>
      <c r="M55" s="187"/>
      <c r="N55" s="107"/>
      <c r="O55" s="108"/>
    </row>
    <row r="56" spans="1:136" ht="12.6" thickBot="1" x14ac:dyDescent="0.45">
      <c r="A56" s="725" t="s">
        <v>942</v>
      </c>
      <c r="B56" s="726"/>
      <c r="C56" s="140">
        <f>SUM(C49:C55)</f>
        <v>8</v>
      </c>
      <c r="D56" s="725" t="s">
        <v>942</v>
      </c>
      <c r="E56" s="726"/>
      <c r="F56" s="140">
        <f>SUM(F49:F55)</f>
        <v>8</v>
      </c>
      <c r="G56" s="725" t="s">
        <v>942</v>
      </c>
      <c r="H56" s="726"/>
      <c r="I56" s="141">
        <f>SUM(I49:I55)</f>
        <v>8</v>
      </c>
      <c r="J56" s="763" t="s">
        <v>942</v>
      </c>
      <c r="K56" s="764"/>
      <c r="L56" s="598">
        <f>SUM(L49:L55)</f>
        <v>8</v>
      </c>
      <c r="M56" s="725" t="s">
        <v>942</v>
      </c>
      <c r="N56" s="726"/>
      <c r="O56" s="140">
        <f>SUM(O49:O55)</f>
        <v>8</v>
      </c>
    </row>
    <row r="57" spans="1:136" ht="12.6" thickBot="1" x14ac:dyDescent="0.45">
      <c r="A57" s="732" t="s">
        <v>944</v>
      </c>
      <c r="B57" s="733"/>
      <c r="C57" s="733"/>
      <c r="D57" s="733"/>
      <c r="E57" s="733"/>
      <c r="F57" s="733"/>
      <c r="G57" s="733"/>
      <c r="H57" s="733"/>
      <c r="I57" s="733"/>
      <c r="J57" s="733"/>
      <c r="K57" s="733"/>
      <c r="L57" s="733"/>
      <c r="M57" s="733"/>
      <c r="N57" s="733"/>
      <c r="O57" s="734"/>
    </row>
    <row r="58" spans="1:136" x14ac:dyDescent="0.4">
      <c r="A58" s="668" t="s">
        <v>951</v>
      </c>
      <c r="B58" s="669"/>
      <c r="C58" s="670"/>
      <c r="D58" s="668" t="s">
        <v>952</v>
      </c>
      <c r="E58" s="669"/>
      <c r="F58" s="670"/>
      <c r="G58" s="668" t="s">
        <v>953</v>
      </c>
      <c r="H58" s="669"/>
      <c r="I58" s="670"/>
      <c r="J58" s="668" t="s">
        <v>954</v>
      </c>
      <c r="K58" s="669"/>
      <c r="L58" s="685"/>
      <c r="M58" s="684" t="s">
        <v>955</v>
      </c>
      <c r="N58" s="672"/>
      <c r="O58" s="673"/>
    </row>
    <row r="59" spans="1:136" ht="12.6" thickBot="1" x14ac:dyDescent="0.45">
      <c r="A59" s="247" t="s">
        <v>883</v>
      </c>
      <c r="B59" s="248" t="s">
        <v>884</v>
      </c>
      <c r="C59" s="249" t="s">
        <v>885</v>
      </c>
      <c r="D59" s="250" t="s">
        <v>883</v>
      </c>
      <c r="E59" s="251" t="s">
        <v>884</v>
      </c>
      <c r="F59" s="252" t="s">
        <v>885</v>
      </c>
      <c r="G59" s="247" t="s">
        <v>883</v>
      </c>
      <c r="H59" s="248" t="s">
        <v>884</v>
      </c>
      <c r="I59" s="249" t="s">
        <v>885</v>
      </c>
      <c r="J59" s="247" t="s">
        <v>883</v>
      </c>
      <c r="K59" s="248" t="s">
        <v>884</v>
      </c>
      <c r="L59" s="257" t="s">
        <v>885</v>
      </c>
      <c r="M59" s="258" t="s">
        <v>883</v>
      </c>
      <c r="N59" s="259" t="s">
        <v>884</v>
      </c>
      <c r="O59" s="260" t="s">
        <v>885</v>
      </c>
    </row>
    <row r="60" spans="1:136" x14ac:dyDescent="0.4">
      <c r="A60" s="353" t="s">
        <v>889</v>
      </c>
      <c r="B60" s="354" t="s">
        <v>375</v>
      </c>
      <c r="C60" s="304">
        <v>2</v>
      </c>
      <c r="D60" s="364" t="s">
        <v>889</v>
      </c>
      <c r="E60" s="354" t="s">
        <v>379</v>
      </c>
      <c r="F60" s="360">
        <v>2.5</v>
      </c>
      <c r="G60" s="183" t="s">
        <v>969</v>
      </c>
      <c r="H60" s="184" t="s">
        <v>386</v>
      </c>
      <c r="I60" s="138">
        <v>3</v>
      </c>
      <c r="J60" s="353" t="s">
        <v>889</v>
      </c>
      <c r="K60" s="354" t="s">
        <v>390</v>
      </c>
      <c r="L60" s="360">
        <v>2</v>
      </c>
      <c r="M60" s="353" t="s">
        <v>889</v>
      </c>
      <c r="N60" s="354" t="s">
        <v>394</v>
      </c>
      <c r="O60" s="304">
        <v>2</v>
      </c>
    </row>
    <row r="61" spans="1:136" x14ac:dyDescent="0.4">
      <c r="A61" s="321" t="s">
        <v>976</v>
      </c>
      <c r="B61" s="322" t="s">
        <v>377</v>
      </c>
      <c r="C61" s="219">
        <v>6</v>
      </c>
      <c r="D61" s="330" t="s">
        <v>977</v>
      </c>
      <c r="E61" s="333" t="s">
        <v>381</v>
      </c>
      <c r="F61" s="326">
        <v>5.5</v>
      </c>
      <c r="G61" s="178" t="s">
        <v>978</v>
      </c>
      <c r="H61" s="179" t="s">
        <v>388</v>
      </c>
      <c r="I61" s="139">
        <v>3</v>
      </c>
      <c r="J61" s="321" t="s">
        <v>979</v>
      </c>
      <c r="K61" s="322" t="s">
        <v>392</v>
      </c>
      <c r="L61" s="328">
        <v>6</v>
      </c>
      <c r="M61" s="321" t="s">
        <v>980</v>
      </c>
      <c r="N61" s="322" t="s">
        <v>396</v>
      </c>
      <c r="O61" s="219">
        <v>6</v>
      </c>
    </row>
    <row r="62" spans="1:136" x14ac:dyDescent="0.4">
      <c r="A62" s="346"/>
      <c r="B62" s="347"/>
      <c r="C62" s="348"/>
      <c r="D62" s="356"/>
      <c r="E62" s="347"/>
      <c r="F62" s="359"/>
      <c r="G62" s="239" t="s">
        <v>139</v>
      </c>
      <c r="H62" s="235" t="s">
        <v>988</v>
      </c>
      <c r="I62" s="215">
        <v>1</v>
      </c>
      <c r="J62" s="178"/>
      <c r="K62" s="179"/>
      <c r="L62" s="139"/>
      <c r="M62" s="342"/>
      <c r="N62" s="343"/>
      <c r="O62" s="318"/>
    </row>
    <row r="63" spans="1:136" x14ac:dyDescent="0.4">
      <c r="A63" s="346"/>
      <c r="B63" s="347"/>
      <c r="C63" s="348"/>
      <c r="D63" s="356"/>
      <c r="E63" s="347"/>
      <c r="F63" s="359"/>
      <c r="G63" s="346"/>
      <c r="H63" s="347"/>
      <c r="I63" s="348"/>
      <c r="J63" s="178"/>
      <c r="K63" s="179"/>
      <c r="L63" s="139"/>
      <c r="M63" s="178"/>
      <c r="N63" s="179"/>
      <c r="O63" s="139"/>
    </row>
    <row r="64" spans="1:136" x14ac:dyDescent="0.4">
      <c r="A64" s="240"/>
      <c r="C64" s="224"/>
      <c r="D64" s="291"/>
      <c r="F64" s="300"/>
      <c r="G64" s="240"/>
      <c r="I64" s="224"/>
      <c r="J64" s="187"/>
      <c r="K64" s="107"/>
      <c r="L64" s="108"/>
      <c r="M64" s="187"/>
      <c r="N64" s="107"/>
      <c r="O64" s="108"/>
    </row>
    <row r="65" spans="1:15" x14ac:dyDescent="0.4">
      <c r="A65" s="240"/>
      <c r="C65" s="224"/>
      <c r="D65" s="291"/>
      <c r="F65" s="300"/>
      <c r="G65" s="240"/>
      <c r="I65" s="224"/>
      <c r="J65" s="187"/>
      <c r="K65" s="107"/>
      <c r="L65" s="108"/>
      <c r="M65" s="187"/>
      <c r="N65" s="107"/>
      <c r="O65" s="108"/>
    </row>
    <row r="66" spans="1:15" x14ac:dyDescent="0.4">
      <c r="A66" s="240"/>
      <c r="C66" s="224"/>
      <c r="D66" s="291"/>
      <c r="F66" s="300"/>
      <c r="G66" s="240"/>
      <c r="I66" s="224"/>
      <c r="J66" s="187"/>
      <c r="K66" s="107"/>
      <c r="L66" s="108"/>
      <c r="M66" s="187"/>
      <c r="N66" s="107"/>
      <c r="O66" s="108"/>
    </row>
    <row r="67" spans="1:15" ht="12.6" thickBot="1" x14ac:dyDescent="0.45">
      <c r="A67" s="725" t="s">
        <v>942</v>
      </c>
      <c r="B67" s="726"/>
      <c r="C67" s="140">
        <f>SUM(C60:C66)</f>
        <v>8</v>
      </c>
      <c r="D67" s="679" t="s">
        <v>942</v>
      </c>
      <c r="E67" s="678"/>
      <c r="F67" s="141">
        <f>SUM(F60:F66)</f>
        <v>8</v>
      </c>
      <c r="G67" s="677" t="s">
        <v>942</v>
      </c>
      <c r="H67" s="678"/>
      <c r="I67" s="140">
        <f>SUM(I60:I66)</f>
        <v>7</v>
      </c>
      <c r="J67" s="725" t="s">
        <v>942</v>
      </c>
      <c r="K67" s="726"/>
      <c r="L67" s="140">
        <f>SUM(L60:L66)</f>
        <v>8</v>
      </c>
      <c r="M67" s="677" t="s">
        <v>942</v>
      </c>
      <c r="N67" s="678"/>
      <c r="O67" s="140">
        <f>SUM(O60:O66)</f>
        <v>8</v>
      </c>
    </row>
    <row r="68" spans="1:15" ht="12.6" thickBot="1" x14ac:dyDescent="0.45">
      <c r="A68" s="674" t="s">
        <v>1007</v>
      </c>
      <c r="B68" s="675"/>
      <c r="C68" s="675"/>
      <c r="D68" s="675"/>
      <c r="E68" s="675"/>
      <c r="F68" s="675"/>
      <c r="G68" s="675"/>
      <c r="H68" s="675"/>
      <c r="I68" s="675"/>
      <c r="J68" s="675"/>
      <c r="K68" s="675"/>
      <c r="L68" s="675"/>
      <c r="M68" s="675"/>
      <c r="N68" s="675"/>
      <c r="O68" s="676"/>
    </row>
    <row r="69" spans="1:15" x14ac:dyDescent="0.4">
      <c r="A69" s="668" t="s">
        <v>1014</v>
      </c>
      <c r="B69" s="669"/>
      <c r="C69" s="670"/>
      <c r="D69" s="668" t="s">
        <v>1015</v>
      </c>
      <c r="E69" s="669"/>
      <c r="F69" s="670"/>
      <c r="G69" s="668" t="s">
        <v>1016</v>
      </c>
      <c r="H69" s="669"/>
      <c r="I69" s="670"/>
      <c r="J69" s="668" t="s">
        <v>1017</v>
      </c>
      <c r="K69" s="669"/>
      <c r="L69" s="685"/>
      <c r="M69" s="684" t="s">
        <v>1018</v>
      </c>
      <c r="N69" s="672"/>
      <c r="O69" s="673"/>
    </row>
    <row r="70" spans="1:15" ht="12.6" thickBot="1" x14ac:dyDescent="0.45">
      <c r="A70" s="282" t="s">
        <v>883</v>
      </c>
      <c r="B70" s="283" t="s">
        <v>884</v>
      </c>
      <c r="C70" s="284" t="s">
        <v>885</v>
      </c>
      <c r="D70" s="250" t="s">
        <v>883</v>
      </c>
      <c r="E70" s="251" t="s">
        <v>884</v>
      </c>
      <c r="F70" s="252" t="s">
        <v>885</v>
      </c>
      <c r="G70" s="247" t="s">
        <v>883</v>
      </c>
      <c r="H70" s="248" t="s">
        <v>884</v>
      </c>
      <c r="I70" s="249" t="s">
        <v>885</v>
      </c>
      <c r="J70" s="247" t="s">
        <v>883</v>
      </c>
      <c r="K70" s="248" t="s">
        <v>884</v>
      </c>
      <c r="L70" s="257" t="s">
        <v>885</v>
      </c>
      <c r="M70" s="254" t="s">
        <v>883</v>
      </c>
      <c r="N70" s="255" t="s">
        <v>884</v>
      </c>
      <c r="O70" s="256" t="s">
        <v>885</v>
      </c>
    </row>
    <row r="71" spans="1:15" x14ac:dyDescent="0.4">
      <c r="A71" s="370" t="s">
        <v>889</v>
      </c>
      <c r="B71" s="354" t="s">
        <v>398</v>
      </c>
      <c r="C71" s="304">
        <v>2</v>
      </c>
      <c r="D71" s="371" t="s">
        <v>889</v>
      </c>
      <c r="E71" s="354" t="s">
        <v>403</v>
      </c>
      <c r="F71" s="304">
        <v>2</v>
      </c>
      <c r="G71" s="372" t="s">
        <v>889</v>
      </c>
      <c r="H71" s="354" t="s">
        <v>415</v>
      </c>
      <c r="I71" s="304">
        <v>2.5</v>
      </c>
      <c r="J71" s="183" t="s">
        <v>1032</v>
      </c>
      <c r="K71" s="184" t="s">
        <v>408</v>
      </c>
      <c r="L71" s="138">
        <v>0.5</v>
      </c>
      <c r="M71" s="334" t="s">
        <v>139</v>
      </c>
      <c r="N71" s="365" t="s">
        <v>440</v>
      </c>
      <c r="O71" s="304">
        <v>1</v>
      </c>
    </row>
    <row r="72" spans="1:15" x14ac:dyDescent="0.4">
      <c r="A72" s="335" t="s">
        <v>1039</v>
      </c>
      <c r="B72" s="327" t="s">
        <v>400</v>
      </c>
      <c r="C72" s="219">
        <v>6</v>
      </c>
      <c r="D72" s="178" t="s">
        <v>1040</v>
      </c>
      <c r="E72" s="179" t="s">
        <v>405</v>
      </c>
      <c r="F72" s="139">
        <v>6</v>
      </c>
      <c r="G72" s="327" t="s">
        <v>1041</v>
      </c>
      <c r="H72" s="322" t="s">
        <v>417</v>
      </c>
      <c r="I72" s="219">
        <v>5.5</v>
      </c>
      <c r="J72" s="178" t="s">
        <v>1042</v>
      </c>
      <c r="K72" s="179" t="s">
        <v>424</v>
      </c>
      <c r="L72" s="139">
        <v>1</v>
      </c>
      <c r="M72" s="327" t="s">
        <v>1043</v>
      </c>
      <c r="N72" s="322" t="s">
        <v>1044</v>
      </c>
      <c r="O72" s="219">
        <v>1</v>
      </c>
    </row>
    <row r="73" spans="1:15" x14ac:dyDescent="0.4">
      <c r="A73" s="336" t="s">
        <v>1040</v>
      </c>
      <c r="B73" s="327"/>
      <c r="C73" s="219"/>
      <c r="D73" s="346"/>
      <c r="E73" s="347"/>
      <c r="F73" s="348"/>
      <c r="G73" s="356"/>
      <c r="H73" s="347"/>
      <c r="I73" s="347"/>
      <c r="J73" s="181" t="s">
        <v>139</v>
      </c>
      <c r="K73" s="182" t="s">
        <v>1052</v>
      </c>
      <c r="L73" s="219">
        <v>1</v>
      </c>
      <c r="M73" s="327" t="s">
        <v>1053</v>
      </c>
      <c r="N73" s="322" t="s">
        <v>1054</v>
      </c>
      <c r="O73" s="219">
        <v>1</v>
      </c>
    </row>
    <row r="74" spans="1:15" x14ac:dyDescent="0.4">
      <c r="A74" s="366"/>
      <c r="B74" s="367"/>
      <c r="C74" s="368"/>
      <c r="D74" s="239"/>
      <c r="E74" s="235"/>
      <c r="F74" s="215"/>
      <c r="G74" s="216"/>
      <c r="H74" s="235"/>
      <c r="I74" s="236"/>
      <c r="J74" s="181" t="s">
        <v>139</v>
      </c>
      <c r="K74" s="182" t="s">
        <v>430</v>
      </c>
      <c r="L74" s="219">
        <v>0.5</v>
      </c>
      <c r="M74" s="327" t="s">
        <v>139</v>
      </c>
      <c r="N74" s="322" t="s">
        <v>1057</v>
      </c>
      <c r="O74" s="219">
        <v>1</v>
      </c>
    </row>
    <row r="75" spans="1:15" x14ac:dyDescent="0.4">
      <c r="A75" s="178"/>
      <c r="B75" s="179"/>
      <c r="C75" s="139"/>
      <c r="D75" s="239"/>
      <c r="E75" s="235"/>
      <c r="F75" s="215"/>
      <c r="G75" s="216"/>
      <c r="H75" s="235"/>
      <c r="I75" s="215"/>
      <c r="J75" s="181" t="s">
        <v>341</v>
      </c>
      <c r="K75" s="182" t="s">
        <v>1060</v>
      </c>
      <c r="L75" s="219">
        <v>1</v>
      </c>
      <c r="M75" s="327" t="s">
        <v>1061</v>
      </c>
      <c r="N75" s="322" t="s">
        <v>1062</v>
      </c>
      <c r="O75" s="219">
        <v>1</v>
      </c>
    </row>
    <row r="76" spans="1:15" x14ac:dyDescent="0.4">
      <c r="A76" s="178"/>
      <c r="B76" s="179"/>
      <c r="C76" s="139"/>
      <c r="D76" s="239"/>
      <c r="E76" s="235"/>
      <c r="F76" s="215"/>
      <c r="G76" s="216"/>
      <c r="H76" s="235"/>
      <c r="I76" s="215"/>
      <c r="J76" s="181" t="s">
        <v>139</v>
      </c>
      <c r="K76" s="182" t="s">
        <v>435</v>
      </c>
      <c r="L76" s="314"/>
      <c r="M76" s="327" t="s">
        <v>1064</v>
      </c>
      <c r="N76" s="322" t="s">
        <v>1065</v>
      </c>
      <c r="O76" s="219">
        <v>1</v>
      </c>
    </row>
    <row r="77" spans="1:15" x14ac:dyDescent="0.4">
      <c r="A77" s="239"/>
      <c r="B77" s="235"/>
      <c r="C77" s="215"/>
      <c r="D77" s="239"/>
      <c r="E77" s="369"/>
      <c r="F77" s="215"/>
      <c r="G77" s="216"/>
      <c r="H77" s="369"/>
      <c r="I77" s="215"/>
      <c r="J77" s="311"/>
      <c r="K77" s="322" t="s">
        <v>1066</v>
      </c>
      <c r="L77" s="314">
        <v>1.5</v>
      </c>
      <c r="M77" s="327"/>
      <c r="N77" s="322"/>
      <c r="O77" s="219"/>
    </row>
    <row r="78" spans="1:15" ht="12.6" thickBot="1" x14ac:dyDescent="0.45">
      <c r="A78" s="677" t="s">
        <v>942</v>
      </c>
      <c r="B78" s="678"/>
      <c r="C78" s="140">
        <f>SUM(C71:C77)</f>
        <v>8</v>
      </c>
      <c r="D78" s="677" t="s">
        <v>942</v>
      </c>
      <c r="E78" s="678"/>
      <c r="F78" s="140">
        <f>SUM(F71:F77)</f>
        <v>8</v>
      </c>
      <c r="G78" s="679" t="s">
        <v>942</v>
      </c>
      <c r="H78" s="678"/>
      <c r="I78" s="140">
        <f>SUM(I71:I77)</f>
        <v>8</v>
      </c>
      <c r="J78" s="677" t="s">
        <v>942</v>
      </c>
      <c r="K78" s="678"/>
      <c r="L78" s="140">
        <f>SUM(L71:L77)</f>
        <v>5.5</v>
      </c>
      <c r="M78" s="677" t="s">
        <v>942</v>
      </c>
      <c r="N78" s="678"/>
      <c r="O78" s="140">
        <f>SUM(O71:O77)</f>
        <v>6</v>
      </c>
    </row>
    <row r="79" spans="1:15" ht="12.6" thickBot="1" x14ac:dyDescent="0.45">
      <c r="A79" s="674" t="s">
        <v>1068</v>
      </c>
      <c r="B79" s="675"/>
      <c r="C79" s="675"/>
      <c r="D79" s="675"/>
      <c r="E79" s="675"/>
      <c r="F79" s="675"/>
      <c r="G79" s="675"/>
      <c r="H79" s="675"/>
      <c r="I79" s="675"/>
      <c r="J79" s="675"/>
      <c r="K79" s="675"/>
      <c r="L79" s="675"/>
      <c r="M79" s="675"/>
      <c r="N79" s="675"/>
      <c r="O79" s="676"/>
    </row>
    <row r="80" spans="1:15" x14ac:dyDescent="0.4">
      <c r="A80" s="668" t="s">
        <v>1075</v>
      </c>
      <c r="B80" s="669"/>
      <c r="C80" s="670"/>
      <c r="D80" s="668" t="s">
        <v>1076</v>
      </c>
      <c r="E80" s="669"/>
      <c r="F80" s="670"/>
      <c r="G80" s="668" t="s">
        <v>1077</v>
      </c>
      <c r="H80" s="669"/>
      <c r="I80" s="670"/>
      <c r="J80" s="668" t="s">
        <v>1078</v>
      </c>
      <c r="K80" s="669"/>
      <c r="L80" s="685"/>
      <c r="M80" s="684" t="s">
        <v>1079</v>
      </c>
      <c r="N80" s="672"/>
      <c r="O80" s="673"/>
    </row>
    <row r="81" spans="1:15" ht="12.6" thickBot="1" x14ac:dyDescent="0.45">
      <c r="A81" s="282" t="s">
        <v>883</v>
      </c>
      <c r="B81" s="283" t="s">
        <v>884</v>
      </c>
      <c r="C81" s="284" t="s">
        <v>885</v>
      </c>
      <c r="D81" s="282" t="s">
        <v>883</v>
      </c>
      <c r="E81" s="283" t="s">
        <v>884</v>
      </c>
      <c r="F81" s="284" t="s">
        <v>885</v>
      </c>
      <c r="G81" s="250" t="s">
        <v>883</v>
      </c>
      <c r="H81" s="251" t="s">
        <v>884</v>
      </c>
      <c r="I81" s="252" t="s">
        <v>885</v>
      </c>
      <c r="J81" s="282" t="s">
        <v>883</v>
      </c>
      <c r="K81" s="283" t="s">
        <v>884</v>
      </c>
      <c r="L81" s="284" t="s">
        <v>885</v>
      </c>
      <c r="M81" s="258" t="s">
        <v>883</v>
      </c>
      <c r="N81" s="259" t="s">
        <v>884</v>
      </c>
      <c r="O81" s="260" t="s">
        <v>885</v>
      </c>
    </row>
    <row r="82" spans="1:15" x14ac:dyDescent="0.4">
      <c r="A82" s="353" t="s">
        <v>889</v>
      </c>
      <c r="B82" s="354" t="s">
        <v>452</v>
      </c>
      <c r="C82" s="304">
        <v>2</v>
      </c>
      <c r="D82" s="178" t="s">
        <v>139</v>
      </c>
      <c r="E82" s="179" t="s">
        <v>1093</v>
      </c>
      <c r="F82" s="352"/>
      <c r="G82" s="302" t="s">
        <v>139</v>
      </c>
      <c r="H82" s="303" t="s">
        <v>1094</v>
      </c>
      <c r="I82" s="138">
        <v>1</v>
      </c>
      <c r="J82" s="364" t="s">
        <v>889</v>
      </c>
      <c r="K82" s="373" t="s">
        <v>490</v>
      </c>
      <c r="L82" s="304">
        <v>2</v>
      </c>
      <c r="M82" s="371" t="s">
        <v>139</v>
      </c>
      <c r="N82" s="354" t="s">
        <v>1095</v>
      </c>
      <c r="O82" s="304">
        <v>2</v>
      </c>
    </row>
    <row r="83" spans="1:15" x14ac:dyDescent="0.4">
      <c r="A83" s="324" t="s">
        <v>1104</v>
      </c>
      <c r="B83" s="325" t="s">
        <v>454</v>
      </c>
      <c r="C83" s="215">
        <v>6</v>
      </c>
      <c r="D83" s="230"/>
      <c r="E83" s="231" t="s">
        <v>1105</v>
      </c>
      <c r="F83" s="326">
        <v>2.5</v>
      </c>
      <c r="G83" s="178" t="s">
        <v>341</v>
      </c>
      <c r="H83" s="179" t="s">
        <v>1106</v>
      </c>
      <c r="I83" s="139">
        <v>1</v>
      </c>
      <c r="J83" s="327" t="s">
        <v>1107</v>
      </c>
      <c r="K83" s="325" t="s">
        <v>492</v>
      </c>
      <c r="L83" s="219">
        <v>6</v>
      </c>
      <c r="M83" s="321" t="s">
        <v>128</v>
      </c>
      <c r="N83" s="322" t="s">
        <v>1108</v>
      </c>
      <c r="O83" s="219">
        <v>2</v>
      </c>
    </row>
    <row r="84" spans="1:15" x14ac:dyDescent="0.4">
      <c r="A84" s="181"/>
      <c r="B84" s="182"/>
      <c r="C84" s="219"/>
      <c r="D84" s="181" t="s">
        <v>341</v>
      </c>
      <c r="E84" s="182" t="s">
        <v>466</v>
      </c>
      <c r="F84" s="328">
        <v>1</v>
      </c>
      <c r="G84" s="178" t="s">
        <v>1115</v>
      </c>
      <c r="H84" s="179" t="s">
        <v>1116</v>
      </c>
      <c r="I84" s="139">
        <v>1</v>
      </c>
      <c r="J84" s="330"/>
      <c r="K84" s="333"/>
      <c r="L84" s="312"/>
      <c r="M84" s="321" t="s">
        <v>139</v>
      </c>
      <c r="N84" s="322" t="s">
        <v>1117</v>
      </c>
      <c r="O84" s="219">
        <v>2</v>
      </c>
    </row>
    <row r="85" spans="1:15" x14ac:dyDescent="0.4">
      <c r="A85" s="346"/>
      <c r="B85" s="347"/>
      <c r="C85" s="348"/>
      <c r="D85" s="311" t="s">
        <v>470</v>
      </c>
      <c r="E85" s="313" t="s">
        <v>468</v>
      </c>
      <c r="F85" s="357">
        <v>2</v>
      </c>
      <c r="G85" s="178" t="s">
        <v>341</v>
      </c>
      <c r="H85" s="179" t="s">
        <v>481</v>
      </c>
      <c r="I85" s="139">
        <v>1</v>
      </c>
      <c r="J85" s="327"/>
      <c r="K85" s="322"/>
      <c r="L85" s="219"/>
      <c r="M85" s="321" t="s">
        <v>128</v>
      </c>
      <c r="N85" s="322" t="s">
        <v>502</v>
      </c>
      <c r="O85" s="219">
        <v>2</v>
      </c>
    </row>
    <row r="86" spans="1:15" x14ac:dyDescent="0.4">
      <c r="A86" s="346"/>
      <c r="B86" s="347"/>
      <c r="C86" s="348"/>
      <c r="D86" s="181" t="s">
        <v>139</v>
      </c>
      <c r="E86" s="182" t="s">
        <v>1128</v>
      </c>
      <c r="F86" s="359"/>
      <c r="G86" s="321" t="s">
        <v>1129</v>
      </c>
      <c r="H86" s="325" t="s">
        <v>483</v>
      </c>
      <c r="I86" s="219">
        <v>1</v>
      </c>
      <c r="J86" s="216"/>
      <c r="K86" s="235"/>
      <c r="L86" s="215"/>
      <c r="M86" s="321"/>
      <c r="N86" s="322"/>
      <c r="O86" s="219"/>
    </row>
    <row r="87" spans="1:15" x14ac:dyDescent="0.4">
      <c r="A87" s="320"/>
      <c r="B87" s="333"/>
      <c r="C87" s="312"/>
      <c r="D87" s="346"/>
      <c r="E87" s="182" t="s">
        <v>1132</v>
      </c>
      <c r="F87" s="328">
        <v>2</v>
      </c>
      <c r="G87" s="321" t="s">
        <v>139</v>
      </c>
      <c r="H87" s="322" t="s">
        <v>485</v>
      </c>
      <c r="I87" s="219">
        <v>1</v>
      </c>
      <c r="J87" s="216"/>
      <c r="K87" s="235"/>
      <c r="L87" s="215"/>
      <c r="M87" s="346"/>
      <c r="N87" s="347"/>
      <c r="O87" s="348"/>
    </row>
    <row r="88" spans="1:15" x14ac:dyDescent="0.4">
      <c r="A88" s="239"/>
      <c r="B88" s="235"/>
      <c r="C88" s="215"/>
      <c r="D88" s="346"/>
      <c r="E88" s="347"/>
      <c r="F88" s="359"/>
      <c r="G88" s="321" t="s">
        <v>139</v>
      </c>
      <c r="H88" s="322" t="s">
        <v>488</v>
      </c>
      <c r="I88" s="219">
        <v>1</v>
      </c>
      <c r="J88" s="216"/>
      <c r="K88" s="235"/>
      <c r="L88" s="215"/>
      <c r="M88" s="346"/>
      <c r="N88" s="347"/>
      <c r="O88" s="348"/>
    </row>
    <row r="89" spans="1:15" ht="12.6" thickBot="1" x14ac:dyDescent="0.45">
      <c r="A89" s="727" t="s">
        <v>942</v>
      </c>
      <c r="B89" s="728"/>
      <c r="C89" s="142">
        <f>SUM(C82:C88)</f>
        <v>8</v>
      </c>
      <c r="D89" s="700" t="s">
        <v>942</v>
      </c>
      <c r="E89" s="698"/>
      <c r="F89" s="374">
        <f>SUM(F82:F88)</f>
        <v>7.5</v>
      </c>
      <c r="G89" s="700" t="s">
        <v>942</v>
      </c>
      <c r="H89" s="698"/>
      <c r="I89" s="374">
        <f>SUM(I82:I88)</f>
        <v>7</v>
      </c>
      <c r="J89" s="688" t="s">
        <v>942</v>
      </c>
      <c r="K89" s="689"/>
      <c r="L89" s="349">
        <f>SUM(L82:L88)</f>
        <v>8</v>
      </c>
      <c r="M89" s="688" t="s">
        <v>942</v>
      </c>
      <c r="N89" s="689"/>
      <c r="O89" s="142">
        <f>SUM(O82:O88)</f>
        <v>8</v>
      </c>
    </row>
    <row r="90" spans="1:15" ht="12.6" thickBot="1" x14ac:dyDescent="0.45">
      <c r="A90" s="715" t="s">
        <v>1140</v>
      </c>
      <c r="B90" s="716"/>
      <c r="C90" s="716"/>
      <c r="D90" s="716"/>
      <c r="E90" s="716"/>
      <c r="F90" s="716"/>
      <c r="G90" s="717"/>
      <c r="H90" s="717"/>
      <c r="I90" s="717"/>
      <c r="J90" s="716"/>
      <c r="K90" s="716"/>
      <c r="L90" s="716"/>
      <c r="M90" s="716"/>
      <c r="N90" s="716"/>
      <c r="O90" s="718"/>
    </row>
    <row r="91" spans="1:15" ht="12.6" thickBot="1" x14ac:dyDescent="0.45">
      <c r="A91" s="674" t="s">
        <v>861</v>
      </c>
      <c r="B91" s="675"/>
      <c r="C91" s="675"/>
      <c r="D91" s="675"/>
      <c r="E91" s="675"/>
      <c r="F91" s="675"/>
      <c r="G91" s="675"/>
      <c r="H91" s="675"/>
      <c r="I91" s="675"/>
      <c r="J91" s="675"/>
      <c r="K91" s="675"/>
      <c r="L91" s="675"/>
      <c r="M91" s="675"/>
      <c r="N91" s="675"/>
      <c r="O91" s="676"/>
    </row>
    <row r="92" spans="1:15" x14ac:dyDescent="0.4">
      <c r="A92" s="668" t="s">
        <v>873</v>
      </c>
      <c r="B92" s="669"/>
      <c r="C92" s="670"/>
      <c r="D92" s="668" t="s">
        <v>874</v>
      </c>
      <c r="E92" s="669"/>
      <c r="F92" s="670"/>
      <c r="G92" s="668" t="s">
        <v>875</v>
      </c>
      <c r="H92" s="669"/>
      <c r="I92" s="670"/>
      <c r="J92" s="668" t="s">
        <v>876</v>
      </c>
      <c r="K92" s="669"/>
      <c r="L92" s="670"/>
      <c r="M92" s="668" t="s">
        <v>877</v>
      </c>
      <c r="N92" s="669"/>
      <c r="O92" s="670"/>
    </row>
    <row r="93" spans="1:15" ht="12.6" thickBot="1" x14ac:dyDescent="0.45">
      <c r="A93" s="166" t="s">
        <v>883</v>
      </c>
      <c r="B93" s="167" t="s">
        <v>884</v>
      </c>
      <c r="C93" s="168" t="s">
        <v>885</v>
      </c>
      <c r="D93" s="261" t="s">
        <v>883</v>
      </c>
      <c r="E93" s="262" t="s">
        <v>884</v>
      </c>
      <c r="F93" s="263" t="s">
        <v>885</v>
      </c>
      <c r="G93" s="166" t="s">
        <v>883</v>
      </c>
      <c r="H93" s="167" t="s">
        <v>884</v>
      </c>
      <c r="I93" s="168" t="s">
        <v>885</v>
      </c>
      <c r="J93" s="166" t="s">
        <v>883</v>
      </c>
      <c r="K93" s="167" t="s">
        <v>884</v>
      </c>
      <c r="L93" s="168" t="s">
        <v>885</v>
      </c>
      <c r="M93" s="166" t="s">
        <v>883</v>
      </c>
      <c r="N93" s="167" t="s">
        <v>884</v>
      </c>
      <c r="O93" s="168" t="s">
        <v>885</v>
      </c>
    </row>
    <row r="94" spans="1:15" x14ac:dyDescent="0.4">
      <c r="A94" s="370" t="s">
        <v>128</v>
      </c>
      <c r="B94" s="354" t="s">
        <v>891</v>
      </c>
      <c r="C94" s="360">
        <v>2</v>
      </c>
      <c r="D94" s="353" t="s">
        <v>889</v>
      </c>
      <c r="E94" s="354" t="s">
        <v>512</v>
      </c>
      <c r="F94" s="304">
        <v>2</v>
      </c>
      <c r="G94" s="371" t="s">
        <v>892</v>
      </c>
      <c r="H94" s="354" t="s">
        <v>893</v>
      </c>
      <c r="I94" s="304">
        <v>2</v>
      </c>
      <c r="J94" s="371" t="s">
        <v>139</v>
      </c>
      <c r="K94" s="354" t="s">
        <v>894</v>
      </c>
      <c r="L94" s="304"/>
      <c r="M94" s="371" t="s">
        <v>889</v>
      </c>
      <c r="N94" s="354" t="s">
        <v>565</v>
      </c>
      <c r="O94" s="360">
        <v>2.5</v>
      </c>
    </row>
    <row r="95" spans="1:15" x14ac:dyDescent="0.4">
      <c r="A95" s="375" t="s">
        <v>905</v>
      </c>
      <c r="B95" s="332" t="s">
        <v>508</v>
      </c>
      <c r="C95" s="236">
        <v>2</v>
      </c>
      <c r="D95" s="321" t="s">
        <v>906</v>
      </c>
      <c r="E95" s="322" t="s">
        <v>515</v>
      </c>
      <c r="F95" s="219">
        <v>6</v>
      </c>
      <c r="G95" s="321" t="s">
        <v>139</v>
      </c>
      <c r="H95" s="322" t="s">
        <v>907</v>
      </c>
      <c r="I95" s="219">
        <v>0.5</v>
      </c>
      <c r="J95" s="321"/>
      <c r="K95" s="322" t="s">
        <v>549</v>
      </c>
      <c r="L95" s="219">
        <v>3</v>
      </c>
      <c r="M95" s="320" t="s">
        <v>908</v>
      </c>
      <c r="N95" s="333" t="s">
        <v>567</v>
      </c>
      <c r="O95" s="326">
        <v>5.5</v>
      </c>
    </row>
    <row r="96" spans="1:15" x14ac:dyDescent="0.4">
      <c r="A96" s="317" t="s">
        <v>193</v>
      </c>
      <c r="B96" s="376"/>
      <c r="C96" s="563"/>
      <c r="D96" s="321"/>
      <c r="E96" s="322"/>
      <c r="F96" s="219"/>
      <c r="G96" s="321" t="s">
        <v>341</v>
      </c>
      <c r="H96" s="322" t="s">
        <v>921</v>
      </c>
      <c r="I96" s="219">
        <v>1</v>
      </c>
      <c r="J96" s="239" t="s">
        <v>128</v>
      </c>
      <c r="K96" s="235" t="s">
        <v>561</v>
      </c>
      <c r="L96" s="215">
        <v>1</v>
      </c>
      <c r="M96" s="321"/>
      <c r="N96" s="322"/>
      <c r="O96" s="328"/>
    </row>
    <row r="97" spans="1:15" x14ac:dyDescent="0.4">
      <c r="A97" s="377" t="s">
        <v>927</v>
      </c>
      <c r="B97" s="322" t="s">
        <v>928</v>
      </c>
      <c r="C97" s="328">
        <v>1</v>
      </c>
      <c r="D97" s="321"/>
      <c r="E97" s="322"/>
      <c r="F97" s="219"/>
      <c r="G97" s="321" t="s">
        <v>139</v>
      </c>
      <c r="H97" s="322" t="s">
        <v>929</v>
      </c>
      <c r="I97" s="219">
        <v>0.5</v>
      </c>
      <c r="J97" s="321" t="s">
        <v>341</v>
      </c>
      <c r="K97" s="235" t="s">
        <v>563</v>
      </c>
      <c r="L97" s="219">
        <v>1</v>
      </c>
      <c r="O97" s="300"/>
    </row>
    <row r="98" spans="1:15" x14ac:dyDescent="0.4">
      <c r="A98" s="320" t="s">
        <v>934</v>
      </c>
      <c r="B98" s="333" t="s">
        <v>935</v>
      </c>
      <c r="C98" s="326">
        <v>1</v>
      </c>
      <c r="D98" s="565"/>
      <c r="E98" s="564"/>
      <c r="F98" s="566"/>
      <c r="G98" s="321" t="s">
        <v>139</v>
      </c>
      <c r="H98" s="235" t="s">
        <v>936</v>
      </c>
      <c r="I98" s="215">
        <v>2.5</v>
      </c>
      <c r="J98" s="347"/>
      <c r="K98" s="347"/>
      <c r="L98" s="347"/>
      <c r="O98" s="300"/>
    </row>
    <row r="99" spans="1:15" x14ac:dyDescent="0.4">
      <c r="A99" s="346"/>
      <c r="B99" s="347"/>
      <c r="C99" s="359"/>
      <c r="D99" s="324"/>
      <c r="E99" s="325"/>
      <c r="F99" s="215"/>
      <c r="G99" s="321" t="s">
        <v>139</v>
      </c>
      <c r="H99" s="235" t="s">
        <v>940</v>
      </c>
      <c r="I99" s="567">
        <v>1</v>
      </c>
      <c r="J99" s="347"/>
      <c r="K99" s="347"/>
      <c r="L99" s="347"/>
      <c r="O99" s="300"/>
    </row>
    <row r="100" spans="1:15" x14ac:dyDescent="0.4">
      <c r="A100" s="346"/>
      <c r="B100" s="347"/>
      <c r="C100" s="359"/>
      <c r="D100" s="321"/>
      <c r="E100" s="322"/>
      <c r="F100" s="219"/>
      <c r="G100" s="291"/>
      <c r="I100" s="224"/>
      <c r="J100" s="347"/>
      <c r="K100" s="347"/>
      <c r="L100" s="347"/>
      <c r="O100" s="300"/>
    </row>
    <row r="101" spans="1:15" ht="12.6" thickBot="1" x14ac:dyDescent="0.45">
      <c r="A101" s="727" t="s">
        <v>942</v>
      </c>
      <c r="B101" s="728"/>
      <c r="C101" s="349">
        <f>SUM(C94:C100)</f>
        <v>6</v>
      </c>
      <c r="D101" s="688" t="s">
        <v>942</v>
      </c>
      <c r="E101" s="689"/>
      <c r="F101" s="142">
        <f>SUM(F94:F100)</f>
        <v>8</v>
      </c>
      <c r="G101" s="679" t="s">
        <v>942</v>
      </c>
      <c r="H101" s="678"/>
      <c r="I101" s="140">
        <f>SUM(I94:I100)</f>
        <v>7.5</v>
      </c>
      <c r="J101" s="688" t="s">
        <v>942</v>
      </c>
      <c r="K101" s="689"/>
      <c r="L101" s="142">
        <f>SUM(L94:L100)</f>
        <v>5</v>
      </c>
      <c r="M101" s="727" t="s">
        <v>942</v>
      </c>
      <c r="N101" s="728"/>
      <c r="O101" s="349">
        <f>SUM(O94:O100)</f>
        <v>8</v>
      </c>
    </row>
    <row r="102" spans="1:15" ht="12.6" thickBot="1" x14ac:dyDescent="0.45">
      <c r="A102" s="674" t="s">
        <v>945</v>
      </c>
      <c r="B102" s="675"/>
      <c r="C102" s="675"/>
      <c r="D102" s="758"/>
      <c r="E102" s="758"/>
      <c r="F102" s="758"/>
      <c r="G102" s="675"/>
      <c r="H102" s="675"/>
      <c r="I102" s="675"/>
      <c r="J102" s="675"/>
      <c r="K102" s="675"/>
      <c r="L102" s="675"/>
      <c r="M102" s="675"/>
      <c r="N102" s="675"/>
      <c r="O102" s="675"/>
    </row>
    <row r="103" spans="1:15" x14ac:dyDescent="0.4">
      <c r="A103" s="668" t="s">
        <v>956</v>
      </c>
      <c r="B103" s="669"/>
      <c r="C103" s="670"/>
      <c r="D103" s="668" t="s">
        <v>957</v>
      </c>
      <c r="E103" s="669"/>
      <c r="F103" s="670"/>
      <c r="G103" s="668" t="s">
        <v>958</v>
      </c>
      <c r="H103" s="669"/>
      <c r="I103" s="670"/>
      <c r="J103" s="668" t="s">
        <v>959</v>
      </c>
      <c r="K103" s="669"/>
      <c r="L103" s="685"/>
      <c r="M103" s="684" t="s">
        <v>960</v>
      </c>
      <c r="N103" s="672"/>
      <c r="O103" s="673"/>
    </row>
    <row r="104" spans="1:15" ht="12.6" thickBot="1" x14ac:dyDescent="0.45">
      <c r="A104" s="247" t="s">
        <v>883</v>
      </c>
      <c r="B104" s="248" t="s">
        <v>884</v>
      </c>
      <c r="C104" s="249" t="s">
        <v>885</v>
      </c>
      <c r="D104" s="250" t="s">
        <v>883</v>
      </c>
      <c r="E104" s="251" t="s">
        <v>884</v>
      </c>
      <c r="F104" s="252" t="s">
        <v>885</v>
      </c>
      <c r="G104" s="250" t="s">
        <v>883</v>
      </c>
      <c r="H104" s="251" t="s">
        <v>884</v>
      </c>
      <c r="I104" s="252" t="s">
        <v>885</v>
      </c>
      <c r="J104" s="250" t="s">
        <v>883</v>
      </c>
      <c r="K104" s="251" t="s">
        <v>884</v>
      </c>
      <c r="L104" s="253" t="s">
        <v>885</v>
      </c>
      <c r="M104" s="258" t="s">
        <v>883</v>
      </c>
      <c r="N104" s="259" t="s">
        <v>884</v>
      </c>
      <c r="O104" s="260" t="s">
        <v>885</v>
      </c>
    </row>
    <row r="105" spans="1:15" x14ac:dyDescent="0.4">
      <c r="A105" s="378" t="s">
        <v>139</v>
      </c>
      <c r="B105" s="184" t="s">
        <v>970</v>
      </c>
      <c r="C105" s="339">
        <v>1.5</v>
      </c>
      <c r="D105" s="371" t="s">
        <v>889</v>
      </c>
      <c r="E105" s="354" t="s">
        <v>587</v>
      </c>
      <c r="F105" s="304">
        <v>2</v>
      </c>
      <c r="G105" s="371" t="s">
        <v>889</v>
      </c>
      <c r="H105" s="354" t="s">
        <v>591</v>
      </c>
      <c r="I105" s="360">
        <v>2</v>
      </c>
      <c r="J105" s="302" t="s">
        <v>341</v>
      </c>
      <c r="K105" s="303" t="s">
        <v>971</v>
      </c>
      <c r="L105" s="304">
        <v>1</v>
      </c>
      <c r="M105" s="468" t="s">
        <v>341</v>
      </c>
      <c r="N105" s="182" t="s">
        <v>972</v>
      </c>
      <c r="O105" s="219"/>
    </row>
    <row r="106" spans="1:15" x14ac:dyDescent="0.4">
      <c r="A106" s="239" t="s">
        <v>341</v>
      </c>
      <c r="B106" s="179" t="s">
        <v>579</v>
      </c>
      <c r="C106" s="236">
        <v>1</v>
      </c>
      <c r="D106" s="320" t="s">
        <v>981</v>
      </c>
      <c r="E106" s="333" t="s">
        <v>589</v>
      </c>
      <c r="F106" s="312">
        <v>6</v>
      </c>
      <c r="G106" s="320" t="s">
        <v>982</v>
      </c>
      <c r="H106" s="333" t="s">
        <v>593</v>
      </c>
      <c r="I106" s="326">
        <v>6</v>
      </c>
      <c r="J106" s="181" t="s">
        <v>139</v>
      </c>
      <c r="K106" s="182" t="s">
        <v>983</v>
      </c>
      <c r="L106" s="219"/>
      <c r="M106" s="230"/>
      <c r="N106" s="231" t="s">
        <v>630</v>
      </c>
      <c r="O106" s="312">
        <v>3</v>
      </c>
    </row>
    <row r="107" spans="1:15" x14ac:dyDescent="0.4">
      <c r="A107" s="230" t="s">
        <v>989</v>
      </c>
      <c r="B107" s="231" t="s">
        <v>581</v>
      </c>
      <c r="C107" s="326">
        <v>1</v>
      </c>
      <c r="D107" s="346"/>
      <c r="E107" s="347"/>
      <c r="F107" s="348"/>
      <c r="G107" s="346"/>
      <c r="H107" s="347"/>
      <c r="I107" s="359"/>
      <c r="J107" s="181"/>
      <c r="K107" s="182" t="s">
        <v>990</v>
      </c>
      <c r="L107" s="219">
        <v>3</v>
      </c>
      <c r="M107" s="230" t="s">
        <v>341</v>
      </c>
      <c r="N107" s="231" t="s">
        <v>991</v>
      </c>
      <c r="O107" s="312">
        <v>1</v>
      </c>
    </row>
    <row r="108" spans="1:15" x14ac:dyDescent="0.4">
      <c r="A108" s="181" t="s">
        <v>139</v>
      </c>
      <c r="B108" s="568" t="s">
        <v>997</v>
      </c>
      <c r="C108" s="328">
        <v>2</v>
      </c>
      <c r="D108" s="346"/>
      <c r="E108" s="347"/>
      <c r="F108" s="348"/>
      <c r="G108" s="346"/>
      <c r="H108" s="347"/>
      <c r="I108" s="359"/>
      <c r="J108" s="181" t="s">
        <v>341</v>
      </c>
      <c r="K108" s="182" t="s">
        <v>998</v>
      </c>
      <c r="L108" s="219">
        <v>1</v>
      </c>
      <c r="M108" s="311" t="s">
        <v>139</v>
      </c>
      <c r="N108" s="313" t="s">
        <v>999</v>
      </c>
      <c r="O108" s="314">
        <v>1</v>
      </c>
    </row>
    <row r="109" spans="1:15" x14ac:dyDescent="0.4">
      <c r="A109" s="181" t="s">
        <v>139</v>
      </c>
      <c r="B109" s="182" t="s">
        <v>596</v>
      </c>
      <c r="C109" s="328">
        <v>1</v>
      </c>
      <c r="D109" s="346"/>
      <c r="E109" s="347"/>
      <c r="F109" s="348"/>
      <c r="G109" s="346"/>
      <c r="H109" s="347"/>
      <c r="I109" s="359"/>
      <c r="J109" s="181" t="s">
        <v>341</v>
      </c>
      <c r="K109" s="182" t="s">
        <v>1002</v>
      </c>
      <c r="L109" s="219">
        <v>1</v>
      </c>
      <c r="M109" s="356"/>
      <c r="N109" s="347"/>
      <c r="O109" s="348"/>
    </row>
    <row r="110" spans="1:15" x14ac:dyDescent="0.4">
      <c r="A110" s="271" t="s">
        <v>341</v>
      </c>
      <c r="B110" s="271" t="s">
        <v>598</v>
      </c>
      <c r="C110" s="569">
        <v>1</v>
      </c>
      <c r="D110" s="346"/>
      <c r="E110" s="347"/>
      <c r="F110" s="348"/>
      <c r="G110" s="346"/>
      <c r="H110" s="347"/>
      <c r="I110" s="359"/>
      <c r="J110" s="239" t="s">
        <v>1005</v>
      </c>
      <c r="K110" s="235" t="s">
        <v>624</v>
      </c>
      <c r="L110" s="215">
        <v>1</v>
      </c>
      <c r="M110" s="356"/>
      <c r="N110" s="347"/>
      <c r="O110" s="348"/>
    </row>
    <row r="111" spans="1:15" x14ac:dyDescent="0.4">
      <c r="A111" s="321"/>
      <c r="B111" s="322"/>
      <c r="C111" s="328"/>
      <c r="D111" s="346"/>
      <c r="E111" s="347"/>
      <c r="F111" s="348"/>
      <c r="G111" s="321"/>
      <c r="H111" s="322"/>
      <c r="I111" s="328"/>
      <c r="J111" s="239"/>
      <c r="K111" s="235"/>
      <c r="L111" s="215"/>
      <c r="M111" s="216"/>
      <c r="N111" s="235"/>
      <c r="O111" s="215"/>
    </row>
    <row r="112" spans="1:15" ht="12.6" thickBot="1" x14ac:dyDescent="0.45">
      <c r="A112" s="761" t="s">
        <v>942</v>
      </c>
      <c r="B112" s="762"/>
      <c r="C112" s="141">
        <f>SUM(C105:C111)</f>
        <v>7.5</v>
      </c>
      <c r="D112" s="761" t="s">
        <v>942</v>
      </c>
      <c r="E112" s="762"/>
      <c r="F112" s="279">
        <f>SUM(F105:F111)</f>
        <v>8</v>
      </c>
      <c r="G112" s="677" t="s">
        <v>942</v>
      </c>
      <c r="H112" s="678"/>
      <c r="I112" s="141">
        <f>SUM(I105:I111)</f>
        <v>8</v>
      </c>
      <c r="J112" s="725" t="s">
        <v>942</v>
      </c>
      <c r="K112" s="726"/>
      <c r="L112" s="140">
        <f>SUM(L105:L111)</f>
        <v>7</v>
      </c>
      <c r="M112" s="679" t="s">
        <v>942</v>
      </c>
      <c r="N112" s="678"/>
      <c r="O112" s="140">
        <f>SUM(O105:O111)</f>
        <v>5</v>
      </c>
    </row>
    <row r="113" spans="1:15" ht="12.6" thickBot="1" x14ac:dyDescent="0.45">
      <c r="A113" s="674" t="s">
        <v>1008</v>
      </c>
      <c r="B113" s="675"/>
      <c r="C113" s="675"/>
      <c r="D113" s="675"/>
      <c r="E113" s="675"/>
      <c r="F113" s="675"/>
      <c r="G113" s="675"/>
      <c r="H113" s="675"/>
      <c r="I113" s="675"/>
      <c r="J113" s="758"/>
      <c r="K113" s="758"/>
      <c r="L113" s="758"/>
      <c r="M113" s="675"/>
      <c r="N113" s="675"/>
      <c r="O113" s="676"/>
    </row>
    <row r="114" spans="1:15" x14ac:dyDescent="0.4">
      <c r="A114" s="668" t="s">
        <v>1019</v>
      </c>
      <c r="B114" s="669"/>
      <c r="C114" s="670"/>
      <c r="D114" s="668" t="s">
        <v>1020</v>
      </c>
      <c r="E114" s="669"/>
      <c r="F114" s="670"/>
      <c r="G114" s="668" t="s">
        <v>1021</v>
      </c>
      <c r="H114" s="669"/>
      <c r="I114" s="670"/>
      <c r="J114" s="668" t="s">
        <v>1022</v>
      </c>
      <c r="K114" s="669"/>
      <c r="L114" s="685"/>
      <c r="M114" s="684" t="s">
        <v>1023</v>
      </c>
      <c r="N114" s="672"/>
      <c r="O114" s="673"/>
    </row>
    <row r="115" spans="1:15" ht="12.6" thickBot="1" x14ac:dyDescent="0.45">
      <c r="A115" s="250" t="s">
        <v>883</v>
      </c>
      <c r="B115" s="251" t="s">
        <v>884</v>
      </c>
      <c r="C115" s="252" t="s">
        <v>885</v>
      </c>
      <c r="D115" s="250" t="s">
        <v>883</v>
      </c>
      <c r="E115" s="251" t="s">
        <v>884</v>
      </c>
      <c r="F115" s="252" t="s">
        <v>885</v>
      </c>
      <c r="G115" s="250" t="s">
        <v>883</v>
      </c>
      <c r="H115" s="251" t="s">
        <v>884</v>
      </c>
      <c r="I115" s="252" t="s">
        <v>885</v>
      </c>
      <c r="J115" s="250" t="s">
        <v>883</v>
      </c>
      <c r="K115" s="251" t="s">
        <v>884</v>
      </c>
      <c r="L115" s="253" t="s">
        <v>885</v>
      </c>
      <c r="M115" s="254" t="s">
        <v>883</v>
      </c>
      <c r="N115" s="255" t="s">
        <v>884</v>
      </c>
      <c r="O115" s="256" t="s">
        <v>885</v>
      </c>
    </row>
    <row r="116" spans="1:15" x14ac:dyDescent="0.4">
      <c r="A116" s="371" t="s">
        <v>889</v>
      </c>
      <c r="B116" s="354" t="s">
        <v>632</v>
      </c>
      <c r="C116" s="304">
        <v>2</v>
      </c>
      <c r="D116" s="353" t="s">
        <v>889</v>
      </c>
      <c r="E116" s="354" t="s">
        <v>636</v>
      </c>
      <c r="F116" s="360">
        <v>2.5</v>
      </c>
      <c r="G116" s="353" t="s">
        <v>889</v>
      </c>
      <c r="H116" s="354" t="s">
        <v>1033</v>
      </c>
      <c r="I116" s="304">
        <v>2</v>
      </c>
      <c r="J116" s="355" t="s">
        <v>889</v>
      </c>
      <c r="K116" s="322" t="s">
        <v>1034</v>
      </c>
      <c r="L116" s="328">
        <v>2</v>
      </c>
      <c r="M116" s="353" t="s">
        <v>889</v>
      </c>
      <c r="N116" s="354" t="s">
        <v>654</v>
      </c>
      <c r="O116" s="304">
        <v>2</v>
      </c>
    </row>
    <row r="117" spans="1:15" x14ac:dyDescent="0.4">
      <c r="A117" s="329" t="s">
        <v>1045</v>
      </c>
      <c r="B117" s="322" t="s">
        <v>634</v>
      </c>
      <c r="C117" s="219">
        <v>6</v>
      </c>
      <c r="D117" s="320" t="s">
        <v>1046</v>
      </c>
      <c r="E117" s="333" t="s">
        <v>638</v>
      </c>
      <c r="F117" s="326">
        <v>5.5</v>
      </c>
      <c r="G117" s="320" t="s">
        <v>1047</v>
      </c>
      <c r="H117" s="333" t="s">
        <v>646</v>
      </c>
      <c r="I117" s="312">
        <v>6</v>
      </c>
      <c r="J117" s="330" t="s">
        <v>1048</v>
      </c>
      <c r="K117" s="333" t="s">
        <v>1049</v>
      </c>
      <c r="L117" s="326">
        <v>6</v>
      </c>
      <c r="M117" s="320" t="s">
        <v>1050</v>
      </c>
      <c r="N117" s="333" t="s">
        <v>656</v>
      </c>
      <c r="O117" s="326">
        <v>6</v>
      </c>
    </row>
    <row r="118" spans="1:15" x14ac:dyDescent="0.4">
      <c r="A118" s="230"/>
      <c r="B118" s="231"/>
      <c r="C118" s="312"/>
      <c r="D118" s="181"/>
      <c r="E118" s="182"/>
      <c r="F118" s="328"/>
      <c r="G118" s="346"/>
      <c r="H118" s="347"/>
      <c r="I118" s="348"/>
      <c r="J118" s="230"/>
      <c r="K118" s="231"/>
      <c r="L118" s="312"/>
      <c r="O118" s="300"/>
    </row>
    <row r="119" spans="1:15" x14ac:dyDescent="0.4">
      <c r="A119" s="239"/>
      <c r="B119" s="235"/>
      <c r="C119" s="215"/>
      <c r="F119" s="300"/>
      <c r="G119" s="346"/>
      <c r="H119" s="347"/>
      <c r="I119" s="348"/>
      <c r="J119" s="311"/>
      <c r="K119" s="313"/>
      <c r="L119" s="314"/>
      <c r="O119" s="300"/>
    </row>
    <row r="120" spans="1:15" x14ac:dyDescent="0.4">
      <c r="A120" s="239"/>
      <c r="B120" s="235"/>
      <c r="C120" s="215"/>
      <c r="F120" s="300"/>
      <c r="G120" s="346"/>
      <c r="H120" s="347"/>
      <c r="I120" s="348"/>
      <c r="J120" s="181"/>
      <c r="K120" s="182"/>
      <c r="L120" s="219"/>
      <c r="O120" s="300"/>
    </row>
    <row r="121" spans="1:15" x14ac:dyDescent="0.4">
      <c r="A121" s="239"/>
      <c r="B121" s="235"/>
      <c r="C121" s="215"/>
      <c r="F121" s="300"/>
      <c r="G121" s="346"/>
      <c r="H121" s="347"/>
      <c r="I121" s="348"/>
      <c r="J121" s="181"/>
      <c r="K121" s="182"/>
      <c r="L121" s="219"/>
      <c r="O121" s="300"/>
    </row>
    <row r="122" spans="1:15" x14ac:dyDescent="0.4">
      <c r="A122" s="239"/>
      <c r="B122" s="235"/>
      <c r="C122" s="215"/>
      <c r="D122" s="181"/>
      <c r="E122" s="182"/>
      <c r="F122" s="328"/>
      <c r="G122" s="346"/>
      <c r="H122" s="347"/>
      <c r="I122" s="348"/>
      <c r="J122" s="181"/>
      <c r="K122" s="182"/>
      <c r="L122" s="219"/>
      <c r="O122" s="300"/>
    </row>
    <row r="123" spans="1:15" ht="12.6" thickBot="1" x14ac:dyDescent="0.45">
      <c r="A123" s="727" t="s">
        <v>942</v>
      </c>
      <c r="B123" s="728"/>
      <c r="C123" s="142">
        <f>SUM(C116:C122)</f>
        <v>8</v>
      </c>
      <c r="D123" s="688" t="s">
        <v>942</v>
      </c>
      <c r="E123" s="689"/>
      <c r="F123" s="349">
        <f>SUM(F116:F122)</f>
        <v>8</v>
      </c>
      <c r="G123" s="700" t="s">
        <v>942</v>
      </c>
      <c r="H123" s="698"/>
      <c r="I123" s="374">
        <f>SUM(I116:I122)</f>
        <v>8</v>
      </c>
      <c r="J123" s="700" t="s">
        <v>942</v>
      </c>
      <c r="K123" s="698"/>
      <c r="L123" s="374">
        <f>SUM(L116:L122)</f>
        <v>8</v>
      </c>
      <c r="M123" s="700" t="s">
        <v>942</v>
      </c>
      <c r="N123" s="698"/>
      <c r="O123" s="293">
        <f>SUM(O116:O122)</f>
        <v>8</v>
      </c>
    </row>
    <row r="124" spans="1:15" ht="12.6" thickBot="1" x14ac:dyDescent="0.45">
      <c r="A124" s="674" t="s">
        <v>1069</v>
      </c>
      <c r="B124" s="675"/>
      <c r="C124" s="675"/>
      <c r="D124" s="675"/>
      <c r="E124" s="675"/>
      <c r="F124" s="675"/>
      <c r="G124" s="675"/>
      <c r="H124" s="675"/>
      <c r="I124" s="675"/>
      <c r="J124" s="675"/>
      <c r="K124" s="675"/>
      <c r="L124" s="675"/>
      <c r="M124" s="675"/>
      <c r="N124" s="675"/>
      <c r="O124" s="675"/>
    </row>
    <row r="125" spans="1:15" x14ac:dyDescent="0.4">
      <c r="A125" s="668" t="s">
        <v>1080</v>
      </c>
      <c r="B125" s="669"/>
      <c r="C125" s="670"/>
      <c r="D125" s="668" t="s">
        <v>1081</v>
      </c>
      <c r="E125" s="669"/>
      <c r="F125" s="670"/>
      <c r="G125" s="668" t="s">
        <v>1082</v>
      </c>
      <c r="H125" s="669"/>
      <c r="I125" s="670"/>
      <c r="J125" s="668" t="s">
        <v>1083</v>
      </c>
      <c r="K125" s="669"/>
      <c r="L125" s="685"/>
      <c r="M125" s="684" t="s">
        <v>1084</v>
      </c>
      <c r="N125" s="672"/>
      <c r="O125" s="673"/>
    </row>
    <row r="126" spans="1:15" ht="12.6" thickBot="1" x14ac:dyDescent="0.45">
      <c r="A126" s="282" t="s">
        <v>883</v>
      </c>
      <c r="B126" s="283" t="s">
        <v>884</v>
      </c>
      <c r="C126" s="284" t="s">
        <v>885</v>
      </c>
      <c r="D126" s="282" t="s">
        <v>883</v>
      </c>
      <c r="E126" s="283" t="s">
        <v>884</v>
      </c>
      <c r="F126" s="284" t="s">
        <v>885</v>
      </c>
      <c r="G126" s="250" t="s">
        <v>883</v>
      </c>
      <c r="H126" s="251" t="s">
        <v>884</v>
      </c>
      <c r="I126" s="252" t="s">
        <v>885</v>
      </c>
      <c r="J126" s="250" t="s">
        <v>883</v>
      </c>
      <c r="K126" s="251" t="s">
        <v>884</v>
      </c>
      <c r="L126" s="252" t="s">
        <v>885</v>
      </c>
      <c r="M126" s="254" t="s">
        <v>883</v>
      </c>
      <c r="N126" s="255" t="s">
        <v>884</v>
      </c>
      <c r="O126" s="256" t="s">
        <v>885</v>
      </c>
    </row>
    <row r="127" spans="1:15" x14ac:dyDescent="0.4">
      <c r="A127" s="353" t="s">
        <v>889</v>
      </c>
      <c r="B127" s="354" t="s">
        <v>658</v>
      </c>
      <c r="C127" s="360">
        <v>2</v>
      </c>
      <c r="D127" s="378" t="s">
        <v>1096</v>
      </c>
      <c r="E127" s="184" t="s">
        <v>664</v>
      </c>
      <c r="F127" s="380">
        <v>0.5</v>
      </c>
      <c r="G127" s="382" t="s">
        <v>341</v>
      </c>
      <c r="H127" s="365" t="s">
        <v>1097</v>
      </c>
      <c r="I127" s="360">
        <v>1</v>
      </c>
      <c r="J127" s="302" t="s">
        <v>1098</v>
      </c>
      <c r="K127" s="303" t="s">
        <v>1099</v>
      </c>
      <c r="L127" s="304">
        <v>1</v>
      </c>
      <c r="M127" s="364" t="s">
        <v>889</v>
      </c>
      <c r="N127" s="354" t="s">
        <v>710</v>
      </c>
      <c r="O127" s="304">
        <v>2</v>
      </c>
    </row>
    <row r="128" spans="1:15" x14ac:dyDescent="0.4">
      <c r="A128" s="320" t="s">
        <v>1109</v>
      </c>
      <c r="B128" s="333" t="s">
        <v>660</v>
      </c>
      <c r="C128" s="326">
        <v>6</v>
      </c>
      <c r="D128" s="181" t="s">
        <v>341</v>
      </c>
      <c r="E128" s="182" t="s">
        <v>1110</v>
      </c>
      <c r="F128" s="219">
        <v>1.5</v>
      </c>
      <c r="G128" s="323" t="s">
        <v>139</v>
      </c>
      <c r="H128" s="568" t="s">
        <v>1111</v>
      </c>
      <c r="I128" s="328">
        <v>2</v>
      </c>
      <c r="J128" s="181" t="s">
        <v>1112</v>
      </c>
      <c r="K128" s="182" t="s">
        <v>1113</v>
      </c>
      <c r="L128" s="219">
        <v>1</v>
      </c>
      <c r="M128" s="327" t="s">
        <v>1114</v>
      </c>
      <c r="N128" s="322" t="s">
        <v>712</v>
      </c>
      <c r="O128" s="328">
        <v>6</v>
      </c>
    </row>
    <row r="129" spans="1:15" x14ac:dyDescent="0.4">
      <c r="A129" s="181"/>
      <c r="B129" s="182"/>
      <c r="C129" s="328"/>
      <c r="D129" s="181" t="s">
        <v>1118</v>
      </c>
      <c r="E129" s="182" t="s">
        <v>1119</v>
      </c>
      <c r="F129" s="219">
        <v>2</v>
      </c>
      <c r="G129" s="323" t="s">
        <v>1120</v>
      </c>
      <c r="H129" s="182" t="s">
        <v>1121</v>
      </c>
      <c r="I129" s="328">
        <v>1</v>
      </c>
      <c r="J129" s="181" t="s">
        <v>139</v>
      </c>
      <c r="K129" s="182" t="s">
        <v>1122</v>
      </c>
      <c r="L129" s="219"/>
      <c r="M129" s="356"/>
      <c r="N129" s="347"/>
      <c r="O129" s="359"/>
    </row>
    <row r="130" spans="1:15" x14ac:dyDescent="0.4">
      <c r="A130" s="181"/>
      <c r="B130" s="182"/>
      <c r="C130" s="328"/>
      <c r="D130" s="181" t="s">
        <v>341</v>
      </c>
      <c r="E130" s="182" t="s">
        <v>1124</v>
      </c>
      <c r="F130" s="219">
        <v>1</v>
      </c>
      <c r="G130" s="323" t="s">
        <v>1125</v>
      </c>
      <c r="H130" s="182" t="s">
        <v>1126</v>
      </c>
      <c r="I130" s="328">
        <v>1</v>
      </c>
      <c r="J130" s="181"/>
      <c r="K130" s="182" t="s">
        <v>704</v>
      </c>
      <c r="L130" s="219">
        <v>3</v>
      </c>
      <c r="M130" s="356"/>
      <c r="N130" s="347"/>
      <c r="O130" s="359"/>
    </row>
    <row r="131" spans="1:15" x14ac:dyDescent="0.4">
      <c r="A131" s="346"/>
      <c r="B131" s="347"/>
      <c r="C131" s="359"/>
      <c r="D131" s="181" t="s">
        <v>139</v>
      </c>
      <c r="E131" s="182" t="s">
        <v>1130</v>
      </c>
      <c r="F131" s="219">
        <v>1</v>
      </c>
      <c r="G131" s="323" t="s">
        <v>341</v>
      </c>
      <c r="H131" s="182" t="s">
        <v>690</v>
      </c>
      <c r="I131" s="328">
        <v>1</v>
      </c>
      <c r="J131" s="181" t="s">
        <v>341</v>
      </c>
      <c r="K131" s="182" t="s">
        <v>1131</v>
      </c>
      <c r="L131" s="219">
        <v>1</v>
      </c>
      <c r="M131" s="356"/>
      <c r="N131" s="347"/>
      <c r="O131" s="359"/>
    </row>
    <row r="132" spans="1:15" x14ac:dyDescent="0.4">
      <c r="A132" s="346"/>
      <c r="B132" s="347"/>
      <c r="C132" s="359"/>
      <c r="D132" s="181" t="s">
        <v>341</v>
      </c>
      <c r="E132" s="182" t="s">
        <v>1133</v>
      </c>
      <c r="F132" s="219"/>
      <c r="G132" s="323" t="s">
        <v>1134</v>
      </c>
      <c r="H132" s="182" t="s">
        <v>1135</v>
      </c>
      <c r="I132" s="328">
        <v>1</v>
      </c>
      <c r="J132" s="181" t="s">
        <v>139</v>
      </c>
      <c r="K132" s="182" t="s">
        <v>1136</v>
      </c>
      <c r="L132" s="219">
        <v>1</v>
      </c>
      <c r="M132" s="356"/>
      <c r="N132" s="347"/>
      <c r="O132" s="359"/>
    </row>
    <row r="133" spans="1:15" x14ac:dyDescent="0.4">
      <c r="A133" s="346"/>
      <c r="B133" s="347"/>
      <c r="C133" s="359"/>
      <c r="D133" s="181"/>
      <c r="E133" s="182" t="s">
        <v>1137</v>
      </c>
      <c r="F133" s="219">
        <v>2</v>
      </c>
      <c r="G133" s="271" t="s">
        <v>1138</v>
      </c>
      <c r="H133" s="271" t="s">
        <v>1139</v>
      </c>
      <c r="I133" s="271">
        <v>1</v>
      </c>
      <c r="J133" s="346"/>
      <c r="K133" s="347"/>
      <c r="L133" s="348"/>
      <c r="M133" s="356"/>
      <c r="N133" s="347"/>
      <c r="O133" s="359"/>
    </row>
    <row r="134" spans="1:15" ht="12.6" thickBot="1" x14ac:dyDescent="0.45">
      <c r="A134" s="700" t="s">
        <v>942</v>
      </c>
      <c r="B134" s="698"/>
      <c r="C134" s="374">
        <f>SUM(C127:C133)</f>
        <v>8</v>
      </c>
      <c r="D134" s="700" t="s">
        <v>942</v>
      </c>
      <c r="E134" s="698"/>
      <c r="F134" s="374">
        <f>SUM(F127:F133)</f>
        <v>8</v>
      </c>
      <c r="G134" s="700" t="s">
        <v>942</v>
      </c>
      <c r="H134" s="698"/>
      <c r="I134" s="374">
        <f>SUM(I127:I133)</f>
        <v>8</v>
      </c>
      <c r="J134" s="700" t="s">
        <v>942</v>
      </c>
      <c r="K134" s="698"/>
      <c r="L134" s="374">
        <f>SUM(L127:L133)</f>
        <v>7</v>
      </c>
      <c r="M134" s="700" t="s">
        <v>942</v>
      </c>
      <c r="N134" s="698"/>
      <c r="O134" s="293">
        <f>SUM(O127:O133)</f>
        <v>8</v>
      </c>
    </row>
    <row r="135" spans="1:15" ht="12.6" thickBot="1" x14ac:dyDescent="0.45">
      <c r="A135" s="715" t="s">
        <v>1140</v>
      </c>
      <c r="B135" s="716"/>
      <c r="C135" s="716"/>
      <c r="D135" s="717"/>
      <c r="E135" s="717"/>
      <c r="F135" s="717"/>
      <c r="G135" s="716"/>
      <c r="H135" s="716"/>
      <c r="I135" s="716"/>
      <c r="J135" s="716"/>
      <c r="K135" s="716"/>
      <c r="L135" s="716"/>
      <c r="M135" s="717"/>
      <c r="N135" s="717"/>
      <c r="O135" s="719"/>
    </row>
    <row r="136" spans="1:15" ht="12.6" thickBot="1" x14ac:dyDescent="0.45">
      <c r="A136" s="674" t="s">
        <v>862</v>
      </c>
      <c r="B136" s="675"/>
      <c r="C136" s="675"/>
      <c r="D136" s="675"/>
      <c r="E136" s="675"/>
      <c r="F136" s="675"/>
      <c r="G136" s="675"/>
      <c r="H136" s="675"/>
      <c r="I136" s="675"/>
      <c r="J136" s="675"/>
      <c r="K136" s="675"/>
      <c r="L136" s="675"/>
      <c r="M136" s="675"/>
      <c r="N136" s="675"/>
      <c r="O136" s="676"/>
    </row>
    <row r="137" spans="1:15" x14ac:dyDescent="0.4">
      <c r="A137" s="668" t="s">
        <v>878</v>
      </c>
      <c r="B137" s="669"/>
      <c r="C137" s="670"/>
      <c r="D137" s="668" t="s">
        <v>879</v>
      </c>
      <c r="E137" s="669"/>
      <c r="F137" s="670"/>
      <c r="G137" s="668" t="s">
        <v>880</v>
      </c>
      <c r="H137" s="669"/>
      <c r="I137" s="670"/>
      <c r="J137" s="668" t="s">
        <v>881</v>
      </c>
      <c r="K137" s="669"/>
      <c r="L137" s="670"/>
      <c r="M137" s="668" t="s">
        <v>882</v>
      </c>
      <c r="N137" s="669"/>
      <c r="O137" s="670"/>
    </row>
    <row r="138" spans="1:15" ht="12.6" thickBot="1" x14ac:dyDescent="0.45">
      <c r="A138" s="261" t="s">
        <v>883</v>
      </c>
      <c r="B138" s="262" t="s">
        <v>884</v>
      </c>
      <c r="C138" s="263" t="s">
        <v>885</v>
      </c>
      <c r="D138" s="261" t="s">
        <v>883</v>
      </c>
      <c r="E138" s="262" t="s">
        <v>884</v>
      </c>
      <c r="F138" s="263" t="s">
        <v>885</v>
      </c>
      <c r="G138" s="261" t="s">
        <v>883</v>
      </c>
      <c r="H138" s="262" t="s">
        <v>884</v>
      </c>
      <c r="I138" s="263" t="s">
        <v>885</v>
      </c>
      <c r="J138" s="261" t="s">
        <v>883</v>
      </c>
      <c r="K138" s="262" t="s">
        <v>884</v>
      </c>
      <c r="L138" s="263" t="s">
        <v>885</v>
      </c>
      <c r="M138" s="261" t="s">
        <v>883</v>
      </c>
      <c r="N138" s="262" t="s">
        <v>884</v>
      </c>
      <c r="O138" s="263" t="s">
        <v>885</v>
      </c>
    </row>
    <row r="139" spans="1:15" x14ac:dyDescent="0.4">
      <c r="A139" s="302" t="s">
        <v>128</v>
      </c>
      <c r="B139" s="303" t="s">
        <v>715</v>
      </c>
      <c r="C139" s="304">
        <v>1.5</v>
      </c>
      <c r="D139" s="323" t="s">
        <v>128</v>
      </c>
      <c r="E139" s="182" t="s">
        <v>895</v>
      </c>
      <c r="F139" s="219">
        <v>1</v>
      </c>
      <c r="G139" s="353" t="s">
        <v>889</v>
      </c>
      <c r="H139" s="354" t="s">
        <v>739</v>
      </c>
      <c r="I139" s="304">
        <v>2</v>
      </c>
      <c r="J139" s="353" t="s">
        <v>889</v>
      </c>
      <c r="K139" s="354" t="s">
        <v>743</v>
      </c>
      <c r="L139" s="304">
        <v>2</v>
      </c>
      <c r="M139" s="353" t="s">
        <v>889</v>
      </c>
      <c r="N139" s="354" t="s">
        <v>747</v>
      </c>
      <c r="O139" s="304">
        <v>2</v>
      </c>
    </row>
    <row r="140" spans="1:15" x14ac:dyDescent="0.4">
      <c r="A140" s="311" t="s">
        <v>909</v>
      </c>
      <c r="B140" s="182" t="s">
        <v>910</v>
      </c>
      <c r="C140" s="348"/>
      <c r="D140" s="323" t="s">
        <v>911</v>
      </c>
      <c r="E140" s="182" t="s">
        <v>727</v>
      </c>
      <c r="F140" s="219">
        <v>1</v>
      </c>
      <c r="G140" s="324" t="s">
        <v>912</v>
      </c>
      <c r="H140" s="322" t="s">
        <v>741</v>
      </c>
      <c r="I140" s="215">
        <v>6</v>
      </c>
      <c r="J140" s="320" t="s">
        <v>913</v>
      </c>
      <c r="K140" s="322" t="s">
        <v>745</v>
      </c>
      <c r="L140" s="312">
        <v>6</v>
      </c>
      <c r="M140" s="320" t="s">
        <v>914</v>
      </c>
      <c r="N140" s="341" t="s">
        <v>915</v>
      </c>
      <c r="O140" s="312">
        <v>6</v>
      </c>
    </row>
    <row r="141" spans="1:15" x14ac:dyDescent="0.4">
      <c r="A141" s="181" t="s">
        <v>922</v>
      </c>
      <c r="B141" s="182" t="s">
        <v>719</v>
      </c>
      <c r="C141" s="219">
        <v>1.5</v>
      </c>
      <c r="D141" s="323" t="s">
        <v>139</v>
      </c>
      <c r="E141" s="182" t="s">
        <v>923</v>
      </c>
      <c r="F141" s="219"/>
      <c r="G141" s="240"/>
      <c r="I141" s="224"/>
      <c r="J141" s="240"/>
      <c r="L141" s="224"/>
      <c r="M141" s="240"/>
      <c r="O141" s="224"/>
    </row>
    <row r="142" spans="1:15" x14ac:dyDescent="0.4">
      <c r="A142" s="181" t="s">
        <v>139</v>
      </c>
      <c r="B142" s="182" t="s">
        <v>930</v>
      </c>
      <c r="C142" s="219">
        <v>1</v>
      </c>
      <c r="D142" s="323"/>
      <c r="E142" s="182" t="s">
        <v>931</v>
      </c>
      <c r="F142" s="219">
        <v>3</v>
      </c>
      <c r="G142" s="240"/>
      <c r="I142" s="224"/>
      <c r="J142" s="240"/>
      <c r="L142" s="224"/>
      <c r="M142" s="240"/>
      <c r="O142" s="224"/>
    </row>
    <row r="143" spans="1:15" x14ac:dyDescent="0.4">
      <c r="A143" s="181" t="s">
        <v>139</v>
      </c>
      <c r="B143" s="182" t="s">
        <v>723</v>
      </c>
      <c r="C143" s="219">
        <v>1</v>
      </c>
      <c r="D143" s="323" t="s">
        <v>937</v>
      </c>
      <c r="E143" s="182" t="s">
        <v>750</v>
      </c>
      <c r="F143" s="219">
        <v>0.5</v>
      </c>
      <c r="G143" s="240"/>
      <c r="I143" s="224"/>
      <c r="J143" s="240"/>
      <c r="L143" s="224"/>
      <c r="M143" s="240"/>
      <c r="O143" s="224"/>
    </row>
    <row r="144" spans="1:15" x14ac:dyDescent="0.4">
      <c r="A144" s="240"/>
      <c r="C144" s="224"/>
      <c r="D144" s="323" t="s">
        <v>937</v>
      </c>
      <c r="E144" s="182" t="s">
        <v>941</v>
      </c>
      <c r="F144" s="219">
        <v>0.5</v>
      </c>
      <c r="G144" s="240"/>
      <c r="I144" s="224"/>
      <c r="J144" s="240"/>
      <c r="L144" s="224"/>
      <c r="M144" s="240"/>
      <c r="O144" s="224"/>
    </row>
    <row r="145" spans="1:15" x14ac:dyDescent="0.4">
      <c r="A145" s="240"/>
      <c r="C145" s="224"/>
      <c r="D145" s="240"/>
      <c r="F145" s="224"/>
      <c r="G145" s="240"/>
      <c r="I145" s="224"/>
      <c r="J145" s="240"/>
      <c r="L145" s="224"/>
      <c r="M145" s="240"/>
      <c r="O145" s="224"/>
    </row>
    <row r="146" spans="1:15" ht="12.6" thickBot="1" x14ac:dyDescent="0.45">
      <c r="A146" s="686" t="s">
        <v>942</v>
      </c>
      <c r="B146" s="687"/>
      <c r="C146" s="374">
        <f>SUM(C139:C145)</f>
        <v>5</v>
      </c>
      <c r="D146" s="686" t="s">
        <v>942</v>
      </c>
      <c r="E146" s="687"/>
      <c r="F146" s="374">
        <f>SUM(F139:F145)</f>
        <v>6</v>
      </c>
      <c r="G146" s="686" t="s">
        <v>942</v>
      </c>
      <c r="H146" s="687"/>
      <c r="I146" s="374">
        <f>SUM(I139:I145)</f>
        <v>8</v>
      </c>
      <c r="J146" s="686" t="s">
        <v>942</v>
      </c>
      <c r="K146" s="687"/>
      <c r="L146" s="374">
        <f>SUM(L139:L145)</f>
        <v>8</v>
      </c>
      <c r="M146" s="688" t="s">
        <v>942</v>
      </c>
      <c r="N146" s="689"/>
      <c r="O146" s="142">
        <f>SUM(O139:O145)</f>
        <v>8</v>
      </c>
    </row>
    <row r="147" spans="1:15" ht="12.6" thickBot="1" x14ac:dyDescent="0.45">
      <c r="A147" s="732" t="s">
        <v>961</v>
      </c>
      <c r="B147" s="733"/>
      <c r="C147" s="733"/>
      <c r="D147" s="733"/>
      <c r="E147" s="733"/>
      <c r="F147" s="733"/>
      <c r="G147" s="733"/>
      <c r="H147" s="733"/>
      <c r="I147" s="733"/>
      <c r="J147" s="733"/>
      <c r="K147" s="733"/>
      <c r="L147" s="733"/>
      <c r="M147" s="733"/>
      <c r="N147" s="733"/>
      <c r="O147" s="734"/>
    </row>
    <row r="148" spans="1:15" x14ac:dyDescent="0.4">
      <c r="A148" s="668" t="s">
        <v>962</v>
      </c>
      <c r="B148" s="669"/>
      <c r="C148" s="670"/>
      <c r="D148" s="668" t="s">
        <v>963</v>
      </c>
      <c r="E148" s="669"/>
      <c r="F148" s="670"/>
      <c r="G148" s="668" t="s">
        <v>964</v>
      </c>
      <c r="H148" s="669"/>
      <c r="I148" s="670"/>
      <c r="J148" s="668" t="s">
        <v>965</v>
      </c>
      <c r="K148" s="669"/>
      <c r="L148" s="670"/>
      <c r="M148" s="668" t="s">
        <v>966</v>
      </c>
      <c r="N148" s="669"/>
      <c r="O148" s="670"/>
    </row>
    <row r="149" spans="1:15" ht="12.6" thickBot="1" x14ac:dyDescent="0.45">
      <c r="A149" s="166" t="s">
        <v>883</v>
      </c>
      <c r="B149" s="167" t="s">
        <v>884</v>
      </c>
      <c r="C149" s="168" t="s">
        <v>885</v>
      </c>
      <c r="D149" s="166" t="s">
        <v>883</v>
      </c>
      <c r="E149" s="167" t="s">
        <v>884</v>
      </c>
      <c r="F149" s="168" t="s">
        <v>885</v>
      </c>
      <c r="G149" s="166" t="s">
        <v>883</v>
      </c>
      <c r="H149" s="167" t="s">
        <v>884</v>
      </c>
      <c r="I149" s="168" t="s">
        <v>885</v>
      </c>
      <c r="J149" s="166" t="s">
        <v>883</v>
      </c>
      <c r="K149" s="167" t="s">
        <v>884</v>
      </c>
      <c r="L149" s="168" t="s">
        <v>885</v>
      </c>
      <c r="M149" s="166" t="s">
        <v>883</v>
      </c>
      <c r="N149" s="167" t="s">
        <v>884</v>
      </c>
      <c r="O149" s="168" t="s">
        <v>885</v>
      </c>
    </row>
    <row r="150" spans="1:15" x14ac:dyDescent="0.4">
      <c r="A150" s="353" t="s">
        <v>889</v>
      </c>
      <c r="B150" s="354" t="s">
        <v>754</v>
      </c>
      <c r="C150" s="304">
        <v>2.5</v>
      </c>
      <c r="D150" s="302" t="s">
        <v>139</v>
      </c>
      <c r="E150" s="303" t="s">
        <v>984</v>
      </c>
      <c r="F150" s="304">
        <v>1</v>
      </c>
      <c r="G150" s="353" t="s">
        <v>889</v>
      </c>
      <c r="H150" s="354" t="s">
        <v>767</v>
      </c>
      <c r="I150" s="304">
        <v>2</v>
      </c>
      <c r="J150" s="353" t="s">
        <v>889</v>
      </c>
      <c r="K150" s="354" t="s">
        <v>773</v>
      </c>
      <c r="L150" s="304">
        <v>2</v>
      </c>
      <c r="M150" s="358" t="s">
        <v>889</v>
      </c>
      <c r="N150" s="322" t="s">
        <v>777</v>
      </c>
      <c r="O150" s="328">
        <v>2</v>
      </c>
    </row>
    <row r="151" spans="1:15" x14ac:dyDescent="0.4">
      <c r="A151" s="320" t="s">
        <v>992</v>
      </c>
      <c r="B151" s="333" t="s">
        <v>756</v>
      </c>
      <c r="C151" s="312">
        <v>5.5</v>
      </c>
      <c r="D151" s="181" t="s">
        <v>341</v>
      </c>
      <c r="E151" s="182" t="s">
        <v>993</v>
      </c>
      <c r="F151" s="219">
        <v>1</v>
      </c>
      <c r="G151" s="317" t="s">
        <v>994</v>
      </c>
      <c r="H151" s="341" t="s">
        <v>769</v>
      </c>
      <c r="I151" s="318">
        <v>6</v>
      </c>
      <c r="J151" s="320" t="s">
        <v>995</v>
      </c>
      <c r="K151" s="322" t="s">
        <v>775</v>
      </c>
      <c r="L151" s="312">
        <v>6</v>
      </c>
      <c r="M151" s="239" t="s">
        <v>996</v>
      </c>
      <c r="N151" s="235" t="s">
        <v>704</v>
      </c>
      <c r="O151" s="215">
        <v>6</v>
      </c>
    </row>
    <row r="152" spans="1:15" x14ac:dyDescent="0.4">
      <c r="D152" s="468" t="s">
        <v>139</v>
      </c>
      <c r="E152" s="182" t="s">
        <v>1000</v>
      </c>
      <c r="F152" s="219">
        <v>1</v>
      </c>
      <c r="G152" s="321"/>
      <c r="H152" s="322"/>
      <c r="I152" s="219"/>
      <c r="J152" s="321"/>
      <c r="K152" s="322"/>
      <c r="L152" s="219"/>
      <c r="M152" s="181" t="s">
        <v>1001</v>
      </c>
      <c r="N152" s="322" t="s">
        <v>786</v>
      </c>
      <c r="O152" s="219">
        <v>0.5</v>
      </c>
    </row>
    <row r="153" spans="1:15" x14ac:dyDescent="0.4">
      <c r="D153" s="239" t="s">
        <v>1003</v>
      </c>
      <c r="E153" s="235" t="s">
        <v>1004</v>
      </c>
      <c r="F153" s="219">
        <v>0.5</v>
      </c>
      <c r="G153" s="324"/>
      <c r="H153" s="325"/>
      <c r="I153" s="215"/>
      <c r="J153" s="324"/>
      <c r="K153" s="325"/>
      <c r="L153" s="215"/>
      <c r="M153" s="321"/>
      <c r="N153" s="322"/>
      <c r="O153" s="219"/>
    </row>
    <row r="154" spans="1:15" x14ac:dyDescent="0.4">
      <c r="G154" s="324"/>
      <c r="H154" s="325"/>
      <c r="I154" s="215"/>
      <c r="J154" s="324"/>
      <c r="K154" s="325"/>
      <c r="L154" s="215"/>
      <c r="M154" s="321"/>
      <c r="N154" s="322"/>
      <c r="O154" s="219"/>
    </row>
    <row r="155" spans="1:15" x14ac:dyDescent="0.4">
      <c r="A155" s="346"/>
      <c r="B155" s="347"/>
      <c r="C155" s="348"/>
      <c r="G155" s="324"/>
      <c r="H155" s="325"/>
      <c r="I155" s="215"/>
      <c r="J155" s="321"/>
      <c r="K155" s="322"/>
      <c r="L155" s="219"/>
      <c r="M155" s="321"/>
      <c r="N155" s="322"/>
      <c r="O155" s="219"/>
    </row>
    <row r="156" spans="1:15" x14ac:dyDescent="0.4">
      <c r="A156" s="346"/>
      <c r="B156" s="347"/>
      <c r="C156" s="348"/>
      <c r="D156" s="323"/>
      <c r="E156" s="182"/>
      <c r="F156" s="219"/>
      <c r="G156" s="324"/>
      <c r="H156" s="325"/>
      <c r="I156" s="215"/>
      <c r="J156" s="321"/>
      <c r="K156" s="322"/>
      <c r="L156" s="219"/>
      <c r="M156" s="324"/>
      <c r="N156" s="325"/>
      <c r="O156" s="215"/>
    </row>
    <row r="157" spans="1:15" ht="12.6" thickBot="1" x14ac:dyDescent="0.45">
      <c r="A157" s="686" t="s">
        <v>942</v>
      </c>
      <c r="B157" s="687"/>
      <c r="C157" s="374">
        <f>SUM(C150:C156)</f>
        <v>8</v>
      </c>
      <c r="D157" s="755" t="s">
        <v>942</v>
      </c>
      <c r="E157" s="698"/>
      <c r="F157" s="374">
        <f>SUM(F150:F156)</f>
        <v>3.5</v>
      </c>
      <c r="G157" s="756" t="s">
        <v>942</v>
      </c>
      <c r="H157" s="757"/>
      <c r="I157" s="374">
        <f>SUM(I150:I156)</f>
        <v>8</v>
      </c>
      <c r="J157" s="756" t="s">
        <v>942</v>
      </c>
      <c r="K157" s="757"/>
      <c r="L157" s="374">
        <f>SUM(L150:L156)</f>
        <v>8</v>
      </c>
      <c r="M157" s="759" t="s">
        <v>942</v>
      </c>
      <c r="N157" s="760"/>
      <c r="O157" s="142">
        <f>SUM(O150:O156)</f>
        <v>8.5</v>
      </c>
    </row>
    <row r="158" spans="1:15" ht="12.6" thickBot="1" x14ac:dyDescent="0.45">
      <c r="A158" s="732" t="s">
        <v>1024</v>
      </c>
      <c r="B158" s="733"/>
      <c r="C158" s="733"/>
      <c r="D158" s="733"/>
      <c r="E158" s="733"/>
      <c r="F158" s="733"/>
      <c r="G158" s="733"/>
      <c r="H158" s="733"/>
      <c r="I158" s="733"/>
      <c r="J158" s="733"/>
      <c r="K158" s="733"/>
      <c r="L158" s="733"/>
      <c r="M158" s="733"/>
      <c r="N158" s="733"/>
      <c r="O158" s="734"/>
    </row>
    <row r="159" spans="1:15" x14ac:dyDescent="0.4">
      <c r="A159" s="668" t="s">
        <v>1025</v>
      </c>
      <c r="B159" s="669"/>
      <c r="C159" s="670"/>
      <c r="D159" s="668" t="s">
        <v>1026</v>
      </c>
      <c r="E159" s="669"/>
      <c r="F159" s="670"/>
      <c r="G159" s="668" t="s">
        <v>1027</v>
      </c>
      <c r="H159" s="669"/>
      <c r="I159" s="670"/>
      <c r="J159" s="668" t="s">
        <v>1028</v>
      </c>
      <c r="K159" s="669"/>
      <c r="L159" s="685"/>
      <c r="M159" s="684" t="s">
        <v>1029</v>
      </c>
      <c r="N159" s="672"/>
      <c r="O159" s="673"/>
    </row>
    <row r="160" spans="1:15" ht="12.6" thickBot="1" x14ac:dyDescent="0.45">
      <c r="A160" s="166" t="s">
        <v>883</v>
      </c>
      <c r="B160" s="167" t="s">
        <v>884</v>
      </c>
      <c r="C160" s="168" t="s">
        <v>885</v>
      </c>
      <c r="D160" s="166" t="s">
        <v>883</v>
      </c>
      <c r="E160" s="167" t="s">
        <v>884</v>
      </c>
      <c r="F160" s="168" t="s">
        <v>885</v>
      </c>
      <c r="G160" s="166" t="s">
        <v>883</v>
      </c>
      <c r="H160" s="167" t="s">
        <v>884</v>
      </c>
      <c r="I160" s="168" t="s">
        <v>885</v>
      </c>
      <c r="J160" s="166" t="s">
        <v>883</v>
      </c>
      <c r="K160" s="167" t="s">
        <v>884</v>
      </c>
      <c r="L160" s="169" t="s">
        <v>885</v>
      </c>
      <c r="M160" s="170" t="s">
        <v>883</v>
      </c>
      <c r="N160" s="171" t="s">
        <v>884</v>
      </c>
      <c r="O160" s="172" t="s">
        <v>885</v>
      </c>
    </row>
    <row r="161" spans="1:15" x14ac:dyDescent="0.4">
      <c r="A161" s="353" t="s">
        <v>889</v>
      </c>
      <c r="B161" s="354" t="s">
        <v>782</v>
      </c>
      <c r="C161" s="304">
        <v>1</v>
      </c>
      <c r="D161" s="570"/>
      <c r="E161" s="571"/>
      <c r="F161" s="572"/>
      <c r="G161" s="570"/>
      <c r="H161" s="571"/>
      <c r="I161" s="572"/>
      <c r="J161" s="570"/>
      <c r="K161" s="571"/>
      <c r="L161" s="572"/>
      <c r="M161" s="570"/>
      <c r="N161" s="571"/>
      <c r="O161" s="572"/>
    </row>
    <row r="162" spans="1:15" x14ac:dyDescent="0.4">
      <c r="A162" s="181" t="s">
        <v>1055</v>
      </c>
      <c r="B162" s="322" t="s">
        <v>784</v>
      </c>
      <c r="C162" s="219">
        <v>6</v>
      </c>
      <c r="D162" s="240"/>
      <c r="F162" s="224"/>
      <c r="G162" s="240"/>
      <c r="I162" s="224"/>
      <c r="J162" s="240"/>
      <c r="L162" s="224"/>
      <c r="M162" s="240"/>
      <c r="O162" s="224"/>
    </row>
    <row r="163" spans="1:15" x14ac:dyDescent="0.4">
      <c r="A163" s="181" t="s">
        <v>1058</v>
      </c>
      <c r="B163" s="322" t="s">
        <v>788</v>
      </c>
      <c r="C163" s="219">
        <v>1</v>
      </c>
      <c r="D163" s="383"/>
      <c r="E163" s="384"/>
      <c r="F163" s="385"/>
      <c r="G163" s="240"/>
      <c r="I163" s="224"/>
      <c r="J163" s="181"/>
      <c r="K163" s="182"/>
      <c r="L163" s="219"/>
      <c r="M163" s="181"/>
      <c r="N163" s="182"/>
      <c r="O163" s="219"/>
    </row>
    <row r="164" spans="1:15" x14ac:dyDescent="0.4">
      <c r="A164" s="181"/>
      <c r="B164" s="182"/>
      <c r="C164" s="219"/>
      <c r="D164" s="321"/>
      <c r="E164" s="322"/>
      <c r="F164" s="219"/>
      <c r="G164" s="240"/>
      <c r="I164" s="224"/>
      <c r="J164" s="181"/>
      <c r="K164" s="182"/>
      <c r="L164" s="219"/>
      <c r="M164" s="181"/>
      <c r="N164" s="182"/>
      <c r="O164" s="219"/>
    </row>
    <row r="165" spans="1:15" x14ac:dyDescent="0.4">
      <c r="A165" s="181"/>
      <c r="B165" s="182"/>
      <c r="C165" s="219"/>
      <c r="D165" s="321"/>
      <c r="E165" s="322"/>
      <c r="F165" s="219"/>
      <c r="G165" s="239"/>
      <c r="H165" s="235"/>
      <c r="I165" s="219"/>
      <c r="J165" s="181"/>
      <c r="K165" s="182"/>
      <c r="L165" s="219"/>
      <c r="M165" s="239"/>
      <c r="N165" s="179"/>
      <c r="O165" s="215"/>
    </row>
    <row r="166" spans="1:15" x14ac:dyDescent="0.4">
      <c r="A166" s="239"/>
      <c r="B166" s="235"/>
      <c r="C166" s="215"/>
      <c r="D166" s="181"/>
      <c r="E166" s="322"/>
      <c r="F166" s="219"/>
      <c r="G166" s="181"/>
      <c r="H166" s="182"/>
      <c r="I166" s="219"/>
      <c r="J166" s="181"/>
      <c r="K166" s="182"/>
      <c r="L166" s="219"/>
      <c r="M166" s="239"/>
      <c r="N166" s="235"/>
      <c r="O166" s="215"/>
    </row>
    <row r="167" spans="1:15" x14ac:dyDescent="0.4">
      <c r="A167" s="181"/>
      <c r="B167" s="182"/>
      <c r="C167" s="219"/>
      <c r="D167" s="321"/>
      <c r="E167" s="322"/>
      <c r="F167" s="219"/>
      <c r="G167" s="181"/>
      <c r="H167" s="182"/>
      <c r="I167" s="219"/>
      <c r="J167" s="181"/>
      <c r="K167" s="182"/>
      <c r="L167" s="219"/>
      <c r="M167" s="181"/>
      <c r="N167" s="182"/>
      <c r="O167" s="219"/>
    </row>
    <row r="168" spans="1:15" ht="12.6" thickBot="1" x14ac:dyDescent="0.45">
      <c r="A168" s="700" t="s">
        <v>942</v>
      </c>
      <c r="B168" s="698"/>
      <c r="C168" s="374">
        <f>SUM(C161:C167)</f>
        <v>8</v>
      </c>
      <c r="D168" s="703" t="s">
        <v>942</v>
      </c>
      <c r="E168" s="704"/>
      <c r="F168" s="374">
        <f>SUM(F161:F167)</f>
        <v>0</v>
      </c>
      <c r="G168" s="688" t="s">
        <v>942</v>
      </c>
      <c r="H168" s="689"/>
      <c r="I168" s="142">
        <f>SUM(I161:I167)</f>
        <v>0</v>
      </c>
      <c r="J168" s="686" t="s">
        <v>942</v>
      </c>
      <c r="K168" s="687"/>
      <c r="L168" s="374">
        <f>SUM(L161:L167)</f>
        <v>0</v>
      </c>
      <c r="M168" s="700" t="s">
        <v>942</v>
      </c>
      <c r="N168" s="698"/>
      <c r="O168" s="374">
        <f>SUM(O161:O167)</f>
        <v>0</v>
      </c>
    </row>
    <row r="169" spans="1:15" ht="12.6" thickBot="1" x14ac:dyDescent="0.45">
      <c r="A169" s="732" t="s">
        <v>1085</v>
      </c>
      <c r="B169" s="733"/>
      <c r="C169" s="733"/>
      <c r="D169" s="733"/>
      <c r="E169" s="733"/>
      <c r="F169" s="733"/>
      <c r="G169" s="733"/>
      <c r="H169" s="733"/>
      <c r="I169" s="733"/>
      <c r="J169" s="733"/>
      <c r="K169" s="733"/>
      <c r="L169" s="733"/>
      <c r="M169" s="733"/>
      <c r="N169" s="733"/>
      <c r="O169" s="734"/>
    </row>
    <row r="170" spans="1:15" x14ac:dyDescent="0.4">
      <c r="A170" s="668" t="s">
        <v>1086</v>
      </c>
      <c r="B170" s="669"/>
      <c r="C170" s="670"/>
      <c r="D170" s="668" t="s">
        <v>1087</v>
      </c>
      <c r="E170" s="669"/>
      <c r="F170" s="670"/>
      <c r="G170" s="668" t="s">
        <v>1088</v>
      </c>
      <c r="H170" s="669"/>
      <c r="I170" s="670"/>
      <c r="J170" s="668" t="s">
        <v>1089</v>
      </c>
      <c r="K170" s="669"/>
      <c r="L170" s="685"/>
      <c r="M170" s="684" t="s">
        <v>1090</v>
      </c>
      <c r="N170" s="672"/>
      <c r="O170" s="673"/>
    </row>
    <row r="171" spans="1:15" ht="12.6" thickBot="1" x14ac:dyDescent="0.45">
      <c r="A171" s="261" t="s">
        <v>883</v>
      </c>
      <c r="B171" s="262" t="s">
        <v>884</v>
      </c>
      <c r="C171" s="263" t="s">
        <v>885</v>
      </c>
      <c r="D171" s="261" t="s">
        <v>883</v>
      </c>
      <c r="E171" s="262" t="s">
        <v>884</v>
      </c>
      <c r="F171" s="263" t="s">
        <v>885</v>
      </c>
      <c r="G171" s="261" t="s">
        <v>883</v>
      </c>
      <c r="H171" s="262" t="s">
        <v>884</v>
      </c>
      <c r="I171" s="263" t="s">
        <v>885</v>
      </c>
      <c r="J171" s="261" t="s">
        <v>883</v>
      </c>
      <c r="K171" s="262" t="s">
        <v>884</v>
      </c>
      <c r="L171" s="286" t="s">
        <v>885</v>
      </c>
      <c r="M171" s="295" t="s">
        <v>883</v>
      </c>
      <c r="N171" s="296" t="s">
        <v>884</v>
      </c>
      <c r="O171" s="297" t="s">
        <v>885</v>
      </c>
    </row>
    <row r="172" spans="1:15" x14ac:dyDescent="0.4">
      <c r="A172" s="570"/>
      <c r="B172" s="571"/>
      <c r="C172" s="572"/>
      <c r="D172" s="570"/>
      <c r="E172" s="571"/>
      <c r="F172" s="574"/>
      <c r="G172" s="575"/>
      <c r="H172" s="576"/>
      <c r="I172" s="304"/>
      <c r="J172" s="334"/>
      <c r="K172" s="303"/>
      <c r="L172" s="304"/>
      <c r="M172" s="386"/>
      <c r="N172" s="379"/>
      <c r="O172" s="380"/>
    </row>
    <row r="173" spans="1:15" x14ac:dyDescent="0.4">
      <c r="A173" s="240"/>
      <c r="C173" s="224"/>
      <c r="D173" s="240"/>
      <c r="F173" s="300"/>
      <c r="G173" s="577"/>
      <c r="H173" s="381"/>
      <c r="I173" s="578"/>
      <c r="J173" s="573"/>
      <c r="K173" s="231"/>
      <c r="L173" s="312"/>
      <c r="M173" s="323"/>
      <c r="N173" s="182"/>
      <c r="O173" s="219"/>
    </row>
    <row r="174" spans="1:15" x14ac:dyDescent="0.4">
      <c r="A174" s="240"/>
      <c r="C174" s="224"/>
      <c r="D174" s="240"/>
      <c r="F174" s="300"/>
      <c r="G174" s="181"/>
      <c r="H174" s="182"/>
      <c r="I174" s="219"/>
      <c r="J174" s="323"/>
      <c r="K174" s="182"/>
      <c r="L174" s="219"/>
      <c r="M174" s="387"/>
      <c r="N174" s="231"/>
      <c r="O174" s="312"/>
    </row>
    <row r="175" spans="1:15" x14ac:dyDescent="0.4">
      <c r="A175" s="181"/>
      <c r="B175" s="182"/>
      <c r="C175" s="219"/>
      <c r="D175" s="181"/>
      <c r="E175" s="182"/>
      <c r="F175" s="328"/>
      <c r="G175" s="181"/>
      <c r="H175" s="182"/>
      <c r="I175" s="219"/>
      <c r="J175" s="323"/>
      <c r="K175" s="182"/>
      <c r="L175" s="219"/>
      <c r="M175" s="388"/>
      <c r="N175" s="343"/>
      <c r="O175" s="219"/>
    </row>
    <row r="176" spans="1:15" x14ac:dyDescent="0.4">
      <c r="A176" s="181"/>
      <c r="B176" s="182"/>
      <c r="C176" s="219"/>
      <c r="D176" s="181"/>
      <c r="E176" s="182"/>
      <c r="F176" s="328"/>
      <c r="G176" s="181"/>
      <c r="H176" s="182"/>
      <c r="I176" s="219"/>
      <c r="J176" s="216"/>
      <c r="K176" s="235"/>
      <c r="L176" s="219"/>
      <c r="M176" s="181"/>
      <c r="N176" s="182"/>
      <c r="O176" s="219"/>
    </row>
    <row r="177" spans="1:15" x14ac:dyDescent="0.4">
      <c r="A177" s="181"/>
      <c r="B177" s="182"/>
      <c r="C177" s="219"/>
      <c r="D177" s="181"/>
      <c r="E177" s="182"/>
      <c r="F177" s="328"/>
      <c r="G177" s="181"/>
      <c r="H177" s="182"/>
      <c r="I177" s="219"/>
      <c r="J177" s="323"/>
      <c r="K177" s="182"/>
      <c r="L177" s="219"/>
      <c r="M177" s="181"/>
      <c r="N177" s="182"/>
      <c r="O177" s="219"/>
    </row>
    <row r="178" spans="1:15" ht="12.6" thickBot="1" x14ac:dyDescent="0.45">
      <c r="A178" s="700" t="s">
        <v>942</v>
      </c>
      <c r="B178" s="698"/>
      <c r="C178" s="374">
        <f>SUM(C172:C177)</f>
        <v>0</v>
      </c>
      <c r="D178" s="686" t="s">
        <v>942</v>
      </c>
      <c r="E178" s="687"/>
      <c r="F178" s="293">
        <f>SUM(F172:F177)</f>
        <v>0</v>
      </c>
      <c r="G178" s="686" t="s">
        <v>942</v>
      </c>
      <c r="H178" s="687"/>
      <c r="I178" s="374">
        <f>SUM(I172:I177)</f>
        <v>0</v>
      </c>
      <c r="J178" s="698" t="s">
        <v>942</v>
      </c>
      <c r="K178" s="687"/>
      <c r="L178" s="374">
        <f>SUM(L172:L177)</f>
        <v>0</v>
      </c>
      <c r="M178" s="688" t="s">
        <v>942</v>
      </c>
      <c r="N178" s="689"/>
      <c r="O178" s="142">
        <f>SUM(O172:O177)</f>
        <v>0</v>
      </c>
    </row>
    <row r="179" spans="1:15" ht="12.6" thickBot="1" x14ac:dyDescent="0.45">
      <c r="A179" s="720" t="s">
        <v>1140</v>
      </c>
      <c r="B179" s="721"/>
      <c r="C179" s="721"/>
      <c r="D179" s="721"/>
      <c r="E179" s="721"/>
      <c r="F179" s="721"/>
      <c r="G179" s="722"/>
      <c r="H179" s="722"/>
      <c r="I179" s="722"/>
      <c r="J179" s="721"/>
      <c r="K179" s="721"/>
      <c r="L179" s="721"/>
      <c r="M179" s="721"/>
      <c r="N179" s="721"/>
      <c r="O179" s="723"/>
    </row>
  </sheetData>
  <mergeCells count="441">
    <mergeCell ref="CM1:DA1"/>
    <mergeCell ref="DB1:DP1"/>
    <mergeCell ref="DQ1:EE1"/>
    <mergeCell ref="EF1:ET1"/>
    <mergeCell ref="A2:C2"/>
    <mergeCell ref="D2:F2"/>
    <mergeCell ref="G2:I2"/>
    <mergeCell ref="J2:L2"/>
    <mergeCell ref="M2:O2"/>
    <mergeCell ref="A1:O1"/>
    <mergeCell ref="BI1:BW1"/>
    <mergeCell ref="BX1:CL1"/>
    <mergeCell ref="BI2:BK2"/>
    <mergeCell ref="BL2:BN2"/>
    <mergeCell ref="BO2:BQ2"/>
    <mergeCell ref="BR2:BT2"/>
    <mergeCell ref="EO2:EQ2"/>
    <mergeCell ref="ER2:ET2"/>
    <mergeCell ref="D47:F47"/>
    <mergeCell ref="G47:I47"/>
    <mergeCell ref="J47:L47"/>
    <mergeCell ref="M47:O47"/>
    <mergeCell ref="CA2:CC2"/>
    <mergeCell ref="CD2:CF2"/>
    <mergeCell ref="CG2:CI2"/>
    <mergeCell ref="A46:O46"/>
    <mergeCell ref="BU4:BV4"/>
    <mergeCell ref="BU5:BW5"/>
    <mergeCell ref="DW2:DY2"/>
    <mergeCell ref="DZ2:EB2"/>
    <mergeCell ref="EC2:EE2"/>
    <mergeCell ref="EF2:EH2"/>
    <mergeCell ref="EI2:EK2"/>
    <mergeCell ref="EL2:EN2"/>
    <mergeCell ref="DE2:DG2"/>
    <mergeCell ref="DH2:DJ2"/>
    <mergeCell ref="DK2:DM2"/>
    <mergeCell ref="DN2:DP2"/>
    <mergeCell ref="DQ2:DS2"/>
    <mergeCell ref="DT2:DV2"/>
    <mergeCell ref="CM2:CO2"/>
    <mergeCell ref="CP2:CR2"/>
    <mergeCell ref="CS2:CU2"/>
    <mergeCell ref="CV2:CX2"/>
    <mergeCell ref="CY2:DA2"/>
    <mergeCell ref="DB2:DD2"/>
    <mergeCell ref="BU2:BW2"/>
    <mergeCell ref="BX2:BZ2"/>
    <mergeCell ref="CJ2:CL2"/>
    <mergeCell ref="BI11:BJ11"/>
    <mergeCell ref="M56:N56"/>
    <mergeCell ref="A101:B101"/>
    <mergeCell ref="D101:E101"/>
    <mergeCell ref="G101:H101"/>
    <mergeCell ref="J101:K101"/>
    <mergeCell ref="M101:N101"/>
    <mergeCell ref="A11:B11"/>
    <mergeCell ref="D11:E11"/>
    <mergeCell ref="G11:H11"/>
    <mergeCell ref="J11:K11"/>
    <mergeCell ref="M11:N11"/>
    <mergeCell ref="A56:B56"/>
    <mergeCell ref="D56:E56"/>
    <mergeCell ref="G56:H56"/>
    <mergeCell ref="J56:K56"/>
    <mergeCell ref="A92:C92"/>
    <mergeCell ref="D92:F92"/>
    <mergeCell ref="A47:C47"/>
    <mergeCell ref="A91:O91"/>
    <mergeCell ref="G92:I92"/>
    <mergeCell ref="J92:L92"/>
    <mergeCell ref="M92:O92"/>
    <mergeCell ref="CJ11:CK11"/>
    <mergeCell ref="CM11:CN11"/>
    <mergeCell ref="CP11:CQ11"/>
    <mergeCell ref="CS11:CT11"/>
    <mergeCell ref="BL11:BM11"/>
    <mergeCell ref="BO11:BP11"/>
    <mergeCell ref="BR11:BS11"/>
    <mergeCell ref="BU11:BV11"/>
    <mergeCell ref="BX11:BY11"/>
    <mergeCell ref="CA11:CB11"/>
    <mergeCell ref="EO11:EP11"/>
    <mergeCell ref="ER11:ES11"/>
    <mergeCell ref="A12:O12"/>
    <mergeCell ref="A57:O57"/>
    <mergeCell ref="A102:O102"/>
    <mergeCell ref="A147:O147"/>
    <mergeCell ref="BI12:BW12"/>
    <mergeCell ref="BX12:CL12"/>
    <mergeCell ref="CM12:DA12"/>
    <mergeCell ref="DB12:DP12"/>
    <mergeCell ref="DN11:DO11"/>
    <mergeCell ref="DQ11:DR11"/>
    <mergeCell ref="DT11:DU11"/>
    <mergeCell ref="DW11:DX11"/>
    <mergeCell ref="DZ11:EA11"/>
    <mergeCell ref="EC11:ED11"/>
    <mergeCell ref="CV11:CW11"/>
    <mergeCell ref="CY11:CZ11"/>
    <mergeCell ref="DB11:DC11"/>
    <mergeCell ref="DE11:DF11"/>
    <mergeCell ref="DH11:DI11"/>
    <mergeCell ref="DK11:DL11"/>
    <mergeCell ref="CD11:CE11"/>
    <mergeCell ref="CG11:CH11"/>
    <mergeCell ref="CP13:CR13"/>
    <mergeCell ref="DQ12:EE12"/>
    <mergeCell ref="EF12:ET12"/>
    <mergeCell ref="A13:C13"/>
    <mergeCell ref="D13:F13"/>
    <mergeCell ref="G13:I13"/>
    <mergeCell ref="J13:L13"/>
    <mergeCell ref="M13:O13"/>
    <mergeCell ref="A58:C58"/>
    <mergeCell ref="D58:F58"/>
    <mergeCell ref="G58:I58"/>
    <mergeCell ref="BI13:BK13"/>
    <mergeCell ref="BL13:BN13"/>
    <mergeCell ref="BO13:BQ13"/>
    <mergeCell ref="BR13:BT13"/>
    <mergeCell ref="BU13:BW13"/>
    <mergeCell ref="BX13:BZ13"/>
    <mergeCell ref="DH13:DJ13"/>
    <mergeCell ref="EC13:EE13"/>
    <mergeCell ref="EF13:EH13"/>
    <mergeCell ref="EI13:EK13"/>
    <mergeCell ref="EL13:EN13"/>
    <mergeCell ref="EO13:EQ13"/>
    <mergeCell ref="ER13:ET13"/>
    <mergeCell ref="DK13:DM13"/>
    <mergeCell ref="DN13:DP13"/>
    <mergeCell ref="DQ13:DS13"/>
    <mergeCell ref="DT13:DV13"/>
    <mergeCell ref="DW13:DY13"/>
    <mergeCell ref="DZ13:EB13"/>
    <mergeCell ref="EC15:ED15"/>
    <mergeCell ref="EC16:EE16"/>
    <mergeCell ref="A22:B22"/>
    <mergeCell ref="D22:E22"/>
    <mergeCell ref="G22:H22"/>
    <mergeCell ref="M22:N22"/>
    <mergeCell ref="CD22:CE22"/>
    <mergeCell ref="CG22:CH22"/>
    <mergeCell ref="CS13:CU13"/>
    <mergeCell ref="CV13:CX13"/>
    <mergeCell ref="CY13:DA13"/>
    <mergeCell ref="DB13:DD13"/>
    <mergeCell ref="DE13:DG13"/>
    <mergeCell ref="CA13:CC13"/>
    <mergeCell ref="CD13:CF13"/>
    <mergeCell ref="CG13:CI13"/>
    <mergeCell ref="CJ13:CL13"/>
    <mergeCell ref="CM13:CO13"/>
    <mergeCell ref="CA22:CB22"/>
    <mergeCell ref="CJ22:CK22"/>
    <mergeCell ref="J22:K22"/>
    <mergeCell ref="CM22:CN22"/>
    <mergeCell ref="M157:N157"/>
    <mergeCell ref="BI22:BJ22"/>
    <mergeCell ref="BL22:BM22"/>
    <mergeCell ref="BO22:BP22"/>
    <mergeCell ref="BR22:BS22"/>
    <mergeCell ref="BU22:BV22"/>
    <mergeCell ref="CM23:DA23"/>
    <mergeCell ref="J112:K112"/>
    <mergeCell ref="M112:N112"/>
    <mergeCell ref="J67:K67"/>
    <mergeCell ref="M67:N67"/>
    <mergeCell ref="J148:L148"/>
    <mergeCell ref="M148:O148"/>
    <mergeCell ref="M103:O103"/>
    <mergeCell ref="A136:O136"/>
    <mergeCell ref="A137:C137"/>
    <mergeCell ref="D137:F137"/>
    <mergeCell ref="G137:I137"/>
    <mergeCell ref="J137:L137"/>
    <mergeCell ref="M137:O137"/>
    <mergeCell ref="BO24:BQ24"/>
    <mergeCell ref="BR24:BT24"/>
    <mergeCell ref="DZ22:EA22"/>
    <mergeCell ref="EC22:ED22"/>
    <mergeCell ref="EF22:EG22"/>
    <mergeCell ref="EI22:EJ22"/>
    <mergeCell ref="A23:O23"/>
    <mergeCell ref="A68:O68"/>
    <mergeCell ref="A113:O113"/>
    <mergeCell ref="BI23:BW23"/>
    <mergeCell ref="BX23:CL23"/>
    <mergeCell ref="DH22:DI22"/>
    <mergeCell ref="DK22:DL22"/>
    <mergeCell ref="DN22:DO22"/>
    <mergeCell ref="DQ22:DR22"/>
    <mergeCell ref="DT22:DU22"/>
    <mergeCell ref="DW22:DX22"/>
    <mergeCell ref="CP22:CQ22"/>
    <mergeCell ref="CS22:CT22"/>
    <mergeCell ref="CV22:CW22"/>
    <mergeCell ref="CY22:CZ22"/>
    <mergeCell ref="DB22:DC22"/>
    <mergeCell ref="DE22:DF22"/>
    <mergeCell ref="BX22:BY22"/>
    <mergeCell ref="DQ23:EE23"/>
    <mergeCell ref="EF23:ET23"/>
    <mergeCell ref="A24:C24"/>
    <mergeCell ref="D24:F24"/>
    <mergeCell ref="G24:I24"/>
    <mergeCell ref="J24:L24"/>
    <mergeCell ref="M24:O24"/>
    <mergeCell ref="A69:C69"/>
    <mergeCell ref="G114:I114"/>
    <mergeCell ref="J114:L114"/>
    <mergeCell ref="M114:O114"/>
    <mergeCell ref="DB24:DD24"/>
    <mergeCell ref="BU24:BW24"/>
    <mergeCell ref="BX24:BZ24"/>
    <mergeCell ref="CA24:CC24"/>
    <mergeCell ref="CD24:CF24"/>
    <mergeCell ref="CG24:CI24"/>
    <mergeCell ref="CJ24:CL24"/>
    <mergeCell ref="BI24:BK24"/>
    <mergeCell ref="BL24:BN24"/>
    <mergeCell ref="DB23:DP23"/>
    <mergeCell ref="D69:F69"/>
    <mergeCell ref="G69:I69"/>
    <mergeCell ref="J69:L69"/>
    <mergeCell ref="EO24:EQ24"/>
    <mergeCell ref="ER24:ET24"/>
    <mergeCell ref="BO26:BP26"/>
    <mergeCell ref="DQ26:DR26"/>
    <mergeCell ref="DT26:DU26"/>
    <mergeCell ref="DW26:DX26"/>
    <mergeCell ref="DZ26:EA26"/>
    <mergeCell ref="DW24:DY24"/>
    <mergeCell ref="DZ24:EB24"/>
    <mergeCell ref="EC24:EE24"/>
    <mergeCell ref="EF24:EH24"/>
    <mergeCell ref="EI24:EK24"/>
    <mergeCell ref="EL24:EN24"/>
    <mergeCell ref="DE24:DG24"/>
    <mergeCell ref="DH24:DJ24"/>
    <mergeCell ref="DK24:DM24"/>
    <mergeCell ref="DN24:DP24"/>
    <mergeCell ref="DQ24:DS24"/>
    <mergeCell ref="DT24:DV24"/>
    <mergeCell ref="CM24:CO24"/>
    <mergeCell ref="CP24:CR24"/>
    <mergeCell ref="CS24:CU24"/>
    <mergeCell ref="CV24:CX24"/>
    <mergeCell ref="CY24:DA24"/>
    <mergeCell ref="DQ27:DS27"/>
    <mergeCell ref="DT27:DV27"/>
    <mergeCell ref="DW27:DY27"/>
    <mergeCell ref="DZ27:EB27"/>
    <mergeCell ref="A33:B33"/>
    <mergeCell ref="D33:E33"/>
    <mergeCell ref="G33:H33"/>
    <mergeCell ref="J33:K33"/>
    <mergeCell ref="M33:N33"/>
    <mergeCell ref="BI33:BJ33"/>
    <mergeCell ref="BL33:BM33"/>
    <mergeCell ref="BO33:BP33"/>
    <mergeCell ref="BR33:BS33"/>
    <mergeCell ref="EF34:ET34"/>
    <mergeCell ref="EF33:EG33"/>
    <mergeCell ref="EI33:EJ33"/>
    <mergeCell ref="A168:B168"/>
    <mergeCell ref="J168:K168"/>
    <mergeCell ref="M168:N168"/>
    <mergeCell ref="DW33:DX33"/>
    <mergeCell ref="DZ33:EA33"/>
    <mergeCell ref="EC33:ED33"/>
    <mergeCell ref="DQ33:DR33"/>
    <mergeCell ref="DT33:DU33"/>
    <mergeCell ref="G123:H123"/>
    <mergeCell ref="J123:K123"/>
    <mergeCell ref="M123:N123"/>
    <mergeCell ref="A123:B123"/>
    <mergeCell ref="A157:B157"/>
    <mergeCell ref="D157:E157"/>
    <mergeCell ref="G157:H157"/>
    <mergeCell ref="J157:K157"/>
    <mergeCell ref="A159:C159"/>
    <mergeCell ref="D159:F159"/>
    <mergeCell ref="G159:I159"/>
    <mergeCell ref="M69:O69"/>
    <mergeCell ref="A114:C114"/>
    <mergeCell ref="EL35:EN35"/>
    <mergeCell ref="EO35:EQ35"/>
    <mergeCell ref="ER35:ET35"/>
    <mergeCell ref="DQ36:EE36"/>
    <mergeCell ref="CY35:DA35"/>
    <mergeCell ref="DB35:DD35"/>
    <mergeCell ref="DE35:DG35"/>
    <mergeCell ref="DH35:DJ35"/>
    <mergeCell ref="DK35:DM35"/>
    <mergeCell ref="DN35:DP35"/>
    <mergeCell ref="EF35:EH35"/>
    <mergeCell ref="EI35:EK35"/>
    <mergeCell ref="DE33:DF33"/>
    <mergeCell ref="DH33:DI33"/>
    <mergeCell ref="DK33:DL33"/>
    <mergeCell ref="DN33:DO33"/>
    <mergeCell ref="G168:H168"/>
    <mergeCell ref="D123:E123"/>
    <mergeCell ref="CD33:CE33"/>
    <mergeCell ref="CS33:CT33"/>
    <mergeCell ref="CV33:CW33"/>
    <mergeCell ref="CY33:CZ33"/>
    <mergeCell ref="DB33:DC33"/>
    <mergeCell ref="BU33:BV33"/>
    <mergeCell ref="BX33:BY33"/>
    <mergeCell ref="BX34:CL34"/>
    <mergeCell ref="CM34:DA34"/>
    <mergeCell ref="DB34:DP34"/>
    <mergeCell ref="CA33:CB33"/>
    <mergeCell ref="A124:O124"/>
    <mergeCell ref="D114:F114"/>
    <mergeCell ref="J159:L159"/>
    <mergeCell ref="M159:O159"/>
    <mergeCell ref="A158:O158"/>
    <mergeCell ref="A67:B67"/>
    <mergeCell ref="D67:E67"/>
    <mergeCell ref="A170:C170"/>
    <mergeCell ref="BI35:BK35"/>
    <mergeCell ref="G35:I35"/>
    <mergeCell ref="G80:I80"/>
    <mergeCell ref="J80:L80"/>
    <mergeCell ref="D170:F170"/>
    <mergeCell ref="G170:I170"/>
    <mergeCell ref="A169:O169"/>
    <mergeCell ref="BI34:BW34"/>
    <mergeCell ref="G67:H67"/>
    <mergeCell ref="A112:B112"/>
    <mergeCell ref="D112:E112"/>
    <mergeCell ref="G112:H112"/>
    <mergeCell ref="G148:I148"/>
    <mergeCell ref="CG35:CI35"/>
    <mergeCell ref="CJ35:CL35"/>
    <mergeCell ref="CM35:CO35"/>
    <mergeCell ref="CP35:CR35"/>
    <mergeCell ref="CS35:CU35"/>
    <mergeCell ref="CV35:CX35"/>
    <mergeCell ref="J170:L170"/>
    <mergeCell ref="M170:O170"/>
    <mergeCell ref="BX35:BZ35"/>
    <mergeCell ref="CA35:CC35"/>
    <mergeCell ref="CD35:CF35"/>
    <mergeCell ref="J125:L125"/>
    <mergeCell ref="M125:O125"/>
    <mergeCell ref="CP37:CR37"/>
    <mergeCell ref="CS37:CU37"/>
    <mergeCell ref="CV37:CX37"/>
    <mergeCell ref="CP33:CQ33"/>
    <mergeCell ref="A45:O45"/>
    <mergeCell ref="A90:O90"/>
    <mergeCell ref="A135:O135"/>
    <mergeCell ref="A179:O179"/>
    <mergeCell ref="BI45:BW45"/>
    <mergeCell ref="BX45:CL45"/>
    <mergeCell ref="CV44:CW44"/>
    <mergeCell ref="CD44:CE44"/>
    <mergeCell ref="CG44:CH44"/>
    <mergeCell ref="CJ44:CK44"/>
    <mergeCell ref="CM44:CN44"/>
    <mergeCell ref="CP44:CQ44"/>
    <mergeCell ref="CS44:CT44"/>
    <mergeCell ref="BL44:BM44"/>
    <mergeCell ref="BO44:BP44"/>
    <mergeCell ref="BR44:BS44"/>
    <mergeCell ref="BU44:BV44"/>
    <mergeCell ref="BX44:BY44"/>
    <mergeCell ref="CA44:CB44"/>
    <mergeCell ref="D178:E178"/>
    <mergeCell ref="J178:K178"/>
    <mergeCell ref="M178:N178"/>
    <mergeCell ref="BI44:BJ44"/>
    <mergeCell ref="A178:B178"/>
    <mergeCell ref="BL35:BN35"/>
    <mergeCell ref="BO35:BQ35"/>
    <mergeCell ref="BR35:BT35"/>
    <mergeCell ref="BU35:BW35"/>
    <mergeCell ref="CM33:CN33"/>
    <mergeCell ref="CG33:CH33"/>
    <mergeCell ref="CJ33:CK33"/>
    <mergeCell ref="D168:E168"/>
    <mergeCell ref="G178:H178"/>
    <mergeCell ref="M89:N89"/>
    <mergeCell ref="A134:B134"/>
    <mergeCell ref="D134:E134"/>
    <mergeCell ref="G134:H134"/>
    <mergeCell ref="J134:K134"/>
    <mergeCell ref="M134:N134"/>
    <mergeCell ref="A44:B44"/>
    <mergeCell ref="D44:E44"/>
    <mergeCell ref="G44:H44"/>
    <mergeCell ref="J44:K44"/>
    <mergeCell ref="M44:N44"/>
    <mergeCell ref="D148:F148"/>
    <mergeCell ref="A148:C148"/>
    <mergeCell ref="G146:H146"/>
    <mergeCell ref="J146:K146"/>
    <mergeCell ref="M146:N146"/>
    <mergeCell ref="AT45:BH46"/>
    <mergeCell ref="DN44:DO44"/>
    <mergeCell ref="DE44:DF44"/>
    <mergeCell ref="DH44:DI44"/>
    <mergeCell ref="DK44:DL44"/>
    <mergeCell ref="CY44:CZ44"/>
    <mergeCell ref="DB44:DC44"/>
    <mergeCell ref="A89:B89"/>
    <mergeCell ref="D89:E89"/>
    <mergeCell ref="G89:H89"/>
    <mergeCell ref="J89:K89"/>
    <mergeCell ref="A125:C125"/>
    <mergeCell ref="D125:F125"/>
    <mergeCell ref="G125:I125"/>
    <mergeCell ref="A34:O34"/>
    <mergeCell ref="M80:O80"/>
    <mergeCell ref="J58:L58"/>
    <mergeCell ref="M58:O58"/>
    <mergeCell ref="A103:C103"/>
    <mergeCell ref="D103:F103"/>
    <mergeCell ref="G103:I103"/>
    <mergeCell ref="J103:L103"/>
    <mergeCell ref="A146:B146"/>
    <mergeCell ref="D146:E146"/>
    <mergeCell ref="G38:I38"/>
    <mergeCell ref="G37:H37"/>
    <mergeCell ref="A35:C35"/>
    <mergeCell ref="D35:F35"/>
    <mergeCell ref="J35:L35"/>
    <mergeCell ref="M35:O35"/>
    <mergeCell ref="A80:C80"/>
    <mergeCell ref="D80:F80"/>
    <mergeCell ref="A79:O79"/>
    <mergeCell ref="A78:B78"/>
    <mergeCell ref="D78:E78"/>
    <mergeCell ref="G78:H78"/>
    <mergeCell ref="J78:K78"/>
    <mergeCell ref="M78:N78"/>
  </mergeCells>
  <conditionalFormatting sqref="K108">
    <cfRule type="dataBar" priority="1">
      <dataBar>
        <cfvo type="min"/>
        <cfvo type="max"/>
        <color rgb="FF638EC6"/>
      </dataBar>
      <extLst>
        <ext xmlns:x14="http://schemas.microsoft.com/office/spreadsheetml/2009/9/main" uri="{B025F937-C7B1-47D3-B67F-A62EFF666E3E}">
          <x14:id>{5ED9EC92-47C8-46AA-B782-BEDB2886B499}</x14:id>
        </ext>
      </extLst>
    </cfRule>
  </conditionalFormatting>
  <printOptions horizontalCentered="1"/>
  <pageMargins left="0.25" right="0.25" top="0.75" bottom="0.75" header="0.3" footer="0.3"/>
  <pageSetup scale="78" orientation="landscape" r:id="rId1"/>
  <headerFooter alignWithMargins="0">
    <oddHeader>&amp;C&amp;"Arial,Bold"&amp;14MH60R FRP CAT V MASTER COURSE SCHEDULE (DAILY PLANNER)</oddHeader>
    <oddFooter>&amp;L&amp;"Arial,Regular"&amp;12Last Updated: 09/11/2023&amp;C&amp;"Arial,Regular"&amp;12&amp;P</oddFooter>
  </headerFooter>
  <colBreaks count="8" manualBreakCount="8">
    <brk id="30" max="1048575" man="1"/>
    <brk id="45" max="1048575" man="1"/>
    <brk id="60" max="1048575" man="1"/>
    <brk id="75" max="1048575" man="1"/>
    <brk id="90" max="1048575" man="1"/>
    <brk id="105" max="1048575" man="1"/>
    <brk id="120" max="1048575" man="1"/>
    <brk id="135" max="1048575" man="1"/>
  </colBreaks>
  <legacyDrawing r:id="rId2"/>
  <extLst>
    <ext xmlns:x14="http://schemas.microsoft.com/office/spreadsheetml/2009/9/main" uri="{78C0D931-6437-407d-A8EE-F0AAD7539E65}">
      <x14:conditionalFormattings>
        <x14:conditionalFormatting xmlns:xm="http://schemas.microsoft.com/office/excel/2006/main">
          <x14:cfRule type="dataBar" id="{5ED9EC92-47C8-46AA-B782-BEDB2886B499}">
            <x14:dataBar minLength="0" maxLength="100" gradient="0">
              <x14:cfvo type="autoMin"/>
              <x14:cfvo type="autoMax"/>
              <x14:negativeFillColor rgb="FFFF0000"/>
              <x14:axisColor rgb="FF000000"/>
            </x14:dataBar>
          </x14:cfRule>
          <xm:sqref>K108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O43"/>
  <sheetViews>
    <sheetView view="pageLayout" zoomScale="90" zoomScaleNormal="100" zoomScalePageLayoutView="90" workbookViewId="0">
      <selection activeCell="H19" sqref="H19"/>
    </sheetView>
  </sheetViews>
  <sheetFormatPr defaultColWidth="9.15625" defaultRowHeight="12.3" x14ac:dyDescent="0.4"/>
  <cols>
    <col min="1" max="2" width="9.15625" style="517"/>
    <col min="3" max="3" width="14.15625" style="517" customWidth="1"/>
    <col min="4" max="7" width="12.68359375" style="517" customWidth="1"/>
    <col min="8" max="10" width="9.15625" style="517"/>
    <col min="11" max="11" width="15.578125" style="517" customWidth="1"/>
    <col min="12" max="12" width="9.15625" style="517"/>
    <col min="13" max="13" width="20.83984375" style="517" customWidth="1"/>
    <col min="14" max="258" width="9.15625" style="517"/>
    <col min="259" max="259" width="14.15625" style="517" customWidth="1"/>
    <col min="260" max="263" width="12.68359375" style="517" customWidth="1"/>
    <col min="264" max="266" width="9.15625" style="517"/>
    <col min="267" max="267" width="15.578125" style="517" customWidth="1"/>
    <col min="268" max="268" width="9.15625" style="517"/>
    <col min="269" max="269" width="20.83984375" style="517" customWidth="1"/>
    <col min="270" max="514" width="9.15625" style="517"/>
    <col min="515" max="515" width="14.15625" style="517" customWidth="1"/>
    <col min="516" max="519" width="12.68359375" style="517" customWidth="1"/>
    <col min="520" max="522" width="9.15625" style="517"/>
    <col min="523" max="523" width="15.578125" style="517" customWidth="1"/>
    <col min="524" max="524" width="9.15625" style="517"/>
    <col min="525" max="525" width="20.83984375" style="517" customWidth="1"/>
    <col min="526" max="770" width="9.15625" style="517"/>
    <col min="771" max="771" width="14.15625" style="517" customWidth="1"/>
    <col min="772" max="775" width="12.68359375" style="517" customWidth="1"/>
    <col min="776" max="778" width="9.15625" style="517"/>
    <col min="779" max="779" width="15.578125" style="517" customWidth="1"/>
    <col min="780" max="780" width="9.15625" style="517"/>
    <col min="781" max="781" width="20.83984375" style="517" customWidth="1"/>
    <col min="782" max="1026" width="9.15625" style="517"/>
    <col min="1027" max="1027" width="14.15625" style="517" customWidth="1"/>
    <col min="1028" max="1031" width="12.68359375" style="517" customWidth="1"/>
    <col min="1032" max="1034" width="9.15625" style="517"/>
    <col min="1035" max="1035" width="15.578125" style="517" customWidth="1"/>
    <col min="1036" max="1036" width="9.15625" style="517"/>
    <col min="1037" max="1037" width="20.83984375" style="517" customWidth="1"/>
    <col min="1038" max="1282" width="9.15625" style="517"/>
    <col min="1283" max="1283" width="14.15625" style="517" customWidth="1"/>
    <col min="1284" max="1287" width="12.68359375" style="517" customWidth="1"/>
    <col min="1288" max="1290" width="9.15625" style="517"/>
    <col min="1291" max="1291" width="15.578125" style="517" customWidth="1"/>
    <col min="1292" max="1292" width="9.15625" style="517"/>
    <col min="1293" max="1293" width="20.83984375" style="517" customWidth="1"/>
    <col min="1294" max="1538" width="9.15625" style="517"/>
    <col min="1539" max="1539" width="14.15625" style="517" customWidth="1"/>
    <col min="1540" max="1543" width="12.68359375" style="517" customWidth="1"/>
    <col min="1544" max="1546" width="9.15625" style="517"/>
    <col min="1547" max="1547" width="15.578125" style="517" customWidth="1"/>
    <col min="1548" max="1548" width="9.15625" style="517"/>
    <col min="1549" max="1549" width="20.83984375" style="517" customWidth="1"/>
    <col min="1550" max="1794" width="9.15625" style="517"/>
    <col min="1795" max="1795" width="14.15625" style="517" customWidth="1"/>
    <col min="1796" max="1799" width="12.68359375" style="517" customWidth="1"/>
    <col min="1800" max="1802" width="9.15625" style="517"/>
    <col min="1803" max="1803" width="15.578125" style="517" customWidth="1"/>
    <col min="1804" max="1804" width="9.15625" style="517"/>
    <col min="1805" max="1805" width="20.83984375" style="517" customWidth="1"/>
    <col min="1806" max="2050" width="9.15625" style="517"/>
    <col min="2051" max="2051" width="14.15625" style="517" customWidth="1"/>
    <col min="2052" max="2055" width="12.68359375" style="517" customWidth="1"/>
    <col min="2056" max="2058" width="9.15625" style="517"/>
    <col min="2059" max="2059" width="15.578125" style="517" customWidth="1"/>
    <col min="2060" max="2060" width="9.15625" style="517"/>
    <col min="2061" max="2061" width="20.83984375" style="517" customWidth="1"/>
    <col min="2062" max="2306" width="9.15625" style="517"/>
    <col min="2307" max="2307" width="14.15625" style="517" customWidth="1"/>
    <col min="2308" max="2311" width="12.68359375" style="517" customWidth="1"/>
    <col min="2312" max="2314" width="9.15625" style="517"/>
    <col min="2315" max="2315" width="15.578125" style="517" customWidth="1"/>
    <col min="2316" max="2316" width="9.15625" style="517"/>
    <col min="2317" max="2317" width="20.83984375" style="517" customWidth="1"/>
    <col min="2318" max="2562" width="9.15625" style="517"/>
    <col min="2563" max="2563" width="14.15625" style="517" customWidth="1"/>
    <col min="2564" max="2567" width="12.68359375" style="517" customWidth="1"/>
    <col min="2568" max="2570" width="9.15625" style="517"/>
    <col min="2571" max="2571" width="15.578125" style="517" customWidth="1"/>
    <col min="2572" max="2572" width="9.15625" style="517"/>
    <col min="2573" max="2573" width="20.83984375" style="517" customWidth="1"/>
    <col min="2574" max="2818" width="9.15625" style="517"/>
    <col min="2819" max="2819" width="14.15625" style="517" customWidth="1"/>
    <col min="2820" max="2823" width="12.68359375" style="517" customWidth="1"/>
    <col min="2824" max="2826" width="9.15625" style="517"/>
    <col min="2827" max="2827" width="15.578125" style="517" customWidth="1"/>
    <col min="2828" max="2828" width="9.15625" style="517"/>
    <col min="2829" max="2829" width="20.83984375" style="517" customWidth="1"/>
    <col min="2830" max="3074" width="9.15625" style="517"/>
    <col min="3075" max="3075" width="14.15625" style="517" customWidth="1"/>
    <col min="3076" max="3079" width="12.68359375" style="517" customWidth="1"/>
    <col min="3080" max="3082" width="9.15625" style="517"/>
    <col min="3083" max="3083" width="15.578125" style="517" customWidth="1"/>
    <col min="3084" max="3084" width="9.15625" style="517"/>
    <col min="3085" max="3085" width="20.83984375" style="517" customWidth="1"/>
    <col min="3086" max="3330" width="9.15625" style="517"/>
    <col min="3331" max="3331" width="14.15625" style="517" customWidth="1"/>
    <col min="3332" max="3335" width="12.68359375" style="517" customWidth="1"/>
    <col min="3336" max="3338" width="9.15625" style="517"/>
    <col min="3339" max="3339" width="15.578125" style="517" customWidth="1"/>
    <col min="3340" max="3340" width="9.15625" style="517"/>
    <col min="3341" max="3341" width="20.83984375" style="517" customWidth="1"/>
    <col min="3342" max="3586" width="9.15625" style="517"/>
    <col min="3587" max="3587" width="14.15625" style="517" customWidth="1"/>
    <col min="3588" max="3591" width="12.68359375" style="517" customWidth="1"/>
    <col min="3592" max="3594" width="9.15625" style="517"/>
    <col min="3595" max="3595" width="15.578125" style="517" customWidth="1"/>
    <col min="3596" max="3596" width="9.15625" style="517"/>
    <col min="3597" max="3597" width="20.83984375" style="517" customWidth="1"/>
    <col min="3598" max="3842" width="9.15625" style="517"/>
    <col min="3843" max="3843" width="14.15625" style="517" customWidth="1"/>
    <col min="3844" max="3847" width="12.68359375" style="517" customWidth="1"/>
    <col min="3848" max="3850" width="9.15625" style="517"/>
    <col min="3851" max="3851" width="15.578125" style="517" customWidth="1"/>
    <col min="3852" max="3852" width="9.15625" style="517"/>
    <col min="3853" max="3853" width="20.83984375" style="517" customWidth="1"/>
    <col min="3854" max="4098" width="9.15625" style="517"/>
    <col min="4099" max="4099" width="14.15625" style="517" customWidth="1"/>
    <col min="4100" max="4103" width="12.68359375" style="517" customWidth="1"/>
    <col min="4104" max="4106" width="9.15625" style="517"/>
    <col min="4107" max="4107" width="15.578125" style="517" customWidth="1"/>
    <col min="4108" max="4108" width="9.15625" style="517"/>
    <col min="4109" max="4109" width="20.83984375" style="517" customWidth="1"/>
    <col min="4110" max="4354" width="9.15625" style="517"/>
    <col min="4355" max="4355" width="14.15625" style="517" customWidth="1"/>
    <col min="4356" max="4359" width="12.68359375" style="517" customWidth="1"/>
    <col min="4360" max="4362" width="9.15625" style="517"/>
    <col min="4363" max="4363" width="15.578125" style="517" customWidth="1"/>
    <col min="4364" max="4364" width="9.15625" style="517"/>
    <col min="4365" max="4365" width="20.83984375" style="517" customWidth="1"/>
    <col min="4366" max="4610" width="9.15625" style="517"/>
    <col min="4611" max="4611" width="14.15625" style="517" customWidth="1"/>
    <col min="4612" max="4615" width="12.68359375" style="517" customWidth="1"/>
    <col min="4616" max="4618" width="9.15625" style="517"/>
    <col min="4619" max="4619" width="15.578125" style="517" customWidth="1"/>
    <col min="4620" max="4620" width="9.15625" style="517"/>
    <col min="4621" max="4621" width="20.83984375" style="517" customWidth="1"/>
    <col min="4622" max="4866" width="9.15625" style="517"/>
    <col min="4867" max="4867" width="14.15625" style="517" customWidth="1"/>
    <col min="4868" max="4871" width="12.68359375" style="517" customWidth="1"/>
    <col min="4872" max="4874" width="9.15625" style="517"/>
    <col min="4875" max="4875" width="15.578125" style="517" customWidth="1"/>
    <col min="4876" max="4876" width="9.15625" style="517"/>
    <col min="4877" max="4877" width="20.83984375" style="517" customWidth="1"/>
    <col min="4878" max="5122" width="9.15625" style="517"/>
    <col min="5123" max="5123" width="14.15625" style="517" customWidth="1"/>
    <col min="5124" max="5127" width="12.68359375" style="517" customWidth="1"/>
    <col min="5128" max="5130" width="9.15625" style="517"/>
    <col min="5131" max="5131" width="15.578125" style="517" customWidth="1"/>
    <col min="5132" max="5132" width="9.15625" style="517"/>
    <col min="5133" max="5133" width="20.83984375" style="517" customWidth="1"/>
    <col min="5134" max="5378" width="9.15625" style="517"/>
    <col min="5379" max="5379" width="14.15625" style="517" customWidth="1"/>
    <col min="5380" max="5383" width="12.68359375" style="517" customWidth="1"/>
    <col min="5384" max="5386" width="9.15625" style="517"/>
    <col min="5387" max="5387" width="15.578125" style="517" customWidth="1"/>
    <col min="5388" max="5388" width="9.15625" style="517"/>
    <col min="5389" max="5389" width="20.83984375" style="517" customWidth="1"/>
    <col min="5390" max="5634" width="9.15625" style="517"/>
    <col min="5635" max="5635" width="14.15625" style="517" customWidth="1"/>
    <col min="5636" max="5639" width="12.68359375" style="517" customWidth="1"/>
    <col min="5640" max="5642" width="9.15625" style="517"/>
    <col min="5643" max="5643" width="15.578125" style="517" customWidth="1"/>
    <col min="5644" max="5644" width="9.15625" style="517"/>
    <col min="5645" max="5645" width="20.83984375" style="517" customWidth="1"/>
    <col min="5646" max="5890" width="9.15625" style="517"/>
    <col min="5891" max="5891" width="14.15625" style="517" customWidth="1"/>
    <col min="5892" max="5895" width="12.68359375" style="517" customWidth="1"/>
    <col min="5896" max="5898" width="9.15625" style="517"/>
    <col min="5899" max="5899" width="15.578125" style="517" customWidth="1"/>
    <col min="5900" max="5900" width="9.15625" style="517"/>
    <col min="5901" max="5901" width="20.83984375" style="517" customWidth="1"/>
    <col min="5902" max="6146" width="9.15625" style="517"/>
    <col min="6147" max="6147" width="14.15625" style="517" customWidth="1"/>
    <col min="6148" max="6151" width="12.68359375" style="517" customWidth="1"/>
    <col min="6152" max="6154" width="9.15625" style="517"/>
    <col min="6155" max="6155" width="15.578125" style="517" customWidth="1"/>
    <col min="6156" max="6156" width="9.15625" style="517"/>
    <col min="6157" max="6157" width="20.83984375" style="517" customWidth="1"/>
    <col min="6158" max="6402" width="9.15625" style="517"/>
    <col min="6403" max="6403" width="14.15625" style="517" customWidth="1"/>
    <col min="6404" max="6407" width="12.68359375" style="517" customWidth="1"/>
    <col min="6408" max="6410" width="9.15625" style="517"/>
    <col min="6411" max="6411" width="15.578125" style="517" customWidth="1"/>
    <col min="6412" max="6412" width="9.15625" style="517"/>
    <col min="6413" max="6413" width="20.83984375" style="517" customWidth="1"/>
    <col min="6414" max="6658" width="9.15625" style="517"/>
    <col min="6659" max="6659" width="14.15625" style="517" customWidth="1"/>
    <col min="6660" max="6663" width="12.68359375" style="517" customWidth="1"/>
    <col min="6664" max="6666" width="9.15625" style="517"/>
    <col min="6667" max="6667" width="15.578125" style="517" customWidth="1"/>
    <col min="6668" max="6668" width="9.15625" style="517"/>
    <col min="6669" max="6669" width="20.83984375" style="517" customWidth="1"/>
    <col min="6670" max="6914" width="9.15625" style="517"/>
    <col min="6915" max="6915" width="14.15625" style="517" customWidth="1"/>
    <col min="6916" max="6919" width="12.68359375" style="517" customWidth="1"/>
    <col min="6920" max="6922" width="9.15625" style="517"/>
    <col min="6923" max="6923" width="15.578125" style="517" customWidth="1"/>
    <col min="6924" max="6924" width="9.15625" style="517"/>
    <col min="6925" max="6925" width="20.83984375" style="517" customWidth="1"/>
    <col min="6926" max="7170" width="9.15625" style="517"/>
    <col min="7171" max="7171" width="14.15625" style="517" customWidth="1"/>
    <col min="7172" max="7175" width="12.68359375" style="517" customWidth="1"/>
    <col min="7176" max="7178" width="9.15625" style="517"/>
    <col min="7179" max="7179" width="15.578125" style="517" customWidth="1"/>
    <col min="7180" max="7180" width="9.15625" style="517"/>
    <col min="7181" max="7181" width="20.83984375" style="517" customWidth="1"/>
    <col min="7182" max="7426" width="9.15625" style="517"/>
    <col min="7427" max="7427" width="14.15625" style="517" customWidth="1"/>
    <col min="7428" max="7431" width="12.68359375" style="517" customWidth="1"/>
    <col min="7432" max="7434" width="9.15625" style="517"/>
    <col min="7435" max="7435" width="15.578125" style="517" customWidth="1"/>
    <col min="7436" max="7436" width="9.15625" style="517"/>
    <col min="7437" max="7437" width="20.83984375" style="517" customWidth="1"/>
    <col min="7438" max="7682" width="9.15625" style="517"/>
    <col min="7683" max="7683" width="14.15625" style="517" customWidth="1"/>
    <col min="7684" max="7687" width="12.68359375" style="517" customWidth="1"/>
    <col min="7688" max="7690" width="9.15625" style="517"/>
    <col min="7691" max="7691" width="15.578125" style="517" customWidth="1"/>
    <col min="7692" max="7692" width="9.15625" style="517"/>
    <col min="7693" max="7693" width="20.83984375" style="517" customWidth="1"/>
    <col min="7694" max="7938" width="9.15625" style="517"/>
    <col min="7939" max="7939" width="14.15625" style="517" customWidth="1"/>
    <col min="7940" max="7943" width="12.68359375" style="517" customWidth="1"/>
    <col min="7944" max="7946" width="9.15625" style="517"/>
    <col min="7947" max="7947" width="15.578125" style="517" customWidth="1"/>
    <col min="7948" max="7948" width="9.15625" style="517"/>
    <col min="7949" max="7949" width="20.83984375" style="517" customWidth="1"/>
    <col min="7950" max="8194" width="9.15625" style="517"/>
    <col min="8195" max="8195" width="14.15625" style="517" customWidth="1"/>
    <col min="8196" max="8199" width="12.68359375" style="517" customWidth="1"/>
    <col min="8200" max="8202" width="9.15625" style="517"/>
    <col min="8203" max="8203" width="15.578125" style="517" customWidth="1"/>
    <col min="8204" max="8204" width="9.15625" style="517"/>
    <col min="8205" max="8205" width="20.83984375" style="517" customWidth="1"/>
    <col min="8206" max="8450" width="9.15625" style="517"/>
    <col min="8451" max="8451" width="14.15625" style="517" customWidth="1"/>
    <col min="8452" max="8455" width="12.68359375" style="517" customWidth="1"/>
    <col min="8456" max="8458" width="9.15625" style="517"/>
    <col min="8459" max="8459" width="15.578125" style="517" customWidth="1"/>
    <col min="8460" max="8460" width="9.15625" style="517"/>
    <col min="8461" max="8461" width="20.83984375" style="517" customWidth="1"/>
    <col min="8462" max="8706" width="9.15625" style="517"/>
    <col min="8707" max="8707" width="14.15625" style="517" customWidth="1"/>
    <col min="8708" max="8711" width="12.68359375" style="517" customWidth="1"/>
    <col min="8712" max="8714" width="9.15625" style="517"/>
    <col min="8715" max="8715" width="15.578125" style="517" customWidth="1"/>
    <col min="8716" max="8716" width="9.15625" style="517"/>
    <col min="8717" max="8717" width="20.83984375" style="517" customWidth="1"/>
    <col min="8718" max="8962" width="9.15625" style="517"/>
    <col min="8963" max="8963" width="14.15625" style="517" customWidth="1"/>
    <col min="8964" max="8967" width="12.68359375" style="517" customWidth="1"/>
    <col min="8968" max="8970" width="9.15625" style="517"/>
    <col min="8971" max="8971" width="15.578125" style="517" customWidth="1"/>
    <col min="8972" max="8972" width="9.15625" style="517"/>
    <col min="8973" max="8973" width="20.83984375" style="517" customWidth="1"/>
    <col min="8974" max="9218" width="9.15625" style="517"/>
    <col min="9219" max="9219" width="14.15625" style="517" customWidth="1"/>
    <col min="9220" max="9223" width="12.68359375" style="517" customWidth="1"/>
    <col min="9224" max="9226" width="9.15625" style="517"/>
    <col min="9227" max="9227" width="15.578125" style="517" customWidth="1"/>
    <col min="9228" max="9228" width="9.15625" style="517"/>
    <col min="9229" max="9229" width="20.83984375" style="517" customWidth="1"/>
    <col min="9230" max="9474" width="9.15625" style="517"/>
    <col min="9475" max="9475" width="14.15625" style="517" customWidth="1"/>
    <col min="9476" max="9479" width="12.68359375" style="517" customWidth="1"/>
    <col min="9480" max="9482" width="9.15625" style="517"/>
    <col min="9483" max="9483" width="15.578125" style="517" customWidth="1"/>
    <col min="9484" max="9484" width="9.15625" style="517"/>
    <col min="9485" max="9485" width="20.83984375" style="517" customWidth="1"/>
    <col min="9486" max="9730" width="9.15625" style="517"/>
    <col min="9731" max="9731" width="14.15625" style="517" customWidth="1"/>
    <col min="9732" max="9735" width="12.68359375" style="517" customWidth="1"/>
    <col min="9736" max="9738" width="9.15625" style="517"/>
    <col min="9739" max="9739" width="15.578125" style="517" customWidth="1"/>
    <col min="9740" max="9740" width="9.15625" style="517"/>
    <col min="9741" max="9741" width="20.83984375" style="517" customWidth="1"/>
    <col min="9742" max="9986" width="9.15625" style="517"/>
    <col min="9987" max="9987" width="14.15625" style="517" customWidth="1"/>
    <col min="9988" max="9991" width="12.68359375" style="517" customWidth="1"/>
    <col min="9992" max="9994" width="9.15625" style="517"/>
    <col min="9995" max="9995" width="15.578125" style="517" customWidth="1"/>
    <col min="9996" max="9996" width="9.15625" style="517"/>
    <col min="9997" max="9997" width="20.83984375" style="517" customWidth="1"/>
    <col min="9998" max="10242" width="9.15625" style="517"/>
    <col min="10243" max="10243" width="14.15625" style="517" customWidth="1"/>
    <col min="10244" max="10247" width="12.68359375" style="517" customWidth="1"/>
    <col min="10248" max="10250" width="9.15625" style="517"/>
    <col min="10251" max="10251" width="15.578125" style="517" customWidth="1"/>
    <col min="10252" max="10252" width="9.15625" style="517"/>
    <col min="10253" max="10253" width="20.83984375" style="517" customWidth="1"/>
    <col min="10254" max="10498" width="9.15625" style="517"/>
    <col min="10499" max="10499" width="14.15625" style="517" customWidth="1"/>
    <col min="10500" max="10503" width="12.68359375" style="517" customWidth="1"/>
    <col min="10504" max="10506" width="9.15625" style="517"/>
    <col min="10507" max="10507" width="15.578125" style="517" customWidth="1"/>
    <col min="10508" max="10508" width="9.15625" style="517"/>
    <col min="10509" max="10509" width="20.83984375" style="517" customWidth="1"/>
    <col min="10510" max="10754" width="9.15625" style="517"/>
    <col min="10755" max="10755" width="14.15625" style="517" customWidth="1"/>
    <col min="10756" max="10759" width="12.68359375" style="517" customWidth="1"/>
    <col min="10760" max="10762" width="9.15625" style="517"/>
    <col min="10763" max="10763" width="15.578125" style="517" customWidth="1"/>
    <col min="10764" max="10764" width="9.15625" style="517"/>
    <col min="10765" max="10765" width="20.83984375" style="517" customWidth="1"/>
    <col min="10766" max="11010" width="9.15625" style="517"/>
    <col min="11011" max="11011" width="14.15625" style="517" customWidth="1"/>
    <col min="11012" max="11015" width="12.68359375" style="517" customWidth="1"/>
    <col min="11016" max="11018" width="9.15625" style="517"/>
    <col min="11019" max="11019" width="15.578125" style="517" customWidth="1"/>
    <col min="11020" max="11020" width="9.15625" style="517"/>
    <col min="11021" max="11021" width="20.83984375" style="517" customWidth="1"/>
    <col min="11022" max="11266" width="9.15625" style="517"/>
    <col min="11267" max="11267" width="14.15625" style="517" customWidth="1"/>
    <col min="11268" max="11271" width="12.68359375" style="517" customWidth="1"/>
    <col min="11272" max="11274" width="9.15625" style="517"/>
    <col min="11275" max="11275" width="15.578125" style="517" customWidth="1"/>
    <col min="11276" max="11276" width="9.15625" style="517"/>
    <col min="11277" max="11277" width="20.83984375" style="517" customWidth="1"/>
    <col min="11278" max="11522" width="9.15625" style="517"/>
    <col min="11523" max="11523" width="14.15625" style="517" customWidth="1"/>
    <col min="11524" max="11527" width="12.68359375" style="517" customWidth="1"/>
    <col min="11528" max="11530" width="9.15625" style="517"/>
    <col min="11531" max="11531" width="15.578125" style="517" customWidth="1"/>
    <col min="11532" max="11532" width="9.15625" style="517"/>
    <col min="11533" max="11533" width="20.83984375" style="517" customWidth="1"/>
    <col min="11534" max="11778" width="9.15625" style="517"/>
    <col min="11779" max="11779" width="14.15625" style="517" customWidth="1"/>
    <col min="11780" max="11783" width="12.68359375" style="517" customWidth="1"/>
    <col min="11784" max="11786" width="9.15625" style="517"/>
    <col min="11787" max="11787" width="15.578125" style="517" customWidth="1"/>
    <col min="11788" max="11788" width="9.15625" style="517"/>
    <col min="11789" max="11789" width="20.83984375" style="517" customWidth="1"/>
    <col min="11790" max="12034" width="9.15625" style="517"/>
    <col min="12035" max="12035" width="14.15625" style="517" customWidth="1"/>
    <col min="12036" max="12039" width="12.68359375" style="517" customWidth="1"/>
    <col min="12040" max="12042" width="9.15625" style="517"/>
    <col min="12043" max="12043" width="15.578125" style="517" customWidth="1"/>
    <col min="12044" max="12044" width="9.15625" style="517"/>
    <col min="12045" max="12045" width="20.83984375" style="517" customWidth="1"/>
    <col min="12046" max="12290" width="9.15625" style="517"/>
    <col min="12291" max="12291" width="14.15625" style="517" customWidth="1"/>
    <col min="12292" max="12295" width="12.68359375" style="517" customWidth="1"/>
    <col min="12296" max="12298" width="9.15625" style="517"/>
    <col min="12299" max="12299" width="15.578125" style="517" customWidth="1"/>
    <col min="12300" max="12300" width="9.15625" style="517"/>
    <col min="12301" max="12301" width="20.83984375" style="517" customWidth="1"/>
    <col min="12302" max="12546" width="9.15625" style="517"/>
    <col min="12547" max="12547" width="14.15625" style="517" customWidth="1"/>
    <col min="12548" max="12551" width="12.68359375" style="517" customWidth="1"/>
    <col min="12552" max="12554" width="9.15625" style="517"/>
    <col min="12555" max="12555" width="15.578125" style="517" customWidth="1"/>
    <col min="12556" max="12556" width="9.15625" style="517"/>
    <col min="12557" max="12557" width="20.83984375" style="517" customWidth="1"/>
    <col min="12558" max="12802" width="9.15625" style="517"/>
    <col min="12803" max="12803" width="14.15625" style="517" customWidth="1"/>
    <col min="12804" max="12807" width="12.68359375" style="517" customWidth="1"/>
    <col min="12808" max="12810" width="9.15625" style="517"/>
    <col min="12811" max="12811" width="15.578125" style="517" customWidth="1"/>
    <col min="12812" max="12812" width="9.15625" style="517"/>
    <col min="12813" max="12813" width="20.83984375" style="517" customWidth="1"/>
    <col min="12814" max="13058" width="9.15625" style="517"/>
    <col min="13059" max="13059" width="14.15625" style="517" customWidth="1"/>
    <col min="13060" max="13063" width="12.68359375" style="517" customWidth="1"/>
    <col min="13064" max="13066" width="9.15625" style="517"/>
    <col min="13067" max="13067" width="15.578125" style="517" customWidth="1"/>
    <col min="13068" max="13068" width="9.15625" style="517"/>
    <col min="13069" max="13069" width="20.83984375" style="517" customWidth="1"/>
    <col min="13070" max="13314" width="9.15625" style="517"/>
    <col min="13315" max="13315" width="14.15625" style="517" customWidth="1"/>
    <col min="13316" max="13319" width="12.68359375" style="517" customWidth="1"/>
    <col min="13320" max="13322" width="9.15625" style="517"/>
    <col min="13323" max="13323" width="15.578125" style="517" customWidth="1"/>
    <col min="13324" max="13324" width="9.15625" style="517"/>
    <col min="13325" max="13325" width="20.83984375" style="517" customWidth="1"/>
    <col min="13326" max="13570" width="9.15625" style="517"/>
    <col min="13571" max="13571" width="14.15625" style="517" customWidth="1"/>
    <col min="13572" max="13575" width="12.68359375" style="517" customWidth="1"/>
    <col min="13576" max="13578" width="9.15625" style="517"/>
    <col min="13579" max="13579" width="15.578125" style="517" customWidth="1"/>
    <col min="13580" max="13580" width="9.15625" style="517"/>
    <col min="13581" max="13581" width="20.83984375" style="517" customWidth="1"/>
    <col min="13582" max="13826" width="9.15625" style="517"/>
    <col min="13827" max="13827" width="14.15625" style="517" customWidth="1"/>
    <col min="13828" max="13831" width="12.68359375" style="517" customWidth="1"/>
    <col min="13832" max="13834" width="9.15625" style="517"/>
    <col min="13835" max="13835" width="15.578125" style="517" customWidth="1"/>
    <col min="13836" max="13836" width="9.15625" style="517"/>
    <col min="13837" max="13837" width="20.83984375" style="517" customWidth="1"/>
    <col min="13838" max="14082" width="9.15625" style="517"/>
    <col min="14083" max="14083" width="14.15625" style="517" customWidth="1"/>
    <col min="14084" max="14087" width="12.68359375" style="517" customWidth="1"/>
    <col min="14088" max="14090" width="9.15625" style="517"/>
    <col min="14091" max="14091" width="15.578125" style="517" customWidth="1"/>
    <col min="14092" max="14092" width="9.15625" style="517"/>
    <col min="14093" max="14093" width="20.83984375" style="517" customWidth="1"/>
    <col min="14094" max="14338" width="9.15625" style="517"/>
    <col min="14339" max="14339" width="14.15625" style="517" customWidth="1"/>
    <col min="14340" max="14343" width="12.68359375" style="517" customWidth="1"/>
    <col min="14344" max="14346" width="9.15625" style="517"/>
    <col min="14347" max="14347" width="15.578125" style="517" customWidth="1"/>
    <col min="14348" max="14348" width="9.15625" style="517"/>
    <col min="14349" max="14349" width="20.83984375" style="517" customWidth="1"/>
    <col min="14350" max="14594" width="9.15625" style="517"/>
    <col min="14595" max="14595" width="14.15625" style="517" customWidth="1"/>
    <col min="14596" max="14599" width="12.68359375" style="517" customWidth="1"/>
    <col min="14600" max="14602" width="9.15625" style="517"/>
    <col min="14603" max="14603" width="15.578125" style="517" customWidth="1"/>
    <col min="14604" max="14604" width="9.15625" style="517"/>
    <col min="14605" max="14605" width="20.83984375" style="517" customWidth="1"/>
    <col min="14606" max="14850" width="9.15625" style="517"/>
    <col min="14851" max="14851" width="14.15625" style="517" customWidth="1"/>
    <col min="14852" max="14855" width="12.68359375" style="517" customWidth="1"/>
    <col min="14856" max="14858" width="9.15625" style="517"/>
    <col min="14859" max="14859" width="15.578125" style="517" customWidth="1"/>
    <col min="14860" max="14860" width="9.15625" style="517"/>
    <col min="14861" max="14861" width="20.83984375" style="517" customWidth="1"/>
    <col min="14862" max="15106" width="9.15625" style="517"/>
    <col min="15107" max="15107" width="14.15625" style="517" customWidth="1"/>
    <col min="15108" max="15111" width="12.68359375" style="517" customWidth="1"/>
    <col min="15112" max="15114" width="9.15625" style="517"/>
    <col min="15115" max="15115" width="15.578125" style="517" customWidth="1"/>
    <col min="15116" max="15116" width="9.15625" style="517"/>
    <col min="15117" max="15117" width="20.83984375" style="517" customWidth="1"/>
    <col min="15118" max="15362" width="9.15625" style="517"/>
    <col min="15363" max="15363" width="14.15625" style="517" customWidth="1"/>
    <col min="15364" max="15367" width="12.68359375" style="517" customWidth="1"/>
    <col min="15368" max="15370" width="9.15625" style="517"/>
    <col min="15371" max="15371" width="15.578125" style="517" customWidth="1"/>
    <col min="15372" max="15372" width="9.15625" style="517"/>
    <col min="15373" max="15373" width="20.83984375" style="517" customWidth="1"/>
    <col min="15374" max="15618" width="9.15625" style="517"/>
    <col min="15619" max="15619" width="14.15625" style="517" customWidth="1"/>
    <col min="15620" max="15623" width="12.68359375" style="517" customWidth="1"/>
    <col min="15624" max="15626" width="9.15625" style="517"/>
    <col min="15627" max="15627" width="15.578125" style="517" customWidth="1"/>
    <col min="15628" max="15628" width="9.15625" style="517"/>
    <col min="15629" max="15629" width="20.83984375" style="517" customWidth="1"/>
    <col min="15630" max="15874" width="9.15625" style="517"/>
    <col min="15875" max="15875" width="14.15625" style="517" customWidth="1"/>
    <col min="15876" max="15879" width="12.68359375" style="517" customWidth="1"/>
    <col min="15880" max="15882" width="9.15625" style="517"/>
    <col min="15883" max="15883" width="15.578125" style="517" customWidth="1"/>
    <col min="15884" max="15884" width="9.15625" style="517"/>
    <col min="15885" max="15885" width="20.83984375" style="517" customWidth="1"/>
    <col min="15886" max="16130" width="9.15625" style="517"/>
    <col min="16131" max="16131" width="14.15625" style="517" customWidth="1"/>
    <col min="16132" max="16135" width="12.68359375" style="517" customWidth="1"/>
    <col min="16136" max="16138" width="9.15625" style="517"/>
    <col min="16139" max="16139" width="15.578125" style="517" customWidth="1"/>
    <col min="16140" max="16140" width="9.15625" style="517"/>
    <col min="16141" max="16141" width="20.83984375" style="517" customWidth="1"/>
    <col min="16142" max="16384" width="9.15625" style="517"/>
  </cols>
  <sheetData>
    <row r="1" spans="3:15" s="496" customFormat="1" ht="15" customHeight="1" x14ac:dyDescent="0.5">
      <c r="C1" s="494"/>
      <c r="D1" s="494"/>
      <c r="E1" s="494"/>
      <c r="F1" s="495"/>
      <c r="K1" s="494"/>
      <c r="L1" s="494"/>
      <c r="M1" s="494"/>
      <c r="N1" s="495"/>
    </row>
    <row r="2" spans="3:15" s="496" customFormat="1" ht="15" customHeight="1" x14ac:dyDescent="0.5">
      <c r="C2" s="765" t="s">
        <v>86</v>
      </c>
      <c r="D2" s="765"/>
      <c r="E2" s="765"/>
      <c r="F2" s="765"/>
      <c r="K2" s="765" t="s">
        <v>87</v>
      </c>
      <c r="L2" s="765"/>
      <c r="M2" s="765"/>
      <c r="N2" s="765"/>
    </row>
    <row r="3" spans="3:15" s="496" customFormat="1" ht="15" customHeight="1" x14ac:dyDescent="0.5">
      <c r="C3" s="497" t="s">
        <v>1141</v>
      </c>
      <c r="K3" s="497" t="s">
        <v>1141</v>
      </c>
    </row>
    <row r="4" spans="3:15" s="496" customFormat="1" ht="15" customHeight="1" x14ac:dyDescent="0.5">
      <c r="C4" s="497" t="s">
        <v>1142</v>
      </c>
      <c r="D4" s="498">
        <v>16</v>
      </c>
      <c r="K4" s="497" t="s">
        <v>1142</v>
      </c>
      <c r="L4" s="498">
        <v>16</v>
      </c>
    </row>
    <row r="5" spans="3:15" s="496" customFormat="1" ht="15" customHeight="1" x14ac:dyDescent="0.5">
      <c r="C5" s="497"/>
      <c r="K5" s="497"/>
    </row>
    <row r="6" spans="3:15" s="496" customFormat="1" ht="15" customHeight="1" x14ac:dyDescent="0.5">
      <c r="C6" s="497" t="s">
        <v>1143</v>
      </c>
      <c r="D6" s="498">
        <v>58</v>
      </c>
      <c r="K6" s="497" t="s">
        <v>1143</v>
      </c>
      <c r="L6" s="498">
        <v>58</v>
      </c>
    </row>
    <row r="7" spans="3:15" s="496" customFormat="1" ht="15" customHeight="1" x14ac:dyDescent="0.5"/>
    <row r="8" spans="3:15" s="496" customFormat="1" ht="15" customHeight="1" x14ac:dyDescent="0.5">
      <c r="C8" s="766" t="s">
        <v>1144</v>
      </c>
      <c r="D8" s="766"/>
      <c r="E8" s="766"/>
      <c r="K8" s="766" t="s">
        <v>1144</v>
      </c>
      <c r="L8" s="766"/>
      <c r="M8" s="766"/>
    </row>
    <row r="9" spans="3:15" s="496" customFormat="1" ht="15" customHeight="1" x14ac:dyDescent="0.5"/>
    <row r="10" spans="3:15" s="496" customFormat="1" ht="15" customHeight="1" x14ac:dyDescent="0.5">
      <c r="C10" s="497" t="s">
        <v>1145</v>
      </c>
      <c r="D10" s="498">
        <v>75</v>
      </c>
      <c r="K10" s="497" t="s">
        <v>1145</v>
      </c>
      <c r="L10" s="498">
        <v>75</v>
      </c>
    </row>
    <row r="11" spans="3:15" s="496" customFormat="1" ht="15" customHeight="1" x14ac:dyDescent="0.5"/>
    <row r="12" spans="3:15" s="496" customFormat="1" ht="15" customHeight="1" x14ac:dyDescent="0.5">
      <c r="C12" s="766" t="s">
        <v>1146</v>
      </c>
      <c r="D12" s="766"/>
      <c r="E12" s="766"/>
      <c r="F12" s="499">
        <v>5.8999999999999997E-2</v>
      </c>
      <c r="G12" s="496" t="s">
        <v>1147</v>
      </c>
      <c r="K12" s="766" t="s">
        <v>1146</v>
      </c>
      <c r="L12" s="766"/>
      <c r="M12" s="766"/>
      <c r="N12" s="499">
        <v>9.7000000000000003E-2</v>
      </c>
      <c r="O12" s="496" t="s">
        <v>1147</v>
      </c>
    </row>
    <row r="13" spans="3:15" s="496" customFormat="1" ht="15" customHeight="1" x14ac:dyDescent="0.5">
      <c r="C13" s="766" t="s">
        <v>1148</v>
      </c>
      <c r="D13" s="766"/>
      <c r="E13" s="766"/>
      <c r="F13" s="499">
        <v>4.8000000000000001E-2</v>
      </c>
      <c r="K13" s="766" t="s">
        <v>1148</v>
      </c>
      <c r="L13" s="766"/>
      <c r="M13" s="766"/>
      <c r="N13" s="499">
        <v>5.6000000000000001E-2</v>
      </c>
    </row>
    <row r="14" spans="3:15" s="496" customFormat="1" ht="15" customHeight="1" x14ac:dyDescent="0.5">
      <c r="C14" s="766" t="s">
        <v>1149</v>
      </c>
      <c r="D14" s="766"/>
      <c r="E14" s="766"/>
      <c r="F14" s="499">
        <v>0.05</v>
      </c>
      <c r="K14" s="766" t="s">
        <v>1149</v>
      </c>
      <c r="L14" s="766"/>
      <c r="M14" s="766"/>
      <c r="N14" s="499">
        <v>0.05</v>
      </c>
    </row>
    <row r="15" spans="3:15" s="496" customFormat="1" ht="15" customHeight="1" x14ac:dyDescent="0.5"/>
    <row r="16" spans="3:15" s="496" customFormat="1" ht="15" customHeight="1" x14ac:dyDescent="0.5">
      <c r="C16" s="767" t="s">
        <v>1150</v>
      </c>
      <c r="D16" s="767"/>
      <c r="E16" s="497"/>
      <c r="F16" s="497"/>
      <c r="K16" s="767" t="s">
        <v>1150</v>
      </c>
      <c r="L16" s="767"/>
      <c r="M16" s="497"/>
      <c r="N16" s="497"/>
    </row>
    <row r="17" spans="3:15" s="496" customFormat="1" ht="15" customHeight="1" x14ac:dyDescent="0.5">
      <c r="C17" s="500" t="s">
        <v>1151</v>
      </c>
      <c r="D17" s="500" t="s">
        <v>1152</v>
      </c>
      <c r="E17" s="500"/>
      <c r="F17" s="500" t="s">
        <v>1153</v>
      </c>
      <c r="K17" s="500" t="s">
        <v>1151</v>
      </c>
      <c r="L17" s="500" t="s">
        <v>1152</v>
      </c>
      <c r="M17" s="500"/>
      <c r="N17" s="500" t="s">
        <v>1153</v>
      </c>
    </row>
    <row r="18" spans="3:15" s="496" customFormat="1" ht="15" customHeight="1" x14ac:dyDescent="0.5">
      <c r="C18" s="501">
        <f>D4</f>
        <v>16</v>
      </c>
      <c r="D18" s="502">
        <f>F12</f>
        <v>5.8999999999999997E-2</v>
      </c>
      <c r="E18" s="501"/>
      <c r="F18" s="503">
        <f>TRUNC((C18*F12),ROUND(C18*F12,0))</f>
        <v>0.9</v>
      </c>
      <c r="K18" s="501">
        <f>L4</f>
        <v>16</v>
      </c>
      <c r="L18" s="502">
        <f>N12</f>
        <v>9.7000000000000003E-2</v>
      </c>
      <c r="M18" s="501"/>
      <c r="N18" s="503">
        <f>TRUNC((K18*N12),ROUND(K18*N12,0))</f>
        <v>1.55</v>
      </c>
    </row>
    <row r="19" spans="3:15" s="496" customFormat="1" ht="15" customHeight="1" x14ac:dyDescent="0.5">
      <c r="C19" s="501">
        <f>D4</f>
        <v>16</v>
      </c>
      <c r="D19" s="502">
        <f>F13</f>
        <v>4.8000000000000001E-2</v>
      </c>
      <c r="E19" s="501"/>
      <c r="F19" s="503">
        <f>TRUNC((C19*F13),ROUND(C19*F$13,0))</f>
        <v>0.7</v>
      </c>
      <c r="K19" s="501">
        <f>L4</f>
        <v>16</v>
      </c>
      <c r="L19" s="502">
        <f>N13</f>
        <v>5.6000000000000001E-2</v>
      </c>
      <c r="M19" s="501"/>
      <c r="N19" s="503">
        <f>TRUNC((K19*N13),ROUND(K19*N$13,0))</f>
        <v>0.8</v>
      </c>
    </row>
    <row r="20" spans="3:15" s="496" customFormat="1" ht="15" customHeight="1" x14ac:dyDescent="0.5">
      <c r="C20" s="497"/>
      <c r="D20" s="768" t="s">
        <v>1154</v>
      </c>
      <c r="E20" s="768"/>
      <c r="F20" s="503">
        <f>ROUNDUP(SUM(F18:F19),0)</f>
        <v>2</v>
      </c>
      <c r="K20" s="497"/>
      <c r="L20" s="768" t="s">
        <v>1154</v>
      </c>
      <c r="M20" s="768"/>
      <c r="N20" s="503">
        <f>ROUNDUP(SUM(N18:N19),0)</f>
        <v>3</v>
      </c>
    </row>
    <row r="21" spans="3:15" s="496" customFormat="1" ht="15" customHeight="1" x14ac:dyDescent="0.5">
      <c r="C21" s="767" t="s">
        <v>1155</v>
      </c>
      <c r="D21" s="767"/>
      <c r="E21" s="497"/>
      <c r="F21" s="497"/>
      <c r="K21" s="767" t="s">
        <v>1155</v>
      </c>
      <c r="L21" s="767"/>
      <c r="M21" s="497"/>
      <c r="N21" s="497"/>
    </row>
    <row r="22" spans="3:15" s="496" customFormat="1" ht="15" customHeight="1" x14ac:dyDescent="0.5">
      <c r="C22" s="500" t="s">
        <v>1156</v>
      </c>
      <c r="D22" s="500" t="s">
        <v>1152</v>
      </c>
      <c r="E22" s="501"/>
      <c r="F22" s="501"/>
      <c r="K22" s="500" t="s">
        <v>1156</v>
      </c>
      <c r="L22" s="500" t="s">
        <v>1152</v>
      </c>
      <c r="M22" s="501"/>
      <c r="N22" s="501"/>
    </row>
    <row r="23" spans="3:15" s="496" customFormat="1" ht="15" customHeight="1" x14ac:dyDescent="0.5">
      <c r="C23" s="501">
        <f>D6</f>
        <v>58</v>
      </c>
      <c r="D23" s="504">
        <f>F14</f>
        <v>0.05</v>
      </c>
      <c r="E23" s="501"/>
      <c r="F23" s="503">
        <f>TRUNC((C23*F14),ROUND(C23*F$14,0))</f>
        <v>2.9</v>
      </c>
      <c r="K23" s="501">
        <f>L6</f>
        <v>58</v>
      </c>
      <c r="L23" s="504">
        <f>N14</f>
        <v>0.05</v>
      </c>
      <c r="M23" s="501"/>
      <c r="N23" s="503">
        <f>TRUNC((K23*N14),ROUND(K23*N$14,0))</f>
        <v>2.9</v>
      </c>
    </row>
    <row r="24" spans="3:15" s="496" customFormat="1" ht="15" customHeight="1" x14ac:dyDescent="0.5">
      <c r="D24" s="769" t="s">
        <v>1157</v>
      </c>
      <c r="E24" s="769"/>
      <c r="F24" s="503">
        <f>ROUNDUP(F20+F23,0)</f>
        <v>5</v>
      </c>
      <c r="L24" s="769" t="s">
        <v>1157</v>
      </c>
      <c r="M24" s="769"/>
      <c r="N24" s="503">
        <f>ROUNDUP(N20+N23,0)</f>
        <v>6</v>
      </c>
    </row>
    <row r="25" spans="3:15" s="496" customFormat="1" ht="15" customHeight="1" x14ac:dyDescent="0.5">
      <c r="C25" s="497"/>
      <c r="D25" s="497"/>
      <c r="E25" s="497"/>
      <c r="F25" s="497"/>
      <c r="K25" s="497"/>
      <c r="L25" s="497"/>
      <c r="M25" s="497"/>
      <c r="N25" s="497"/>
    </row>
    <row r="26" spans="3:15" s="496" customFormat="1" ht="15" customHeight="1" x14ac:dyDescent="0.5">
      <c r="C26" s="769" t="s">
        <v>1158</v>
      </c>
      <c r="D26" s="769"/>
      <c r="E26" s="769"/>
      <c r="F26" s="501">
        <f>F24</f>
        <v>5</v>
      </c>
      <c r="K26" s="769" t="s">
        <v>1158</v>
      </c>
      <c r="L26" s="769"/>
      <c r="M26" s="769"/>
      <c r="N26" s="501">
        <f>N24</f>
        <v>6</v>
      </c>
    </row>
    <row r="27" spans="3:15" s="496" customFormat="1" ht="15" customHeight="1" x14ac:dyDescent="0.5">
      <c r="C27" s="769" t="s">
        <v>1159</v>
      </c>
      <c r="D27" s="769"/>
      <c r="E27" s="769"/>
      <c r="F27" s="501">
        <f>D10</f>
        <v>75</v>
      </c>
      <c r="K27" s="769" t="s">
        <v>1159</v>
      </c>
      <c r="L27" s="769"/>
      <c r="M27" s="769"/>
      <c r="N27" s="501">
        <f>L10</f>
        <v>75</v>
      </c>
    </row>
    <row r="28" spans="3:15" s="496" customFormat="1" ht="15" customHeight="1" x14ac:dyDescent="0.5">
      <c r="C28" s="769" t="s">
        <v>1160</v>
      </c>
      <c r="D28" s="769"/>
      <c r="E28" s="769"/>
      <c r="F28" s="505">
        <f>SUM(F26:F27)</f>
        <v>80</v>
      </c>
      <c r="K28" s="769" t="s">
        <v>1160</v>
      </c>
      <c r="L28" s="769"/>
      <c r="M28" s="769"/>
      <c r="N28" s="505">
        <f>SUM(N26:N27)</f>
        <v>81</v>
      </c>
    </row>
    <row r="29" spans="3:15" s="496" customFormat="1" ht="15" customHeight="1" x14ac:dyDescent="0.5">
      <c r="E29" s="506"/>
      <c r="F29" s="506"/>
      <c r="M29" s="506"/>
      <c r="N29" s="506"/>
    </row>
    <row r="30" spans="3:15" s="496" customFormat="1" ht="15" customHeight="1" x14ac:dyDescent="0.5">
      <c r="C30" s="770" t="s">
        <v>1161</v>
      </c>
      <c r="D30" s="771"/>
      <c r="E30" s="771"/>
      <c r="F30" s="507"/>
      <c r="G30" s="508"/>
      <c r="H30" s="509"/>
      <c r="K30" s="770" t="s">
        <v>1161</v>
      </c>
      <c r="L30" s="771"/>
      <c r="M30" s="771"/>
      <c r="N30" s="507"/>
      <c r="O30" s="508"/>
    </row>
    <row r="31" spans="3:15" s="496" customFormat="1" ht="15" customHeight="1" x14ac:dyDescent="0.5">
      <c r="C31" s="510" t="s">
        <v>1162</v>
      </c>
      <c r="D31" s="510" t="s">
        <v>1163</v>
      </c>
      <c r="E31" s="510" t="s">
        <v>1164</v>
      </c>
      <c r="F31" s="511"/>
      <c r="G31" s="509"/>
      <c r="H31" s="509"/>
      <c r="K31" s="510" t="s">
        <v>1162</v>
      </c>
      <c r="L31" s="510" t="s">
        <v>1163</v>
      </c>
      <c r="M31" s="510" t="s">
        <v>1164</v>
      </c>
      <c r="N31" s="511"/>
      <c r="O31" s="509"/>
    </row>
    <row r="32" spans="3:15" s="496" customFormat="1" ht="15" customHeight="1" x14ac:dyDescent="0.5">
      <c r="C32" s="512">
        <f>F28</f>
        <v>80</v>
      </c>
      <c r="D32" s="497">
        <f>ROUNDUP((ROUNDUP(C32*1.1,0)*1.4),0)</f>
        <v>124</v>
      </c>
      <c r="E32" s="513">
        <f>D32/7</f>
        <v>17.714285714285715</v>
      </c>
      <c r="F32" s="509"/>
      <c r="G32" s="509"/>
      <c r="H32" s="509"/>
      <c r="K32" s="512">
        <f>N28</f>
        <v>81</v>
      </c>
      <c r="L32" s="497">
        <f>ROUNDUP((ROUNDUP(K32*1.1,0)*1.4),0)</f>
        <v>126</v>
      </c>
      <c r="M32" s="513">
        <f>L32/7</f>
        <v>18</v>
      </c>
      <c r="N32" s="509"/>
      <c r="O32" s="509"/>
    </row>
    <row r="33" spans="1:15" s="496" customFormat="1" ht="15" customHeight="1" x14ac:dyDescent="0.5"/>
    <row r="34" spans="1:15" s="496" customFormat="1" ht="15" customHeight="1" x14ac:dyDescent="0.5">
      <c r="C34" s="514" t="s">
        <v>1165</v>
      </c>
      <c r="K34" s="514" t="s">
        <v>1165</v>
      </c>
    </row>
    <row r="35" spans="1:15" s="496" customFormat="1" ht="15" customHeight="1" x14ac:dyDescent="0.5">
      <c r="C35" s="503">
        <v>0.2</v>
      </c>
      <c r="D35" s="772" t="s">
        <v>1166</v>
      </c>
      <c r="E35" s="772"/>
      <c r="F35" s="772"/>
      <c r="G35" s="516"/>
      <c r="K35" s="503">
        <v>0.2</v>
      </c>
      <c r="L35" s="772" t="s">
        <v>1166</v>
      </c>
      <c r="M35" s="772"/>
      <c r="N35" s="772"/>
      <c r="O35" s="516"/>
    </row>
    <row r="36" spans="1:15" s="496" customFormat="1" ht="15" customHeight="1" x14ac:dyDescent="0.5">
      <c r="C36" s="518">
        <v>0.3</v>
      </c>
      <c r="D36" s="519" t="s">
        <v>1167</v>
      </c>
      <c r="E36" s="516"/>
      <c r="F36" s="516"/>
      <c r="G36" s="516"/>
      <c r="K36" s="518">
        <v>0.3</v>
      </c>
      <c r="L36" s="519" t="s">
        <v>1167</v>
      </c>
      <c r="M36" s="516"/>
      <c r="N36" s="516"/>
      <c r="O36" s="516"/>
    </row>
    <row r="37" spans="1:15" s="496" customFormat="1" ht="15" customHeight="1" x14ac:dyDescent="0.5">
      <c r="A37" s="514"/>
      <c r="C37" s="503">
        <f>E32</f>
        <v>17.714285714285715</v>
      </c>
      <c r="D37" s="772" t="s">
        <v>1168</v>
      </c>
      <c r="E37" s="772"/>
      <c r="F37" s="772"/>
      <c r="G37" s="516"/>
      <c r="I37" s="514"/>
      <c r="K37" s="503">
        <f>M32</f>
        <v>18</v>
      </c>
      <c r="L37" s="772" t="s">
        <v>1168</v>
      </c>
      <c r="M37" s="772"/>
      <c r="N37" s="772"/>
      <c r="O37" s="516"/>
    </row>
    <row r="38" spans="1:15" s="496" customFormat="1" ht="15" customHeight="1" x14ac:dyDescent="0.5">
      <c r="A38" s="514"/>
      <c r="C38" s="515">
        <f>SUM(C35:C37)</f>
        <v>18.214285714285715</v>
      </c>
      <c r="D38" s="516" t="s">
        <v>1169</v>
      </c>
      <c r="E38" s="516"/>
      <c r="F38" s="516"/>
      <c r="G38" s="516"/>
      <c r="I38" s="514"/>
      <c r="K38" s="515">
        <f>SUM(K35:K37)</f>
        <v>18.5</v>
      </c>
      <c r="L38" s="516" t="s">
        <v>1169</v>
      </c>
      <c r="M38" s="516"/>
      <c r="N38" s="516"/>
      <c r="O38" s="516"/>
    </row>
    <row r="39" spans="1:15" s="496" customFormat="1" ht="15" customHeight="1" x14ac:dyDescent="0.5">
      <c r="A39" s="514"/>
      <c r="C39" s="517"/>
      <c r="D39" s="517"/>
      <c r="E39" s="517"/>
      <c r="F39" s="517"/>
      <c r="I39" s="514"/>
    </row>
    <row r="40" spans="1:15" s="496" customFormat="1" ht="15" customHeight="1" x14ac:dyDescent="0.5">
      <c r="A40" s="514"/>
      <c r="C40" s="517"/>
      <c r="D40" s="517"/>
      <c r="E40" s="517"/>
      <c r="F40" s="517"/>
      <c r="I40" s="514"/>
    </row>
    <row r="41" spans="1:15" s="496" customFormat="1" ht="15" customHeight="1" x14ac:dyDescent="0.5">
      <c r="A41" s="514"/>
      <c r="C41" s="517"/>
      <c r="D41" s="517"/>
      <c r="E41" s="517"/>
      <c r="F41" s="517"/>
    </row>
    <row r="42" spans="1:15" s="496" customFormat="1" ht="15" customHeight="1" x14ac:dyDescent="0.5">
      <c r="A42" s="514"/>
      <c r="C42" s="517"/>
      <c r="D42" s="517"/>
      <c r="E42" s="517"/>
      <c r="F42" s="517" t="s">
        <v>1170</v>
      </c>
      <c r="K42" s="517"/>
      <c r="L42" s="517"/>
      <c r="M42" s="517"/>
      <c r="N42" s="517"/>
    </row>
    <row r="43" spans="1:15" s="496" customFormat="1" ht="15" customHeight="1" x14ac:dyDescent="0.5">
      <c r="C43" s="517"/>
      <c r="D43" s="517"/>
      <c r="E43" s="517"/>
      <c r="F43" s="517"/>
      <c r="K43" s="517"/>
      <c r="L43" s="517"/>
      <c r="M43" s="517"/>
      <c r="N43" s="517"/>
    </row>
  </sheetData>
  <sheetProtection formatCells="0" formatColumns="0" selectLockedCells="1"/>
  <mergeCells count="30">
    <mergeCell ref="C30:E30"/>
    <mergeCell ref="K30:M30"/>
    <mergeCell ref="D37:F37"/>
    <mergeCell ref="L37:N37"/>
    <mergeCell ref="C26:E26"/>
    <mergeCell ref="K26:M26"/>
    <mergeCell ref="C27:E27"/>
    <mergeCell ref="K27:M27"/>
    <mergeCell ref="C28:E28"/>
    <mergeCell ref="K28:M28"/>
    <mergeCell ref="D35:F35"/>
    <mergeCell ref="L35:N35"/>
    <mergeCell ref="D20:E20"/>
    <mergeCell ref="L20:M20"/>
    <mergeCell ref="C21:D21"/>
    <mergeCell ref="K21:L21"/>
    <mergeCell ref="D24:E24"/>
    <mergeCell ref="L24:M24"/>
    <mergeCell ref="C13:E13"/>
    <mergeCell ref="K13:M13"/>
    <mergeCell ref="C14:E14"/>
    <mergeCell ref="K14:M14"/>
    <mergeCell ref="C16:D16"/>
    <mergeCell ref="K16:L16"/>
    <mergeCell ref="C2:F2"/>
    <mergeCell ref="K2:N2"/>
    <mergeCell ref="C8:E8"/>
    <mergeCell ref="K8:M8"/>
    <mergeCell ref="C12:E12"/>
    <mergeCell ref="K12:M12"/>
  </mergeCells>
  <printOptions horizontalCentered="1"/>
  <pageMargins left="0.5" right="0.5" top="0.5" bottom="1" header="0.25" footer="0.5"/>
  <pageSetup orientation="portrait" r:id="rId1"/>
  <headerFooter alignWithMargins="0">
    <oddFooter>&amp;LLast Updated: 05/20/2020&amp;REnclosure (4)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Part I</vt:lpstr>
      <vt:lpstr>Part II</vt:lpstr>
      <vt:lpstr>Part III</vt:lpstr>
      <vt:lpstr>Part IV</vt:lpstr>
      <vt:lpstr>Part V</vt:lpstr>
      <vt:lpstr>Daily Planner</vt:lpstr>
      <vt:lpstr>FRP CAT IV TTT</vt:lpstr>
      <vt:lpstr>'Daily Planner'!Print_Area</vt:lpstr>
      <vt:lpstr>'FRP CAT IV TTT'!Print_Area</vt:lpstr>
      <vt:lpstr>'Part I'!Print_Area</vt:lpstr>
      <vt:lpstr>'Part II'!Print_Area</vt:lpstr>
      <vt:lpstr>'Part III'!Print_Area</vt:lpstr>
      <vt:lpstr>'Part IV'!Print_Area</vt:lpstr>
      <vt:lpstr>'Part V'!Print_Area</vt:lpstr>
      <vt:lpstr>'Daily Planner'!sum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jbroadbent</dc:creator>
  <cp:keywords/>
  <dc:description/>
  <cp:lastModifiedBy>Benjamin Northrop</cp:lastModifiedBy>
  <cp:revision/>
  <dcterms:created xsi:type="dcterms:W3CDTF">2011-12-07T15:06:20Z</dcterms:created>
  <dcterms:modified xsi:type="dcterms:W3CDTF">2023-11-22T18:58:50Z</dcterms:modified>
  <cp:category/>
  <cp:contentStatus/>
</cp:coreProperties>
</file>