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61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castatelibrary.sharepoint.com/sites/CRB2-DNandSB/Shared Documents/DN and SB/2021_National_Security_Economic_Impacts_Study/Initial_Employment_and_Spending_Data/FedScope/"/>
    </mc:Choice>
  </mc:AlternateContent>
  <xr:revisionPtr revIDLastSave="17" documentId="11_EC8A152B86F8E8D16545652B133204DE5A4B59CF" xr6:coauthVersionLast="47" xr6:coauthVersionMax="47" xr10:uidLastSave="{DEC50218-0002-42CE-8E4A-540C95D3E12F}"/>
  <bookViews>
    <workbookView xWindow="0" yWindow="0" windowWidth="23040" windowHeight="9192" xr2:uid="{00000000-000D-0000-FFFF-FFFF00000000}"/>
  </bookViews>
  <sheets>
    <sheet name="FedScope Data" sheetId="1" r:id="rId1"/>
    <sheet name="All State Comparisons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4" i="1" l="1"/>
  <c r="F25" i="1"/>
  <c r="AZ2" i="2"/>
  <c r="AY2" i="2"/>
  <c r="AX2" i="2"/>
  <c r="AU2" i="2"/>
  <c r="AQ2" i="2"/>
  <c r="AJ2" i="2"/>
  <c r="AB2" i="2"/>
  <c r="R2" i="2"/>
  <c r="Q2" i="2"/>
  <c r="I2" i="2"/>
  <c r="E2" i="2"/>
  <c r="C2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AQ6" i="2"/>
  <c r="AR6" i="2"/>
  <c r="AS6" i="2"/>
  <c r="AT6" i="2"/>
  <c r="AU6" i="2"/>
  <c r="AV6" i="2"/>
  <c r="AW6" i="2"/>
  <c r="AX6" i="2"/>
  <c r="AY6" i="2"/>
  <c r="AZ6" i="2"/>
  <c r="BA6" i="2"/>
  <c r="BB6" i="2"/>
  <c r="B6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AY4" i="2"/>
  <c r="AZ4" i="2"/>
  <c r="BA4" i="2"/>
  <c r="BB4" i="2"/>
  <c r="B4" i="2"/>
  <c r="D2" i="2"/>
  <c r="F2" i="2"/>
  <c r="G2" i="2"/>
  <c r="H2" i="2"/>
  <c r="J2" i="2"/>
  <c r="K2" i="2"/>
  <c r="L2" i="2"/>
  <c r="M2" i="2"/>
  <c r="N2" i="2"/>
  <c r="O2" i="2"/>
  <c r="P2" i="2"/>
  <c r="S2" i="2"/>
  <c r="T2" i="2"/>
  <c r="U2" i="2"/>
  <c r="V2" i="2"/>
  <c r="W2" i="2"/>
  <c r="X2" i="2"/>
  <c r="Y2" i="2"/>
  <c r="Z2" i="2"/>
  <c r="AA2" i="2"/>
  <c r="AC2" i="2"/>
  <c r="AD2" i="2"/>
  <c r="AE2" i="2"/>
  <c r="AF2" i="2"/>
  <c r="AG2" i="2"/>
  <c r="AH2" i="2"/>
  <c r="AI2" i="2"/>
  <c r="AK2" i="2"/>
  <c r="AL2" i="2"/>
  <c r="AM2" i="2"/>
  <c r="AN2" i="2"/>
  <c r="AO2" i="2"/>
  <c r="AP2" i="2"/>
  <c r="AR2" i="2"/>
  <c r="AS2" i="2"/>
  <c r="AT2" i="2"/>
  <c r="AV2" i="2"/>
  <c r="AW2" i="2"/>
  <c r="BA2" i="2"/>
  <c r="BB2" i="2"/>
  <c r="B2" i="2"/>
  <c r="I26" i="1" l="1"/>
  <c r="H26" i="1"/>
  <c r="G26" i="1"/>
  <c r="F26" i="1"/>
  <c r="I25" i="1"/>
  <c r="H25" i="1"/>
  <c r="G25" i="1"/>
  <c r="I24" i="1"/>
  <c r="I28" i="1" s="1"/>
  <c r="I29" i="1" s="1"/>
  <c r="H24" i="1"/>
  <c r="H28" i="1" s="1"/>
  <c r="H29" i="1" s="1"/>
  <c r="G24" i="1"/>
  <c r="G28" i="1" s="1"/>
  <c r="G29" i="1" s="1"/>
  <c r="F24" i="1"/>
  <c r="F28" i="1" l="1"/>
  <c r="F29" i="1" s="1"/>
  <c r="F36" i="1"/>
</calcChain>
</file>

<file path=xl/sharedStrings.xml><?xml version="1.0" encoding="utf-8"?>
<sst xmlns="http://schemas.openxmlformats.org/spreadsheetml/2006/main" count="254" uniqueCount="91">
  <si>
    <t>[Cabinet Level Agencies][United States][Age - All][Education Level - All][Gender - All][General Schedule and Equivalent Grade (GSEG) - All][Length of Service - All][Occupation - All][Occupational Category - All][SES/SL/ST Pay Plans - All][Pay Plan and Grade - All][Salary Level - All][STEM &amp; Health Occupations - All][Supervisory Status - All][Type of Appointment - All][Work Schedule - All][Work Status - All]MEASURES</t>
  </si>
  <si>
    <t>Employment as values</t>
  </si>
  <si>
    <t>01-ALABAMA</t>
  </si>
  <si>
    <t>02-ALASKA</t>
  </si>
  <si>
    <t>04-ARIZONA</t>
  </si>
  <si>
    <t>05-ARKANSAS</t>
  </si>
  <si>
    <t>06-CALIFORNIA</t>
  </si>
  <si>
    <t>08-COLORADO</t>
  </si>
  <si>
    <t>09-CONNECTICUT</t>
  </si>
  <si>
    <t>10-DELAWARE</t>
  </si>
  <si>
    <t>11-DISTRICT OF COLUMBIA</t>
  </si>
  <si>
    <t>12-FLORIDA</t>
  </si>
  <si>
    <t>13-GEORGIA</t>
  </si>
  <si>
    <t>15-HAWAII</t>
  </si>
  <si>
    <t>16-IDAHO</t>
  </si>
  <si>
    <t>17-ILLINOIS</t>
  </si>
  <si>
    <t>18-INDIANA</t>
  </si>
  <si>
    <t>19-IOWA</t>
  </si>
  <si>
    <t>20-KANSAS</t>
  </si>
  <si>
    <t>21-KENTUCKY</t>
  </si>
  <si>
    <t>22-LOUISIANA</t>
  </si>
  <si>
    <t>23-MAINE</t>
  </si>
  <si>
    <t>24-MARYLAND</t>
  </si>
  <si>
    <t>25-MASSACHUSETTS</t>
  </si>
  <si>
    <t>26-MICHIGAN</t>
  </si>
  <si>
    <t>27-MINNESOTA</t>
  </si>
  <si>
    <t>28-MISSISSIPPI</t>
  </si>
  <si>
    <t>29-MISSOURI</t>
  </si>
  <si>
    <t>30-MONTANA</t>
  </si>
  <si>
    <t>31-NEBRASKA</t>
  </si>
  <si>
    <t>32-NEVADA</t>
  </si>
  <si>
    <t>33-NEW HAMPSHIRE</t>
  </si>
  <si>
    <t>34-NEW JERSEY</t>
  </si>
  <si>
    <t>35-NEW MEXICO</t>
  </si>
  <si>
    <t>36-NEW YORK</t>
  </si>
  <si>
    <t>37-NORTH CAROLINA</t>
  </si>
  <si>
    <t>38-NORTH DAKOTA</t>
  </si>
  <si>
    <t>39-OHIO</t>
  </si>
  <si>
    <t>40-OKLAHOMA</t>
  </si>
  <si>
    <t>41-OREGON</t>
  </si>
  <si>
    <t>42-PENNSYLVANIA</t>
  </si>
  <si>
    <t>44-RHODE ISLAND</t>
  </si>
  <si>
    <t>45-SOUTH CAROLINA</t>
  </si>
  <si>
    <t>46-SOUTH DAKOTA</t>
  </si>
  <si>
    <t>47-TENNESSEE</t>
  </si>
  <si>
    <t>48-TEXAS</t>
  </si>
  <si>
    <t>49-UTAH</t>
  </si>
  <si>
    <t>50-VERMONT</t>
  </si>
  <si>
    <t>51-VIRGINIA</t>
  </si>
  <si>
    <t>53-WASHINGTON</t>
  </si>
  <si>
    <t>54-WEST VIRGINIA</t>
  </si>
  <si>
    <t>55-WISCONSIN</t>
  </si>
  <si>
    <t>56-WYOMING</t>
  </si>
  <si>
    <t>US-SUPPRESSED (SEE DATA DEFINITIONS)</t>
  </si>
  <si>
    <t>United States</t>
  </si>
  <si>
    <t>AF-DEPARTMENT OF THE AIR FORCE</t>
  </si>
  <si>
    <t>AG-DEPARTMENT OF AGRICULTURE</t>
  </si>
  <si>
    <t>AR-DEPARTMENT OF THE ARMY</t>
  </si>
  <si>
    <t>CM-DEPARTMENT OF COMMERCE</t>
  </si>
  <si>
    <t>DD-DEPARTMENT OF DEFENSE</t>
  </si>
  <si>
    <t>DJ-DEPARTMENT OF JUSTICE</t>
  </si>
  <si>
    <t>DL-DEPARTMENT OF LABOR</t>
  </si>
  <si>
    <t>NA</t>
  </si>
  <si>
    <t>DN-DEPARTMENT OF ENERGY</t>
  </si>
  <si>
    <t>ED-DEPARTMENT OF EDUCATION</t>
  </si>
  <si>
    <t>HE-DEPARTMENT OF HEALTH AND HUMAN SERVICES</t>
  </si>
  <si>
    <t>HS-DEPARTMENT OF HOMELAND SECURITY</t>
  </si>
  <si>
    <t>HU-DEPARTMENT OF HOUSING AND URBAN DEVELOPMENT</t>
  </si>
  <si>
    <t>IN-DEPARTMENT OF THE INTERIOR</t>
  </si>
  <si>
    <t>NV-DEPARTMENT OF THE NAVY</t>
  </si>
  <si>
    <t>ST-DEPARTMENT OF STATE</t>
  </si>
  <si>
    <t>TD-DEPARTMENT OF TRANSPORTATION</t>
  </si>
  <si>
    <t>TR-DEPARTMENT OF THE TREASURY</t>
  </si>
  <si>
    <t>VA-DEPARTMENT OF VETERANS AFFAIRS</t>
  </si>
  <si>
    <t>Cabinet Level Agencies</t>
  </si>
  <si>
    <t/>
  </si>
  <si>
    <t>CA</t>
  </si>
  <si>
    <t>TX</t>
  </si>
  <si>
    <t>VA</t>
  </si>
  <si>
    <t>US</t>
  </si>
  <si>
    <t>DOD Total</t>
  </si>
  <si>
    <t>DHS Total</t>
  </si>
  <si>
    <t>VA Total</t>
  </si>
  <si>
    <t>total for 3 agencies</t>
  </si>
  <si>
    <t>total military + civilian emp</t>
  </si>
  <si>
    <t>DOE Total</t>
  </si>
  <si>
    <t>DOE Adjustment</t>
  </si>
  <si>
    <t>Agency</t>
  </si>
  <si>
    <t>DOD</t>
  </si>
  <si>
    <t>DHS</t>
  </si>
  <si>
    <t>DOE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</si>
</sst>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8">
    <font>
      <sz val="11"/>
      <name val="Calibri"/>
    </font>
    <font>
      <sz val="11"/>
      <color rgb="FF00000A"/>
      <name val="Calibri"/>
      <family val="2"/>
    </font>
    <font>
      <b/>
      <sz val="8"/>
      <color rgb="FF000099"/>
      <name val="Tahoma"/>
      <family val="2"/>
    </font>
    <font>
      <b/>
      <sz val="8"/>
      <color rgb="FF000000"/>
      <name val="Tahoma"/>
      <family val="2"/>
    </font>
    <font>
      <sz val="8"/>
      <color rgb="FF000000"/>
      <name val="Tahoma"/>
      <family val="2"/>
    </font>
    <font>
      <sz val="11"/>
      <name val="Calibri"/>
      <family val="2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E3E9F3"/>
        <bgColor rgb="FFE3E9F3"/>
      </patternFill>
    </fill>
    <fill>
      <patternFill patternType="solid">
        <fgColor rgb="FFC1D6EA"/>
        <bgColor rgb="FFC1D6EA"/>
      </patternFill>
    </fill>
    <fill>
      <patternFill patternType="solid">
        <fgColor rgb="FFDFDFDF"/>
        <bgColor rgb="FFDFDFDF"/>
      </patternFill>
    </fill>
    <fill>
      <patternFill patternType="solid">
        <fgColor rgb="FFFFFF00"/>
        <bgColor rgb="FFC1D6EA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rgb="FFA2C4E0"/>
      </top>
      <bottom/>
      <diagonal/>
    </border>
    <border>
      <left style="thin">
        <color rgb="FFA2C4E0"/>
      </left>
      <right/>
      <top style="thin">
        <color rgb="FFA2C4E0"/>
      </top>
      <bottom style="thin">
        <color rgb="FFA2C4E0"/>
      </bottom>
      <diagonal/>
    </border>
    <border>
      <left style="thin">
        <color rgb="FFA2C4E0"/>
      </left>
      <right style="thin">
        <color rgb="FFA2C4E0"/>
      </right>
      <top style="thin">
        <color rgb="FFA2C4E0"/>
      </top>
      <bottom/>
      <diagonal/>
    </border>
    <border>
      <left style="thin">
        <color rgb="FFA2C4E0"/>
      </left>
      <right/>
      <top style="thin">
        <color rgb="FFA2C4E0"/>
      </top>
      <bottom/>
      <diagonal/>
    </border>
    <border>
      <left style="thin">
        <color rgb="FFA2C4E0"/>
      </left>
      <right style="thin">
        <color rgb="FFA2C4E0"/>
      </right>
      <top style="thin">
        <color rgb="FFA2C4E0"/>
      </top>
      <bottom style="thin">
        <color rgb="FFA2C4E0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22">
    <xf numFmtId="0" fontId="0" fillId="0" borderId="0" xfId="0"/>
    <xf numFmtId="0" fontId="1" fillId="0" borderId="0" xfId="0" applyFont="1" applyFill="1" applyBorder="1"/>
    <xf numFmtId="0" fontId="3" fillId="0" borderId="1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4" fillId="3" borderId="4" xfId="0" applyFont="1" applyFill="1" applyBorder="1"/>
    <xf numFmtId="3" fontId="4" fillId="0" borderId="5" xfId="0" applyNumberFormat="1" applyFont="1" applyFill="1" applyBorder="1" applyAlignment="1">
      <alignment horizontal="right"/>
    </xf>
    <xf numFmtId="3" fontId="3" fillId="4" borderId="5" xfId="0" applyNumberFormat="1" applyFont="1" applyFill="1" applyBorder="1" applyAlignment="1">
      <alignment horizontal="right"/>
    </xf>
    <xf numFmtId="0" fontId="4" fillId="0" borderId="5" xfId="0" applyFont="1" applyFill="1" applyBorder="1" applyAlignment="1">
      <alignment horizontal="right"/>
    </xf>
    <xf numFmtId="0" fontId="3" fillId="4" borderId="2" xfId="0" applyFont="1" applyFill="1" applyBorder="1"/>
    <xf numFmtId="164" fontId="0" fillId="0" borderId="0" xfId="1" applyNumberFormat="1" applyFont="1"/>
    <xf numFmtId="164" fontId="0" fillId="0" borderId="0" xfId="0" applyNumberFormat="1"/>
    <xf numFmtId="3" fontId="0" fillId="0" borderId="0" xfId="0" applyNumberFormat="1"/>
    <xf numFmtId="0" fontId="6" fillId="3" borderId="2" xfId="0" applyFont="1" applyFill="1" applyBorder="1" applyAlignment="1">
      <alignment horizontal="center"/>
    </xf>
    <xf numFmtId="0" fontId="7" fillId="0" borderId="0" xfId="0" applyFont="1"/>
    <xf numFmtId="0" fontId="6" fillId="0" borderId="1" xfId="0" applyFont="1" applyFill="1" applyBorder="1" applyAlignment="1">
      <alignment horizontal="center"/>
    </xf>
    <xf numFmtId="0" fontId="6" fillId="4" borderId="3" xfId="0" applyFont="1" applyFill="1" applyBorder="1" applyAlignment="1">
      <alignment horizontal="center"/>
    </xf>
    <xf numFmtId="0" fontId="6" fillId="5" borderId="2" xfId="0" applyFont="1" applyFill="1" applyBorder="1" applyAlignment="1">
      <alignment horizontal="center"/>
    </xf>
    <xf numFmtId="3" fontId="0" fillId="6" borderId="0" xfId="0" applyNumberFormat="1" applyFill="1"/>
    <xf numFmtId="0" fontId="0" fillId="6" borderId="0" xfId="0" applyFill="1"/>
    <xf numFmtId="0" fontId="5" fillId="0" borderId="0" xfId="0" applyFont="1"/>
    <xf numFmtId="0" fontId="2" fillId="2" borderId="0" xfId="0" applyFont="1" applyFill="1" applyBorder="1" applyAlignme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36"/>
  <sheetViews>
    <sheetView showGridLines="0" tabSelected="1" workbookViewId="0">
      <selection activeCell="F22" sqref="F22"/>
    </sheetView>
  </sheetViews>
  <sheetFormatPr defaultRowHeight="14.45"/>
  <cols>
    <col min="1" max="1" width="39" bestFit="1" customWidth="1"/>
    <col min="2" max="54" width="19.85546875" customWidth="1"/>
  </cols>
  <sheetData>
    <row r="1" spans="1:54" ht="15" customHeight="1">
      <c r="A1" s="21" t="s">
        <v>0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</row>
    <row r="2" spans="1:54" ht="15" customHeight="1"/>
    <row r="3" spans="1:54" ht="15" customHeight="1">
      <c r="A3" s="2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3" t="s">
        <v>10</v>
      </c>
      <c r="K3" s="3" t="s">
        <v>11</v>
      </c>
      <c r="L3" s="3" t="s">
        <v>12</v>
      </c>
      <c r="M3" s="3" t="s">
        <v>13</v>
      </c>
      <c r="N3" s="3" t="s">
        <v>14</v>
      </c>
      <c r="O3" s="3" t="s">
        <v>15</v>
      </c>
      <c r="P3" s="3" t="s">
        <v>16</v>
      </c>
      <c r="Q3" s="3" t="s">
        <v>17</v>
      </c>
      <c r="R3" s="3" t="s">
        <v>18</v>
      </c>
      <c r="S3" s="3" t="s">
        <v>19</v>
      </c>
      <c r="T3" s="3" t="s">
        <v>20</v>
      </c>
      <c r="U3" s="3" t="s">
        <v>21</v>
      </c>
      <c r="V3" s="3" t="s">
        <v>22</v>
      </c>
      <c r="W3" s="3" t="s">
        <v>23</v>
      </c>
      <c r="X3" s="3" t="s">
        <v>24</v>
      </c>
      <c r="Y3" s="3" t="s">
        <v>25</v>
      </c>
      <c r="Z3" s="3" t="s">
        <v>26</v>
      </c>
      <c r="AA3" s="3" t="s">
        <v>27</v>
      </c>
      <c r="AB3" s="3" t="s">
        <v>28</v>
      </c>
      <c r="AC3" s="3" t="s">
        <v>29</v>
      </c>
      <c r="AD3" s="3" t="s">
        <v>30</v>
      </c>
      <c r="AE3" s="3" t="s">
        <v>31</v>
      </c>
      <c r="AF3" s="3" t="s">
        <v>32</v>
      </c>
      <c r="AG3" s="3" t="s">
        <v>33</v>
      </c>
      <c r="AH3" s="3" t="s">
        <v>34</v>
      </c>
      <c r="AI3" s="3" t="s">
        <v>35</v>
      </c>
      <c r="AJ3" s="3" t="s">
        <v>36</v>
      </c>
      <c r="AK3" s="3" t="s">
        <v>37</v>
      </c>
      <c r="AL3" s="3" t="s">
        <v>38</v>
      </c>
      <c r="AM3" s="3" t="s">
        <v>39</v>
      </c>
      <c r="AN3" s="3" t="s">
        <v>40</v>
      </c>
      <c r="AO3" s="3" t="s">
        <v>41</v>
      </c>
      <c r="AP3" s="3" t="s">
        <v>42</v>
      </c>
      <c r="AQ3" s="3" t="s">
        <v>43</v>
      </c>
      <c r="AR3" s="3" t="s">
        <v>44</v>
      </c>
      <c r="AS3" s="3" t="s">
        <v>45</v>
      </c>
      <c r="AT3" s="3" t="s">
        <v>46</v>
      </c>
      <c r="AU3" s="3" t="s">
        <v>47</v>
      </c>
      <c r="AV3" s="3" t="s">
        <v>48</v>
      </c>
      <c r="AW3" s="3" t="s">
        <v>49</v>
      </c>
      <c r="AX3" s="3" t="s">
        <v>50</v>
      </c>
      <c r="AY3" s="3" t="s">
        <v>51</v>
      </c>
      <c r="AZ3" s="3" t="s">
        <v>52</v>
      </c>
      <c r="BA3" s="3" t="s">
        <v>53</v>
      </c>
      <c r="BB3" s="4" t="s">
        <v>54</v>
      </c>
    </row>
    <row r="4" spans="1:54" ht="15" customHeight="1">
      <c r="A4" s="5" t="s">
        <v>55</v>
      </c>
      <c r="B4" s="6">
        <v>2328</v>
      </c>
      <c r="C4" s="6">
        <v>2396</v>
      </c>
      <c r="D4" s="6">
        <v>3350</v>
      </c>
      <c r="E4" s="6">
        <v>949</v>
      </c>
      <c r="F4" s="6">
        <v>9807</v>
      </c>
      <c r="G4" s="6">
        <v>5684</v>
      </c>
      <c r="H4" s="6">
        <v>188</v>
      </c>
      <c r="I4" s="6">
        <v>1022</v>
      </c>
      <c r="J4" s="6">
        <v>403</v>
      </c>
      <c r="K4" s="6">
        <v>12558</v>
      </c>
      <c r="L4" s="6">
        <v>15116</v>
      </c>
      <c r="M4" s="6">
        <v>1269</v>
      </c>
      <c r="N4" s="6">
        <v>639</v>
      </c>
      <c r="O4" s="6">
        <v>3564</v>
      </c>
      <c r="P4" s="6">
        <v>709</v>
      </c>
      <c r="Q4" s="6">
        <v>289</v>
      </c>
      <c r="R4" s="6">
        <v>933</v>
      </c>
      <c r="S4" s="6">
        <v>217</v>
      </c>
      <c r="T4" s="6">
        <v>1576</v>
      </c>
      <c r="U4" s="6">
        <v>187</v>
      </c>
      <c r="V4" s="6">
        <v>2900</v>
      </c>
      <c r="W4" s="6">
        <v>3206</v>
      </c>
      <c r="X4" s="6">
        <v>603</v>
      </c>
      <c r="Y4" s="6">
        <v>756</v>
      </c>
      <c r="Z4" s="6">
        <v>2412</v>
      </c>
      <c r="AA4" s="6">
        <v>1080</v>
      </c>
      <c r="AB4" s="6">
        <v>734</v>
      </c>
      <c r="AC4" s="6">
        <v>2512</v>
      </c>
      <c r="AD4" s="6">
        <v>1667</v>
      </c>
      <c r="AE4" s="6">
        <v>273</v>
      </c>
      <c r="AF4" s="6">
        <v>1903</v>
      </c>
      <c r="AG4" s="6">
        <v>3663</v>
      </c>
      <c r="AH4" s="6">
        <v>1777</v>
      </c>
      <c r="AI4" s="6">
        <v>1190</v>
      </c>
      <c r="AJ4" s="6">
        <v>1054</v>
      </c>
      <c r="AK4" s="6">
        <v>14860</v>
      </c>
      <c r="AL4" s="6">
        <v>17849</v>
      </c>
      <c r="AM4" s="6">
        <v>528</v>
      </c>
      <c r="AN4" s="6">
        <v>967</v>
      </c>
      <c r="AO4" s="6">
        <v>154</v>
      </c>
      <c r="AP4" s="6">
        <v>1961</v>
      </c>
      <c r="AQ4" s="6">
        <v>715</v>
      </c>
      <c r="AR4" s="6">
        <v>871</v>
      </c>
      <c r="AS4" s="6">
        <v>16678</v>
      </c>
      <c r="AT4" s="6">
        <v>12676</v>
      </c>
      <c r="AU4" s="6">
        <v>214</v>
      </c>
      <c r="AV4" s="6">
        <v>5850</v>
      </c>
      <c r="AW4" s="6">
        <v>1370</v>
      </c>
      <c r="AX4" s="6">
        <v>389</v>
      </c>
      <c r="AY4" s="6">
        <v>385</v>
      </c>
      <c r="AZ4" s="6">
        <v>794</v>
      </c>
      <c r="BA4" s="6">
        <v>5731</v>
      </c>
      <c r="BB4" s="7">
        <v>170906</v>
      </c>
    </row>
    <row r="5" spans="1:54" ht="15" customHeight="1">
      <c r="A5" s="5" t="s">
        <v>56</v>
      </c>
      <c r="B5" s="6">
        <v>904</v>
      </c>
      <c r="C5" s="6">
        <v>823</v>
      </c>
      <c r="D5" s="6">
        <v>2214</v>
      </c>
      <c r="E5" s="6">
        <v>1642</v>
      </c>
      <c r="F5" s="6">
        <v>9390</v>
      </c>
      <c r="G5" s="6">
        <v>3702</v>
      </c>
      <c r="H5" s="6">
        <v>133</v>
      </c>
      <c r="I5" s="6">
        <v>254</v>
      </c>
      <c r="J5" s="6">
        <v>5459</v>
      </c>
      <c r="K5" s="6">
        <v>1537</v>
      </c>
      <c r="L5" s="6">
        <v>2444</v>
      </c>
      <c r="M5" s="6">
        <v>803</v>
      </c>
      <c r="N5" s="6">
        <v>3362</v>
      </c>
      <c r="O5" s="6">
        <v>1322</v>
      </c>
      <c r="P5" s="6">
        <v>777</v>
      </c>
      <c r="Q5" s="6">
        <v>1986</v>
      </c>
      <c r="R5" s="6">
        <v>1076</v>
      </c>
      <c r="S5" s="6">
        <v>1016</v>
      </c>
      <c r="T5" s="6">
        <v>2024</v>
      </c>
      <c r="U5" s="6">
        <v>226</v>
      </c>
      <c r="V5" s="6">
        <v>2754</v>
      </c>
      <c r="W5" s="6">
        <v>390</v>
      </c>
      <c r="X5" s="6">
        <v>1207</v>
      </c>
      <c r="Y5" s="6">
        <v>1805</v>
      </c>
      <c r="Z5" s="6">
        <v>1440</v>
      </c>
      <c r="AA5" s="6">
        <v>3692</v>
      </c>
      <c r="AB5" s="6">
        <v>3468</v>
      </c>
      <c r="AC5" s="6">
        <v>1414</v>
      </c>
      <c r="AD5" s="6">
        <v>481</v>
      </c>
      <c r="AE5" s="6">
        <v>361</v>
      </c>
      <c r="AF5" s="6">
        <v>466</v>
      </c>
      <c r="AG5" s="6">
        <v>2741</v>
      </c>
      <c r="AH5" s="6">
        <v>921</v>
      </c>
      <c r="AI5" s="6">
        <v>1937</v>
      </c>
      <c r="AJ5" s="6">
        <v>731</v>
      </c>
      <c r="AK5" s="6">
        <v>924</v>
      </c>
      <c r="AL5" s="6">
        <v>820</v>
      </c>
      <c r="AM5" s="6">
        <v>4858</v>
      </c>
      <c r="AN5" s="6">
        <v>1361</v>
      </c>
      <c r="AO5" s="6">
        <v>57</v>
      </c>
      <c r="AP5" s="6">
        <v>904</v>
      </c>
      <c r="AQ5" s="6">
        <v>992</v>
      </c>
      <c r="AR5" s="6">
        <v>1299</v>
      </c>
      <c r="AS5" s="6">
        <v>4007</v>
      </c>
      <c r="AT5" s="6">
        <v>1926</v>
      </c>
      <c r="AU5" s="6">
        <v>272</v>
      </c>
      <c r="AV5" s="6">
        <v>1498</v>
      </c>
      <c r="AW5" s="6">
        <v>2624</v>
      </c>
      <c r="AX5" s="6">
        <v>647</v>
      </c>
      <c r="AY5" s="6">
        <v>1556</v>
      </c>
      <c r="AZ5" s="6">
        <v>1062</v>
      </c>
      <c r="BA5" s="6">
        <v>1218</v>
      </c>
      <c r="BB5" s="7">
        <v>90927</v>
      </c>
    </row>
    <row r="6" spans="1:54" ht="15" customHeight="1">
      <c r="A6" s="5" t="s">
        <v>57</v>
      </c>
      <c r="B6" s="6">
        <v>18193</v>
      </c>
      <c r="C6" s="6">
        <v>2325</v>
      </c>
      <c r="D6" s="6">
        <v>3677</v>
      </c>
      <c r="E6" s="6">
        <v>2399</v>
      </c>
      <c r="F6" s="6">
        <v>9235</v>
      </c>
      <c r="G6" s="6">
        <v>4259</v>
      </c>
      <c r="H6" s="6">
        <v>554</v>
      </c>
      <c r="I6" s="6">
        <v>243</v>
      </c>
      <c r="J6" s="6">
        <v>1233</v>
      </c>
      <c r="K6" s="6">
        <v>3958</v>
      </c>
      <c r="L6" s="6">
        <v>11902</v>
      </c>
      <c r="M6" s="6">
        <v>4922</v>
      </c>
      <c r="N6" s="6">
        <v>672</v>
      </c>
      <c r="O6" s="6">
        <v>7138</v>
      </c>
      <c r="P6" s="6">
        <v>2008</v>
      </c>
      <c r="Q6" s="6">
        <v>977</v>
      </c>
      <c r="R6" s="6">
        <v>5485</v>
      </c>
      <c r="S6" s="6">
        <v>8627</v>
      </c>
      <c r="T6" s="6">
        <v>3380</v>
      </c>
      <c r="U6" s="6">
        <v>310</v>
      </c>
      <c r="V6" s="6">
        <v>15968</v>
      </c>
      <c r="W6" s="6">
        <v>2244</v>
      </c>
      <c r="X6" s="6">
        <v>7084</v>
      </c>
      <c r="Y6" s="6">
        <v>1419</v>
      </c>
      <c r="Z6" s="6">
        <v>3936</v>
      </c>
      <c r="AA6" s="6">
        <v>5507</v>
      </c>
      <c r="AB6" s="6">
        <v>456</v>
      </c>
      <c r="AC6" s="6">
        <v>1316</v>
      </c>
      <c r="AD6" s="6">
        <v>403</v>
      </c>
      <c r="AE6" s="6">
        <v>446</v>
      </c>
      <c r="AF6" s="6">
        <v>5376</v>
      </c>
      <c r="AG6" s="6">
        <v>2277</v>
      </c>
      <c r="AH6" s="6">
        <v>7092</v>
      </c>
      <c r="AI6" s="6">
        <v>10407</v>
      </c>
      <c r="AJ6" s="6">
        <v>477</v>
      </c>
      <c r="AK6" s="6">
        <v>1561</v>
      </c>
      <c r="AL6" s="6">
        <v>5406</v>
      </c>
      <c r="AM6" s="6">
        <v>2261</v>
      </c>
      <c r="AN6" s="6">
        <v>8316</v>
      </c>
      <c r="AO6" s="6">
        <v>176</v>
      </c>
      <c r="AP6" s="6">
        <v>3407</v>
      </c>
      <c r="AQ6" s="6">
        <v>499</v>
      </c>
      <c r="AR6" s="6">
        <v>3323</v>
      </c>
      <c r="AS6" s="6">
        <v>24630</v>
      </c>
      <c r="AT6" s="6">
        <v>1855</v>
      </c>
      <c r="AU6" s="6">
        <v>267</v>
      </c>
      <c r="AV6" s="6">
        <v>16489</v>
      </c>
      <c r="AW6" s="6">
        <v>8700</v>
      </c>
      <c r="AX6" s="6">
        <v>1357</v>
      </c>
      <c r="AY6" s="6">
        <v>1833</v>
      </c>
      <c r="AZ6" s="6">
        <v>281</v>
      </c>
      <c r="BA6" s="6">
        <v>6370</v>
      </c>
      <c r="BB6" s="7">
        <v>242636</v>
      </c>
    </row>
    <row r="7" spans="1:54" ht="15" customHeight="1">
      <c r="A7" s="5" t="s">
        <v>58</v>
      </c>
      <c r="B7" s="6">
        <v>350</v>
      </c>
      <c r="C7" s="6">
        <v>493</v>
      </c>
      <c r="D7" s="6">
        <v>1178</v>
      </c>
      <c r="E7" s="6">
        <v>194</v>
      </c>
      <c r="F7" s="6">
        <v>2461</v>
      </c>
      <c r="G7" s="6">
        <v>1494</v>
      </c>
      <c r="H7" s="6">
        <v>190</v>
      </c>
      <c r="I7" s="6">
        <v>84</v>
      </c>
      <c r="J7" s="6">
        <v>2372</v>
      </c>
      <c r="K7" s="6">
        <v>1759</v>
      </c>
      <c r="L7" s="6">
        <v>947</v>
      </c>
      <c r="M7" s="6">
        <v>426</v>
      </c>
      <c r="N7" s="6">
        <v>147</v>
      </c>
      <c r="O7" s="6">
        <v>945</v>
      </c>
      <c r="P7" s="6">
        <v>2772</v>
      </c>
      <c r="Q7" s="6">
        <v>153</v>
      </c>
      <c r="R7" s="6">
        <v>211</v>
      </c>
      <c r="S7" s="6">
        <v>218</v>
      </c>
      <c r="T7" s="6">
        <v>385</v>
      </c>
      <c r="U7" s="6">
        <v>152</v>
      </c>
      <c r="V7" s="6">
        <v>12090</v>
      </c>
      <c r="W7" s="6">
        <v>756</v>
      </c>
      <c r="X7" s="6">
        <v>793</v>
      </c>
      <c r="Y7" s="6">
        <v>299</v>
      </c>
      <c r="Z7" s="6">
        <v>381</v>
      </c>
      <c r="AA7" s="6">
        <v>604</v>
      </c>
      <c r="AB7" s="6">
        <v>175</v>
      </c>
      <c r="AC7" s="6">
        <v>156</v>
      </c>
      <c r="AD7" s="6">
        <v>215</v>
      </c>
      <c r="AE7" s="6">
        <v>114</v>
      </c>
      <c r="AF7" s="6">
        <v>545</v>
      </c>
      <c r="AG7" s="6">
        <v>174</v>
      </c>
      <c r="AH7" s="6">
        <v>1382</v>
      </c>
      <c r="AI7" s="6">
        <v>853</v>
      </c>
      <c r="AJ7" s="6">
        <v>106</v>
      </c>
      <c r="AK7" s="6">
        <v>535</v>
      </c>
      <c r="AL7" s="6">
        <v>424</v>
      </c>
      <c r="AM7" s="6">
        <v>500</v>
      </c>
      <c r="AN7" s="6">
        <v>984</v>
      </c>
      <c r="AO7" s="6">
        <v>113</v>
      </c>
      <c r="AP7" s="6">
        <v>504</v>
      </c>
      <c r="AQ7" s="6">
        <v>130</v>
      </c>
      <c r="AR7" s="6">
        <v>341</v>
      </c>
      <c r="AS7" s="6">
        <v>1920</v>
      </c>
      <c r="AT7" s="6">
        <v>209</v>
      </c>
      <c r="AU7" s="6">
        <v>79</v>
      </c>
      <c r="AV7" s="6">
        <v>9630</v>
      </c>
      <c r="AW7" s="6">
        <v>1199</v>
      </c>
      <c r="AX7" s="6">
        <v>144</v>
      </c>
      <c r="AY7" s="6">
        <v>384</v>
      </c>
      <c r="AZ7" s="6">
        <v>88</v>
      </c>
      <c r="BA7" s="6">
        <v>616</v>
      </c>
      <c r="BB7" s="7">
        <v>53374</v>
      </c>
    </row>
    <row r="8" spans="1:54" ht="15" customHeight="1">
      <c r="A8" s="5" t="s">
        <v>59</v>
      </c>
      <c r="B8" s="6">
        <v>3681</v>
      </c>
      <c r="C8" s="6">
        <v>300</v>
      </c>
      <c r="D8" s="6">
        <v>1140</v>
      </c>
      <c r="E8" s="6">
        <v>93</v>
      </c>
      <c r="F8" s="6">
        <v>5612</v>
      </c>
      <c r="G8" s="6">
        <v>1280</v>
      </c>
      <c r="H8" s="6">
        <v>601</v>
      </c>
      <c r="I8" s="6">
        <v>111</v>
      </c>
      <c r="J8" s="6">
        <v>813</v>
      </c>
      <c r="K8" s="6">
        <v>2193</v>
      </c>
      <c r="L8" s="6">
        <v>2901</v>
      </c>
      <c r="M8" s="6">
        <v>1228</v>
      </c>
      <c r="N8" s="6">
        <v>45</v>
      </c>
      <c r="O8" s="6">
        <v>1186</v>
      </c>
      <c r="P8" s="6">
        <v>4380</v>
      </c>
      <c r="Q8" s="6">
        <v>64</v>
      </c>
      <c r="R8" s="6">
        <v>305</v>
      </c>
      <c r="S8" s="6">
        <v>935</v>
      </c>
      <c r="T8" s="6">
        <v>248</v>
      </c>
      <c r="U8" s="6">
        <v>769</v>
      </c>
      <c r="V8" s="6">
        <v>8868</v>
      </c>
      <c r="W8" s="6">
        <v>751</v>
      </c>
      <c r="X8" s="6">
        <v>1538</v>
      </c>
      <c r="Y8" s="6">
        <v>145</v>
      </c>
      <c r="Z8" s="6">
        <v>270</v>
      </c>
      <c r="AA8" s="6">
        <v>701</v>
      </c>
      <c r="AB8" s="6">
        <v>38</v>
      </c>
      <c r="AC8" s="6">
        <v>96</v>
      </c>
      <c r="AD8" s="6">
        <v>158</v>
      </c>
      <c r="AE8" s="6">
        <v>189</v>
      </c>
      <c r="AF8" s="6">
        <v>558</v>
      </c>
      <c r="AG8" s="6">
        <v>351</v>
      </c>
      <c r="AH8" s="6">
        <v>1859</v>
      </c>
      <c r="AI8" s="6">
        <v>2558</v>
      </c>
      <c r="AJ8" s="6">
        <v>59</v>
      </c>
      <c r="AK8" s="6">
        <v>9240</v>
      </c>
      <c r="AL8" s="6">
        <v>1821</v>
      </c>
      <c r="AM8" s="6">
        <v>20</v>
      </c>
      <c r="AN8" s="6">
        <v>8049</v>
      </c>
      <c r="AO8" s="6">
        <v>113</v>
      </c>
      <c r="AP8" s="6">
        <v>687</v>
      </c>
      <c r="AQ8" s="6">
        <v>40</v>
      </c>
      <c r="AR8" s="6">
        <v>489</v>
      </c>
      <c r="AS8" s="6">
        <v>4578</v>
      </c>
      <c r="AT8" s="6">
        <v>1215</v>
      </c>
      <c r="AU8" s="6">
        <v>27</v>
      </c>
      <c r="AV8" s="6">
        <v>24317</v>
      </c>
      <c r="AW8" s="6">
        <v>1271</v>
      </c>
      <c r="AX8" s="6">
        <v>35</v>
      </c>
      <c r="AY8" s="6">
        <v>119</v>
      </c>
      <c r="AZ8" s="6">
        <v>36</v>
      </c>
      <c r="BA8" s="6">
        <v>4512</v>
      </c>
      <c r="BB8" s="7">
        <v>102593</v>
      </c>
    </row>
    <row r="9" spans="1:54" ht="15" customHeight="1">
      <c r="A9" s="5" t="s">
        <v>60</v>
      </c>
      <c r="B9" s="6">
        <v>566</v>
      </c>
      <c r="C9" s="6">
        <v>57</v>
      </c>
      <c r="D9" s="6">
        <v>927</v>
      </c>
      <c r="E9" s="6">
        <v>408</v>
      </c>
      <c r="F9" s="6">
        <v>3380</v>
      </c>
      <c r="G9" s="6">
        <v>828</v>
      </c>
      <c r="H9" s="6">
        <v>290</v>
      </c>
      <c r="I9" s="6">
        <v>74</v>
      </c>
      <c r="J9" s="6">
        <v>16235</v>
      </c>
      <c r="K9" s="6">
        <v>2129</v>
      </c>
      <c r="L9" s="6">
        <v>968</v>
      </c>
      <c r="M9" s="6">
        <v>149</v>
      </c>
      <c r="N9" s="6">
        <v>73</v>
      </c>
      <c r="O9" s="6">
        <v>1309</v>
      </c>
      <c r="P9" s="6">
        <v>516</v>
      </c>
      <c r="Q9" s="6">
        <v>130</v>
      </c>
      <c r="R9" s="6">
        <v>351</v>
      </c>
      <c r="S9" s="6">
        <v>1103</v>
      </c>
      <c r="T9" s="6">
        <v>794</v>
      </c>
      <c r="U9" s="6">
        <v>61</v>
      </c>
      <c r="V9" s="6">
        <v>436</v>
      </c>
      <c r="W9" s="6">
        <v>525</v>
      </c>
      <c r="X9" s="6">
        <v>514</v>
      </c>
      <c r="Y9" s="6">
        <v>743</v>
      </c>
      <c r="Z9" s="6">
        <v>488</v>
      </c>
      <c r="AA9" s="6">
        <v>701</v>
      </c>
      <c r="AB9" s="6">
        <v>65</v>
      </c>
      <c r="AC9" s="6">
        <v>83</v>
      </c>
      <c r="AD9" s="6">
        <v>151</v>
      </c>
      <c r="AE9" s="6">
        <v>194</v>
      </c>
      <c r="AF9" s="6">
        <v>804</v>
      </c>
      <c r="AG9" s="6">
        <v>203</v>
      </c>
      <c r="AH9" s="6">
        <v>1717</v>
      </c>
      <c r="AI9" s="6">
        <v>1001</v>
      </c>
      <c r="AJ9" s="6">
        <v>52</v>
      </c>
      <c r="AK9" s="6">
        <v>572</v>
      </c>
      <c r="AL9" s="6">
        <v>500</v>
      </c>
      <c r="AM9" s="6">
        <v>311</v>
      </c>
      <c r="AN9" s="6">
        <v>1955</v>
      </c>
      <c r="AO9" s="6">
        <v>51</v>
      </c>
      <c r="AP9" s="6">
        <v>775</v>
      </c>
      <c r="AQ9" s="6">
        <v>130</v>
      </c>
      <c r="AR9" s="6">
        <v>457</v>
      </c>
      <c r="AS9" s="6">
        <v>3851</v>
      </c>
      <c r="AT9" s="6">
        <v>127</v>
      </c>
      <c r="AU9" s="6">
        <v>50</v>
      </c>
      <c r="AV9" s="6">
        <v>1952</v>
      </c>
      <c r="AW9" s="6">
        <v>352</v>
      </c>
      <c r="AX9" s="6">
        <v>1157</v>
      </c>
      <c r="AY9" s="6">
        <v>286</v>
      </c>
      <c r="AZ9" s="6">
        <v>37</v>
      </c>
      <c r="BA9" s="6">
        <v>64889</v>
      </c>
      <c r="BB9" s="7">
        <v>115477</v>
      </c>
    </row>
    <row r="10" spans="1:54" ht="15" customHeight="1">
      <c r="A10" s="5" t="s">
        <v>61</v>
      </c>
      <c r="B10" s="6">
        <v>112</v>
      </c>
      <c r="C10" s="6">
        <v>18</v>
      </c>
      <c r="D10" s="6">
        <v>65</v>
      </c>
      <c r="E10" s="6">
        <v>37</v>
      </c>
      <c r="F10" s="6">
        <v>679</v>
      </c>
      <c r="G10" s="6">
        <v>302</v>
      </c>
      <c r="H10" s="6">
        <v>51</v>
      </c>
      <c r="I10" s="8" t="s">
        <v>62</v>
      </c>
      <c r="J10" s="6">
        <v>4232</v>
      </c>
      <c r="K10" s="6">
        <v>467</v>
      </c>
      <c r="L10" s="6">
        <v>467</v>
      </c>
      <c r="M10" s="6">
        <v>29</v>
      </c>
      <c r="N10" s="6">
        <v>31</v>
      </c>
      <c r="O10" s="6">
        <v>651</v>
      </c>
      <c r="P10" s="6">
        <v>94</v>
      </c>
      <c r="Q10" s="6">
        <v>26</v>
      </c>
      <c r="R10" s="6">
        <v>57</v>
      </c>
      <c r="S10" s="6">
        <v>255</v>
      </c>
      <c r="T10" s="6">
        <v>95</v>
      </c>
      <c r="U10" s="6">
        <v>13</v>
      </c>
      <c r="V10" s="6">
        <v>63</v>
      </c>
      <c r="W10" s="6">
        <v>335</v>
      </c>
      <c r="X10" s="6">
        <v>98</v>
      </c>
      <c r="Y10" s="6">
        <v>68</v>
      </c>
      <c r="Z10" s="6">
        <v>43</v>
      </c>
      <c r="AA10" s="6">
        <v>221</v>
      </c>
      <c r="AB10" s="6">
        <v>23</v>
      </c>
      <c r="AC10" s="6">
        <v>34</v>
      </c>
      <c r="AD10" s="6">
        <v>43</v>
      </c>
      <c r="AE10" s="6">
        <v>36</v>
      </c>
      <c r="AF10" s="6">
        <v>156</v>
      </c>
      <c r="AG10" s="6">
        <v>34</v>
      </c>
      <c r="AH10" s="6">
        <v>468</v>
      </c>
      <c r="AI10" s="6">
        <v>85</v>
      </c>
      <c r="AJ10" s="6">
        <v>13</v>
      </c>
      <c r="AK10" s="6">
        <v>389</v>
      </c>
      <c r="AL10" s="6">
        <v>54</v>
      </c>
      <c r="AM10" s="6">
        <v>46</v>
      </c>
      <c r="AN10" s="6">
        <v>732</v>
      </c>
      <c r="AO10" s="6">
        <v>16</v>
      </c>
      <c r="AP10" s="6">
        <v>40</v>
      </c>
      <c r="AQ10" s="6">
        <v>23</v>
      </c>
      <c r="AR10" s="6">
        <v>78</v>
      </c>
      <c r="AS10" s="6">
        <v>753</v>
      </c>
      <c r="AT10" s="6">
        <v>104</v>
      </c>
      <c r="AU10" s="8" t="s">
        <v>62</v>
      </c>
      <c r="AV10" s="6">
        <v>315</v>
      </c>
      <c r="AW10" s="6">
        <v>218</v>
      </c>
      <c r="AX10" s="6">
        <v>408</v>
      </c>
      <c r="AY10" s="6">
        <v>78</v>
      </c>
      <c r="AZ10" s="6">
        <v>19</v>
      </c>
      <c r="BA10" s="6">
        <v>1253</v>
      </c>
      <c r="BB10" s="7">
        <v>13940</v>
      </c>
    </row>
    <row r="11" spans="1:54" ht="15" customHeight="1">
      <c r="A11" s="5" t="s">
        <v>63</v>
      </c>
      <c r="B11" s="8" t="s">
        <v>62</v>
      </c>
      <c r="C11" s="8" t="s">
        <v>62</v>
      </c>
      <c r="D11" s="6">
        <v>284</v>
      </c>
      <c r="E11" s="6">
        <v>59</v>
      </c>
      <c r="F11" s="6">
        <v>358</v>
      </c>
      <c r="G11" s="6">
        <v>778</v>
      </c>
      <c r="H11" s="8" t="s">
        <v>62</v>
      </c>
      <c r="I11" s="8" t="s">
        <v>62</v>
      </c>
      <c r="J11" s="6">
        <v>4208</v>
      </c>
      <c r="K11" s="6">
        <v>13</v>
      </c>
      <c r="L11" s="6">
        <v>67</v>
      </c>
      <c r="M11" s="8" t="s">
        <v>62</v>
      </c>
      <c r="N11" s="6">
        <v>218</v>
      </c>
      <c r="O11" s="6">
        <v>204</v>
      </c>
      <c r="P11" s="8" t="s">
        <v>62</v>
      </c>
      <c r="Q11" s="6">
        <v>14</v>
      </c>
      <c r="R11" s="8" t="s">
        <v>62</v>
      </c>
      <c r="S11" s="6">
        <v>40</v>
      </c>
      <c r="T11" s="6">
        <v>81</v>
      </c>
      <c r="U11" s="8" t="s">
        <v>62</v>
      </c>
      <c r="V11" s="6">
        <v>894</v>
      </c>
      <c r="W11" s="8" t="s">
        <v>62</v>
      </c>
      <c r="X11" s="8" t="s">
        <v>62</v>
      </c>
      <c r="Y11" s="8" t="s">
        <v>62</v>
      </c>
      <c r="Z11" s="8" t="s">
        <v>62</v>
      </c>
      <c r="AA11" s="6">
        <v>106</v>
      </c>
      <c r="AB11" s="6">
        <v>143</v>
      </c>
      <c r="AC11" s="6">
        <v>17</v>
      </c>
      <c r="AD11" s="6">
        <v>128</v>
      </c>
      <c r="AE11" s="8" t="s">
        <v>62</v>
      </c>
      <c r="AF11" s="8" t="s">
        <v>62</v>
      </c>
      <c r="AG11" s="6">
        <v>867</v>
      </c>
      <c r="AH11" s="6">
        <v>107</v>
      </c>
      <c r="AI11" s="8" t="s">
        <v>62</v>
      </c>
      <c r="AJ11" s="6">
        <v>73</v>
      </c>
      <c r="AK11" s="6">
        <v>146</v>
      </c>
      <c r="AL11" s="6">
        <v>77</v>
      </c>
      <c r="AM11" s="6">
        <v>1197</v>
      </c>
      <c r="AN11" s="6">
        <v>306</v>
      </c>
      <c r="AO11" s="8" t="s">
        <v>62</v>
      </c>
      <c r="AP11" s="6">
        <v>291</v>
      </c>
      <c r="AQ11" s="6">
        <v>193</v>
      </c>
      <c r="AR11" s="6">
        <v>482</v>
      </c>
      <c r="AS11" s="6">
        <v>95</v>
      </c>
      <c r="AT11" s="6">
        <v>24</v>
      </c>
      <c r="AU11" s="8" t="s">
        <v>62</v>
      </c>
      <c r="AV11" s="6">
        <v>16</v>
      </c>
      <c r="AW11" s="6">
        <v>1972</v>
      </c>
      <c r="AX11" s="6">
        <v>229</v>
      </c>
      <c r="AY11" s="8" t="s">
        <v>62</v>
      </c>
      <c r="AZ11" s="6">
        <v>52</v>
      </c>
      <c r="BA11" s="6">
        <v>778</v>
      </c>
      <c r="BB11" s="7">
        <v>14555</v>
      </c>
    </row>
    <row r="12" spans="1:54" ht="15" customHeight="1">
      <c r="A12" s="5" t="s">
        <v>64</v>
      </c>
      <c r="B12" s="8" t="s">
        <v>62</v>
      </c>
      <c r="C12" s="8" t="s">
        <v>62</v>
      </c>
      <c r="D12" s="8" t="s">
        <v>62</v>
      </c>
      <c r="E12" s="8" t="s">
        <v>62</v>
      </c>
      <c r="F12" s="6">
        <v>117</v>
      </c>
      <c r="G12" s="6">
        <v>66</v>
      </c>
      <c r="H12" s="8" t="s">
        <v>62</v>
      </c>
      <c r="I12" s="8" t="s">
        <v>62</v>
      </c>
      <c r="J12" s="6">
        <v>2896</v>
      </c>
      <c r="K12" s="8" t="s">
        <v>62</v>
      </c>
      <c r="L12" s="6">
        <v>165</v>
      </c>
      <c r="M12" s="8" t="s">
        <v>62</v>
      </c>
      <c r="N12" s="8" t="s">
        <v>62</v>
      </c>
      <c r="O12" s="6">
        <v>156</v>
      </c>
      <c r="P12" s="8" t="s">
        <v>62</v>
      </c>
      <c r="Q12" s="8" t="s">
        <v>62</v>
      </c>
      <c r="R12" s="8" t="s">
        <v>62</v>
      </c>
      <c r="S12" s="8" t="s">
        <v>62</v>
      </c>
      <c r="T12" s="8" t="s">
        <v>62</v>
      </c>
      <c r="U12" s="8" t="s">
        <v>62</v>
      </c>
      <c r="V12" s="8" t="s">
        <v>62</v>
      </c>
      <c r="W12" s="6">
        <v>60</v>
      </c>
      <c r="X12" s="8" t="s">
        <v>62</v>
      </c>
      <c r="Y12" s="8" t="s">
        <v>62</v>
      </c>
      <c r="Z12" s="8" t="s">
        <v>62</v>
      </c>
      <c r="AA12" s="6">
        <v>73</v>
      </c>
      <c r="AB12" s="8" t="s">
        <v>62</v>
      </c>
      <c r="AC12" s="8" t="s">
        <v>62</v>
      </c>
      <c r="AD12" s="8" t="s">
        <v>62</v>
      </c>
      <c r="AE12" s="8" t="s">
        <v>62</v>
      </c>
      <c r="AF12" s="8" t="s">
        <v>62</v>
      </c>
      <c r="AG12" s="8" t="s">
        <v>62</v>
      </c>
      <c r="AH12" s="6">
        <v>98</v>
      </c>
      <c r="AI12" s="8" t="s">
        <v>62</v>
      </c>
      <c r="AJ12" s="8" t="s">
        <v>62</v>
      </c>
      <c r="AK12" s="6">
        <v>42</v>
      </c>
      <c r="AL12" s="8" t="s">
        <v>62</v>
      </c>
      <c r="AM12" s="8" t="s">
        <v>62</v>
      </c>
      <c r="AN12" s="6">
        <v>78</v>
      </c>
      <c r="AO12" s="8" t="s">
        <v>62</v>
      </c>
      <c r="AP12" s="8" t="s">
        <v>62</v>
      </c>
      <c r="AQ12" s="8" t="s">
        <v>62</v>
      </c>
      <c r="AR12" s="8" t="s">
        <v>62</v>
      </c>
      <c r="AS12" s="6">
        <v>119</v>
      </c>
      <c r="AT12" s="8" t="s">
        <v>62</v>
      </c>
      <c r="AU12" s="8" t="s">
        <v>62</v>
      </c>
      <c r="AV12" s="8" t="s">
        <v>62</v>
      </c>
      <c r="AW12" s="6">
        <v>43</v>
      </c>
      <c r="AX12" s="8" t="s">
        <v>62</v>
      </c>
      <c r="AY12" s="8" t="s">
        <v>62</v>
      </c>
      <c r="AZ12" s="8" t="s">
        <v>62</v>
      </c>
      <c r="BA12" s="6">
        <v>84</v>
      </c>
      <c r="BB12" s="7">
        <v>4025</v>
      </c>
    </row>
    <row r="13" spans="1:54" ht="15" customHeight="1">
      <c r="A13" s="5" t="s">
        <v>65</v>
      </c>
      <c r="B13" s="6">
        <v>121</v>
      </c>
      <c r="C13" s="6">
        <v>107</v>
      </c>
      <c r="D13" s="6">
        <v>4514</v>
      </c>
      <c r="E13" s="6">
        <v>479</v>
      </c>
      <c r="F13" s="6">
        <v>1725</v>
      </c>
      <c r="G13" s="6">
        <v>729</v>
      </c>
      <c r="H13" s="6">
        <v>90</v>
      </c>
      <c r="I13" s="6">
        <v>25</v>
      </c>
      <c r="J13" s="6">
        <v>3632</v>
      </c>
      <c r="K13" s="6">
        <v>853</v>
      </c>
      <c r="L13" s="6">
        <v>9587</v>
      </c>
      <c r="M13" s="6">
        <v>110</v>
      </c>
      <c r="N13" s="6">
        <v>65</v>
      </c>
      <c r="O13" s="6">
        <v>592</v>
      </c>
      <c r="P13" s="6">
        <v>63</v>
      </c>
      <c r="Q13" s="6">
        <v>55</v>
      </c>
      <c r="R13" s="6">
        <v>220</v>
      </c>
      <c r="S13" s="6">
        <v>50</v>
      </c>
      <c r="T13" s="6">
        <v>174</v>
      </c>
      <c r="U13" s="6">
        <v>47</v>
      </c>
      <c r="V13" s="6">
        <v>40467</v>
      </c>
      <c r="W13" s="6">
        <v>660</v>
      </c>
      <c r="X13" s="6">
        <v>280</v>
      </c>
      <c r="Y13" s="6">
        <v>695</v>
      </c>
      <c r="Z13" s="6">
        <v>28</v>
      </c>
      <c r="AA13" s="6">
        <v>477</v>
      </c>
      <c r="AB13" s="6">
        <v>1087</v>
      </c>
      <c r="AC13" s="6">
        <v>104</v>
      </c>
      <c r="AD13" s="6">
        <v>117</v>
      </c>
      <c r="AE13" s="6">
        <v>41</v>
      </c>
      <c r="AF13" s="6">
        <v>283</v>
      </c>
      <c r="AG13" s="6">
        <v>3506</v>
      </c>
      <c r="AH13" s="6">
        <v>922</v>
      </c>
      <c r="AI13" s="6">
        <v>1068</v>
      </c>
      <c r="AJ13" s="6">
        <v>443</v>
      </c>
      <c r="AK13" s="6">
        <v>815</v>
      </c>
      <c r="AL13" s="6">
        <v>1605</v>
      </c>
      <c r="AM13" s="6">
        <v>332</v>
      </c>
      <c r="AN13" s="6">
        <v>896</v>
      </c>
      <c r="AO13" s="6">
        <v>48</v>
      </c>
      <c r="AP13" s="6">
        <v>128</v>
      </c>
      <c r="AQ13" s="6">
        <v>1590</v>
      </c>
      <c r="AR13" s="6">
        <v>256</v>
      </c>
      <c r="AS13" s="6">
        <v>943</v>
      </c>
      <c r="AT13" s="6">
        <v>125</v>
      </c>
      <c r="AU13" s="6">
        <v>25</v>
      </c>
      <c r="AV13" s="6">
        <v>411</v>
      </c>
      <c r="AW13" s="6">
        <v>885</v>
      </c>
      <c r="AX13" s="6">
        <v>334</v>
      </c>
      <c r="AY13" s="6">
        <v>102</v>
      </c>
      <c r="AZ13" s="6">
        <v>117</v>
      </c>
      <c r="BA13" s="6">
        <v>1027</v>
      </c>
      <c r="BB13" s="7">
        <v>83055</v>
      </c>
    </row>
    <row r="14" spans="1:54" ht="15" customHeight="1">
      <c r="A14" s="5" t="s">
        <v>66</v>
      </c>
      <c r="B14" s="6">
        <v>469</v>
      </c>
      <c r="C14" s="6">
        <v>300</v>
      </c>
      <c r="D14" s="6">
        <v>230</v>
      </c>
      <c r="E14" s="6">
        <v>72</v>
      </c>
      <c r="F14" s="6">
        <v>2526</v>
      </c>
      <c r="G14" s="6">
        <v>660</v>
      </c>
      <c r="H14" s="6">
        <v>440</v>
      </c>
      <c r="I14" s="6">
        <v>12</v>
      </c>
      <c r="J14" s="6">
        <v>16974</v>
      </c>
      <c r="K14" s="6">
        <v>2085</v>
      </c>
      <c r="L14" s="6">
        <v>2063</v>
      </c>
      <c r="M14" s="6">
        <v>277</v>
      </c>
      <c r="N14" s="6">
        <v>82</v>
      </c>
      <c r="O14" s="6">
        <v>739</v>
      </c>
      <c r="P14" s="6">
        <v>85</v>
      </c>
      <c r="Q14" s="6">
        <v>69</v>
      </c>
      <c r="R14" s="6">
        <v>263</v>
      </c>
      <c r="S14" s="6">
        <v>104</v>
      </c>
      <c r="T14" s="6">
        <v>784</v>
      </c>
      <c r="U14" s="6">
        <v>112</v>
      </c>
      <c r="V14" s="6">
        <v>2711</v>
      </c>
      <c r="W14" s="6">
        <v>830</v>
      </c>
      <c r="X14" s="6">
        <v>256</v>
      </c>
      <c r="Y14" s="6">
        <v>288</v>
      </c>
      <c r="Z14" s="6">
        <v>397</v>
      </c>
      <c r="AA14" s="6">
        <v>1078</v>
      </c>
      <c r="AB14" s="6">
        <v>61</v>
      </c>
      <c r="AC14" s="6">
        <v>298</v>
      </c>
      <c r="AD14" s="6">
        <v>159</v>
      </c>
      <c r="AE14" s="6">
        <v>62</v>
      </c>
      <c r="AF14" s="6">
        <v>652</v>
      </c>
      <c r="AG14" s="6">
        <v>92</v>
      </c>
      <c r="AH14" s="6">
        <v>1377</v>
      </c>
      <c r="AI14" s="6">
        <v>1068</v>
      </c>
      <c r="AJ14" s="6">
        <v>27</v>
      </c>
      <c r="AK14" s="6">
        <v>323</v>
      </c>
      <c r="AL14" s="6">
        <v>97</v>
      </c>
      <c r="AM14" s="6">
        <v>153</v>
      </c>
      <c r="AN14" s="6">
        <v>652</v>
      </c>
      <c r="AO14" s="6">
        <v>78</v>
      </c>
      <c r="AP14" s="6">
        <v>284</v>
      </c>
      <c r="AQ14" s="6">
        <v>53</v>
      </c>
      <c r="AR14" s="6">
        <v>184</v>
      </c>
      <c r="AS14" s="6">
        <v>3613</v>
      </c>
      <c r="AT14" s="6">
        <v>72</v>
      </c>
      <c r="AU14" s="6">
        <v>757</v>
      </c>
      <c r="AV14" s="6">
        <v>7844</v>
      </c>
      <c r="AW14" s="6">
        <v>754</v>
      </c>
      <c r="AX14" s="6">
        <v>387</v>
      </c>
      <c r="AY14" s="6">
        <v>103</v>
      </c>
      <c r="AZ14" s="6">
        <v>22</v>
      </c>
      <c r="BA14" s="6">
        <v>155282</v>
      </c>
      <c r="BB14" s="7">
        <v>208360</v>
      </c>
    </row>
    <row r="15" spans="1:54" ht="15" customHeight="1">
      <c r="A15" s="5" t="s">
        <v>67</v>
      </c>
      <c r="B15" s="6">
        <v>38</v>
      </c>
      <c r="C15" s="6">
        <v>27</v>
      </c>
      <c r="D15" s="6">
        <v>58</v>
      </c>
      <c r="E15" s="6">
        <v>26</v>
      </c>
      <c r="F15" s="6">
        <v>507</v>
      </c>
      <c r="G15" s="6">
        <v>351</v>
      </c>
      <c r="H15" s="6">
        <v>44</v>
      </c>
      <c r="I15" s="8" t="s">
        <v>62</v>
      </c>
      <c r="J15" s="6">
        <v>2894</v>
      </c>
      <c r="K15" s="6">
        <v>197</v>
      </c>
      <c r="L15" s="6">
        <v>420</v>
      </c>
      <c r="M15" s="6">
        <v>23</v>
      </c>
      <c r="N15" s="8" t="s">
        <v>62</v>
      </c>
      <c r="O15" s="6">
        <v>325</v>
      </c>
      <c r="P15" s="6">
        <v>43</v>
      </c>
      <c r="Q15" s="6">
        <v>12</v>
      </c>
      <c r="R15" s="6">
        <v>147</v>
      </c>
      <c r="S15" s="6">
        <v>30</v>
      </c>
      <c r="T15" s="6">
        <v>49</v>
      </c>
      <c r="U15" s="8" t="s">
        <v>62</v>
      </c>
      <c r="V15" s="6">
        <v>78</v>
      </c>
      <c r="W15" s="6">
        <v>148</v>
      </c>
      <c r="X15" s="6">
        <v>136</v>
      </c>
      <c r="Y15" s="6">
        <v>90</v>
      </c>
      <c r="Z15" s="6">
        <v>31</v>
      </c>
      <c r="AA15" s="6">
        <v>82</v>
      </c>
      <c r="AB15" s="8" t="s">
        <v>62</v>
      </c>
      <c r="AC15" s="6">
        <v>26</v>
      </c>
      <c r="AD15" s="6">
        <v>15</v>
      </c>
      <c r="AE15" s="8" t="s">
        <v>62</v>
      </c>
      <c r="AF15" s="6">
        <v>75</v>
      </c>
      <c r="AG15" s="6">
        <v>27</v>
      </c>
      <c r="AH15" s="6">
        <v>350</v>
      </c>
      <c r="AI15" s="6">
        <v>56</v>
      </c>
      <c r="AJ15" s="8" t="s">
        <v>62</v>
      </c>
      <c r="AK15" s="6">
        <v>98</v>
      </c>
      <c r="AL15" s="6">
        <v>101</v>
      </c>
      <c r="AM15" s="6">
        <v>43</v>
      </c>
      <c r="AN15" s="6">
        <v>316</v>
      </c>
      <c r="AO15" s="6">
        <v>12</v>
      </c>
      <c r="AP15" s="6">
        <v>28</v>
      </c>
      <c r="AQ15" s="8" t="s">
        <v>62</v>
      </c>
      <c r="AR15" s="6">
        <v>54</v>
      </c>
      <c r="AS15" s="6">
        <v>410</v>
      </c>
      <c r="AT15" s="8" t="s">
        <v>62</v>
      </c>
      <c r="AU15" s="8" t="s">
        <v>62</v>
      </c>
      <c r="AV15" s="6">
        <v>47</v>
      </c>
      <c r="AW15" s="6">
        <v>124</v>
      </c>
      <c r="AX15" s="8" t="s">
        <v>62</v>
      </c>
      <c r="AY15" s="6">
        <v>32</v>
      </c>
      <c r="AZ15" s="8" t="s">
        <v>62</v>
      </c>
      <c r="BA15" s="6">
        <v>177</v>
      </c>
      <c r="BB15" s="7">
        <v>7788</v>
      </c>
    </row>
    <row r="16" spans="1:54" ht="15" customHeight="1">
      <c r="A16" s="5" t="s">
        <v>68</v>
      </c>
      <c r="B16" s="6">
        <v>170</v>
      </c>
      <c r="C16" s="6">
        <v>2309</v>
      </c>
      <c r="D16" s="6">
        <v>3843</v>
      </c>
      <c r="E16" s="6">
        <v>305</v>
      </c>
      <c r="F16" s="6">
        <v>6432</v>
      </c>
      <c r="G16" s="6">
        <v>6484</v>
      </c>
      <c r="H16" s="6">
        <v>58</v>
      </c>
      <c r="I16" s="6">
        <v>30</v>
      </c>
      <c r="J16" s="6">
        <v>2384</v>
      </c>
      <c r="K16" s="6">
        <v>1170</v>
      </c>
      <c r="L16" s="6">
        <v>832</v>
      </c>
      <c r="M16" s="6">
        <v>583</v>
      </c>
      <c r="N16" s="6">
        <v>2235</v>
      </c>
      <c r="O16" s="6">
        <v>222</v>
      </c>
      <c r="P16" s="6">
        <v>252</v>
      </c>
      <c r="Q16" s="6">
        <v>121</v>
      </c>
      <c r="R16" s="6">
        <v>363</v>
      </c>
      <c r="S16" s="6">
        <v>305</v>
      </c>
      <c r="T16" s="6">
        <v>924</v>
      </c>
      <c r="U16" s="6">
        <v>326</v>
      </c>
      <c r="V16" s="6">
        <v>642</v>
      </c>
      <c r="W16" s="6">
        <v>949</v>
      </c>
      <c r="X16" s="6">
        <v>582</v>
      </c>
      <c r="Y16" s="6">
        <v>669</v>
      </c>
      <c r="Z16" s="6">
        <v>356</v>
      </c>
      <c r="AA16" s="6">
        <v>649</v>
      </c>
      <c r="AB16" s="6">
        <v>2040</v>
      </c>
      <c r="AC16" s="6">
        <v>376</v>
      </c>
      <c r="AD16" s="6">
        <v>2063</v>
      </c>
      <c r="AE16" s="6">
        <v>90</v>
      </c>
      <c r="AF16" s="6">
        <v>377</v>
      </c>
      <c r="AG16" s="6">
        <v>3513</v>
      </c>
      <c r="AH16" s="6">
        <v>847</v>
      </c>
      <c r="AI16" s="6">
        <v>634</v>
      </c>
      <c r="AJ16" s="6">
        <v>772</v>
      </c>
      <c r="AK16" s="6">
        <v>353</v>
      </c>
      <c r="AL16" s="6">
        <v>913</v>
      </c>
      <c r="AM16" s="6">
        <v>2798</v>
      </c>
      <c r="AN16" s="6">
        <v>950</v>
      </c>
      <c r="AO16" s="6">
        <v>32</v>
      </c>
      <c r="AP16" s="6">
        <v>212</v>
      </c>
      <c r="AQ16" s="6">
        <v>1234</v>
      </c>
      <c r="AR16" s="6">
        <v>640</v>
      </c>
      <c r="AS16" s="6">
        <v>1084</v>
      </c>
      <c r="AT16" s="6">
        <v>2147</v>
      </c>
      <c r="AU16" s="6">
        <v>80</v>
      </c>
      <c r="AV16" s="6">
        <v>3388</v>
      </c>
      <c r="AW16" s="6">
        <v>2440</v>
      </c>
      <c r="AX16" s="6">
        <v>492</v>
      </c>
      <c r="AY16" s="6">
        <v>701</v>
      </c>
      <c r="AZ16" s="6">
        <v>2079</v>
      </c>
      <c r="BA16" s="6">
        <v>2360</v>
      </c>
      <c r="BB16" s="7">
        <v>65810</v>
      </c>
    </row>
    <row r="17" spans="1:54" ht="15" customHeight="1">
      <c r="A17" s="5" t="s">
        <v>69</v>
      </c>
      <c r="B17" s="6">
        <v>113</v>
      </c>
      <c r="C17" s="8" t="s">
        <v>62</v>
      </c>
      <c r="D17" s="6">
        <v>605</v>
      </c>
      <c r="E17" s="8" t="s">
        <v>62</v>
      </c>
      <c r="F17" s="6">
        <v>38894</v>
      </c>
      <c r="G17" s="6">
        <v>106</v>
      </c>
      <c r="H17" s="6">
        <v>1189</v>
      </c>
      <c r="I17" s="8" t="s">
        <v>62</v>
      </c>
      <c r="J17" s="6">
        <v>10285</v>
      </c>
      <c r="K17" s="6">
        <v>13704</v>
      </c>
      <c r="L17" s="6">
        <v>4428</v>
      </c>
      <c r="M17" s="6">
        <v>11378</v>
      </c>
      <c r="N17" s="6">
        <v>63</v>
      </c>
      <c r="O17" s="6">
        <v>1045</v>
      </c>
      <c r="P17" s="6">
        <v>4477</v>
      </c>
      <c r="Q17" s="8" t="s">
        <v>62</v>
      </c>
      <c r="R17" s="8" t="s">
        <v>62</v>
      </c>
      <c r="S17" s="6">
        <v>25</v>
      </c>
      <c r="T17" s="6">
        <v>798</v>
      </c>
      <c r="U17" s="6">
        <v>7069</v>
      </c>
      <c r="V17" s="6">
        <v>17063</v>
      </c>
      <c r="W17" s="6">
        <v>157</v>
      </c>
      <c r="X17" s="6">
        <v>38</v>
      </c>
      <c r="Y17" s="6">
        <v>24</v>
      </c>
      <c r="Z17" s="6">
        <v>2587</v>
      </c>
      <c r="AA17" s="6">
        <v>169</v>
      </c>
      <c r="AB17" s="8" t="s">
        <v>62</v>
      </c>
      <c r="AC17" s="6">
        <v>39</v>
      </c>
      <c r="AD17" s="6">
        <v>311</v>
      </c>
      <c r="AE17" s="6">
        <v>13</v>
      </c>
      <c r="AF17" s="6">
        <v>2473</v>
      </c>
      <c r="AG17" s="6">
        <v>118</v>
      </c>
      <c r="AH17" s="6">
        <v>136</v>
      </c>
      <c r="AI17" s="6">
        <v>7530</v>
      </c>
      <c r="AJ17" s="8" t="s">
        <v>62</v>
      </c>
      <c r="AK17" s="6">
        <v>129</v>
      </c>
      <c r="AL17" s="6">
        <v>161</v>
      </c>
      <c r="AM17" s="6">
        <v>26</v>
      </c>
      <c r="AN17" s="6">
        <v>7604</v>
      </c>
      <c r="AO17" s="6">
        <v>4555</v>
      </c>
      <c r="AP17" s="6">
        <v>4560</v>
      </c>
      <c r="AQ17" s="8" t="s">
        <v>62</v>
      </c>
      <c r="AR17" s="6">
        <v>1348</v>
      </c>
      <c r="AS17" s="6">
        <v>1455</v>
      </c>
      <c r="AT17" s="6">
        <v>50</v>
      </c>
      <c r="AU17" s="8" t="s">
        <v>62</v>
      </c>
      <c r="AV17" s="6">
        <v>46958</v>
      </c>
      <c r="AW17" s="6">
        <v>19202</v>
      </c>
      <c r="AX17" s="8" t="s">
        <v>62</v>
      </c>
      <c r="AY17" s="6">
        <v>77</v>
      </c>
      <c r="AZ17" s="8" t="s">
        <v>62</v>
      </c>
      <c r="BA17" s="6">
        <v>8762</v>
      </c>
      <c r="BB17" s="7">
        <v>219770</v>
      </c>
    </row>
    <row r="18" spans="1:54" ht="15" customHeight="1">
      <c r="A18" s="5" t="s">
        <v>70</v>
      </c>
      <c r="B18" s="8" t="s">
        <v>62</v>
      </c>
      <c r="C18" s="8" t="s">
        <v>62</v>
      </c>
      <c r="D18" s="6">
        <v>111</v>
      </c>
      <c r="E18" s="8" t="s">
        <v>62</v>
      </c>
      <c r="F18" s="6">
        <v>158</v>
      </c>
      <c r="G18" s="6">
        <v>39</v>
      </c>
      <c r="H18" s="6">
        <v>30</v>
      </c>
      <c r="I18" s="8" t="s">
        <v>62</v>
      </c>
      <c r="J18" s="6">
        <v>8872</v>
      </c>
      <c r="K18" s="6">
        <v>135</v>
      </c>
      <c r="L18" s="6">
        <v>43</v>
      </c>
      <c r="M18" s="6">
        <v>20</v>
      </c>
      <c r="N18" s="8" t="s">
        <v>62</v>
      </c>
      <c r="O18" s="6">
        <v>50</v>
      </c>
      <c r="P18" s="8" t="s">
        <v>62</v>
      </c>
      <c r="Q18" s="8" t="s">
        <v>62</v>
      </c>
      <c r="R18" s="8" t="s">
        <v>62</v>
      </c>
      <c r="S18" s="8" t="s">
        <v>62</v>
      </c>
      <c r="T18" s="6">
        <v>112</v>
      </c>
      <c r="U18" s="8" t="s">
        <v>62</v>
      </c>
      <c r="V18" s="6">
        <v>14</v>
      </c>
      <c r="W18" s="6">
        <v>40</v>
      </c>
      <c r="X18" s="6">
        <v>39</v>
      </c>
      <c r="Y18" s="6">
        <v>33</v>
      </c>
      <c r="Z18" s="8" t="s">
        <v>62</v>
      </c>
      <c r="AA18" s="8" t="s">
        <v>62</v>
      </c>
      <c r="AB18" s="8" t="s">
        <v>62</v>
      </c>
      <c r="AC18" s="8" t="s">
        <v>62</v>
      </c>
      <c r="AD18" s="8" t="s">
        <v>62</v>
      </c>
      <c r="AE18" s="6">
        <v>404</v>
      </c>
      <c r="AF18" s="8" t="s">
        <v>62</v>
      </c>
      <c r="AG18" s="8" t="s">
        <v>62</v>
      </c>
      <c r="AH18" s="6">
        <v>191</v>
      </c>
      <c r="AI18" s="8" t="s">
        <v>62</v>
      </c>
      <c r="AJ18" s="8" t="s">
        <v>62</v>
      </c>
      <c r="AK18" s="8" t="s">
        <v>62</v>
      </c>
      <c r="AL18" s="8" t="s">
        <v>62</v>
      </c>
      <c r="AM18" s="8" t="s">
        <v>62</v>
      </c>
      <c r="AN18" s="6">
        <v>36</v>
      </c>
      <c r="AO18" s="8" t="s">
        <v>62</v>
      </c>
      <c r="AP18" s="6">
        <v>600</v>
      </c>
      <c r="AQ18" s="8" t="s">
        <v>62</v>
      </c>
      <c r="AR18" s="8" t="s">
        <v>62</v>
      </c>
      <c r="AS18" s="6">
        <v>169</v>
      </c>
      <c r="AT18" s="8" t="s">
        <v>62</v>
      </c>
      <c r="AU18" s="6">
        <v>28</v>
      </c>
      <c r="AV18" s="6">
        <v>179</v>
      </c>
      <c r="AW18" s="6">
        <v>95</v>
      </c>
      <c r="AX18" s="8" t="s">
        <v>62</v>
      </c>
      <c r="AY18" s="8" t="s">
        <v>62</v>
      </c>
      <c r="AZ18" s="8" t="s">
        <v>62</v>
      </c>
      <c r="BA18" s="6">
        <v>444</v>
      </c>
      <c r="BB18" s="7">
        <v>11907</v>
      </c>
    </row>
    <row r="19" spans="1:54" ht="15" customHeight="1">
      <c r="A19" s="5" t="s">
        <v>71</v>
      </c>
      <c r="B19" s="6">
        <v>261</v>
      </c>
      <c r="C19" s="6">
        <v>1136</v>
      </c>
      <c r="D19" s="6">
        <v>616</v>
      </c>
      <c r="E19" s="6">
        <v>195</v>
      </c>
      <c r="F19" s="6">
        <v>3734</v>
      </c>
      <c r="G19" s="6">
        <v>1420</v>
      </c>
      <c r="H19" s="6">
        <v>181</v>
      </c>
      <c r="I19" s="6">
        <v>51</v>
      </c>
      <c r="J19" s="6">
        <v>7635</v>
      </c>
      <c r="K19" s="6">
        <v>2609</v>
      </c>
      <c r="L19" s="6">
        <v>2590</v>
      </c>
      <c r="M19" s="6">
        <v>372</v>
      </c>
      <c r="N19" s="6">
        <v>155</v>
      </c>
      <c r="O19" s="6">
        <v>1834</v>
      </c>
      <c r="P19" s="6">
        <v>873</v>
      </c>
      <c r="Q19" s="6">
        <v>218</v>
      </c>
      <c r="R19" s="6">
        <v>746</v>
      </c>
      <c r="S19" s="6">
        <v>348</v>
      </c>
      <c r="T19" s="6">
        <v>351</v>
      </c>
      <c r="U19" s="6">
        <v>158</v>
      </c>
      <c r="V19" s="6">
        <v>518</v>
      </c>
      <c r="W19" s="6">
        <v>1075</v>
      </c>
      <c r="X19" s="6">
        <v>710</v>
      </c>
      <c r="Y19" s="6">
        <v>913</v>
      </c>
      <c r="Z19" s="6">
        <v>153</v>
      </c>
      <c r="AA19" s="6">
        <v>757</v>
      </c>
      <c r="AB19" s="6">
        <v>189</v>
      </c>
      <c r="AC19" s="6">
        <v>182</v>
      </c>
      <c r="AD19" s="6">
        <v>337</v>
      </c>
      <c r="AE19" s="6">
        <v>683</v>
      </c>
      <c r="AF19" s="6">
        <v>1697</v>
      </c>
      <c r="AG19" s="6">
        <v>529</v>
      </c>
      <c r="AH19" s="6">
        <v>2399</v>
      </c>
      <c r="AI19" s="6">
        <v>573</v>
      </c>
      <c r="AJ19" s="6">
        <v>161</v>
      </c>
      <c r="AK19" s="6">
        <v>1111</v>
      </c>
      <c r="AL19" s="6">
        <v>3334</v>
      </c>
      <c r="AM19" s="6">
        <v>290</v>
      </c>
      <c r="AN19" s="6">
        <v>750</v>
      </c>
      <c r="AO19" s="6">
        <v>84</v>
      </c>
      <c r="AP19" s="6">
        <v>297</v>
      </c>
      <c r="AQ19" s="6">
        <v>85</v>
      </c>
      <c r="AR19" s="6">
        <v>976</v>
      </c>
      <c r="AS19" s="6">
        <v>4395</v>
      </c>
      <c r="AT19" s="6">
        <v>593</v>
      </c>
      <c r="AU19" s="6">
        <v>65</v>
      </c>
      <c r="AV19" s="6">
        <v>1941</v>
      </c>
      <c r="AW19" s="6">
        <v>2193</v>
      </c>
      <c r="AX19" s="6">
        <v>167</v>
      </c>
      <c r="AY19" s="6">
        <v>234</v>
      </c>
      <c r="AZ19" s="6">
        <v>69</v>
      </c>
      <c r="BA19" s="6">
        <v>928</v>
      </c>
      <c r="BB19" s="7">
        <v>53871</v>
      </c>
    </row>
    <row r="20" spans="1:54" ht="15" customHeight="1">
      <c r="A20" s="5" t="s">
        <v>72</v>
      </c>
      <c r="B20" s="6">
        <v>285</v>
      </c>
      <c r="C20" s="6">
        <v>25</v>
      </c>
      <c r="D20" s="6">
        <v>192</v>
      </c>
      <c r="E20" s="6">
        <v>62</v>
      </c>
      <c r="F20" s="6">
        <v>7778</v>
      </c>
      <c r="G20" s="6">
        <v>965</v>
      </c>
      <c r="H20" s="6">
        <v>156</v>
      </c>
      <c r="I20" s="6">
        <v>26</v>
      </c>
      <c r="J20" s="6">
        <v>7308</v>
      </c>
      <c r="K20" s="6">
        <v>1673</v>
      </c>
      <c r="L20" s="6">
        <v>3819</v>
      </c>
      <c r="M20" s="6">
        <v>36</v>
      </c>
      <c r="N20" s="6">
        <v>32</v>
      </c>
      <c r="O20" s="6">
        <v>796</v>
      </c>
      <c r="P20" s="6">
        <v>358</v>
      </c>
      <c r="Q20" s="6">
        <v>174</v>
      </c>
      <c r="R20" s="6">
        <v>112</v>
      </c>
      <c r="S20" s="6">
        <v>2327</v>
      </c>
      <c r="T20" s="6">
        <v>138</v>
      </c>
      <c r="U20" s="6">
        <v>31</v>
      </c>
      <c r="V20" s="6">
        <v>4565</v>
      </c>
      <c r="W20" s="6">
        <v>2046</v>
      </c>
      <c r="X20" s="6">
        <v>863</v>
      </c>
      <c r="Y20" s="6">
        <v>294</v>
      </c>
      <c r="Z20" s="6">
        <v>49</v>
      </c>
      <c r="AA20" s="6">
        <v>6221</v>
      </c>
      <c r="AB20" s="6">
        <v>22</v>
      </c>
      <c r="AC20" s="6">
        <v>63</v>
      </c>
      <c r="AD20" s="6">
        <v>93</v>
      </c>
      <c r="AE20" s="6">
        <v>77</v>
      </c>
      <c r="AF20" s="6">
        <v>354</v>
      </c>
      <c r="AG20" s="6">
        <v>41</v>
      </c>
      <c r="AH20" s="6">
        <v>4810</v>
      </c>
      <c r="AI20" s="6">
        <v>485</v>
      </c>
      <c r="AJ20" s="6">
        <v>24</v>
      </c>
      <c r="AK20" s="6">
        <v>1003</v>
      </c>
      <c r="AL20" s="6">
        <v>148</v>
      </c>
      <c r="AM20" s="6">
        <v>390</v>
      </c>
      <c r="AN20" s="6">
        <v>5248</v>
      </c>
      <c r="AO20" s="6">
        <v>47</v>
      </c>
      <c r="AP20" s="6">
        <v>88</v>
      </c>
      <c r="AQ20" s="6">
        <v>46</v>
      </c>
      <c r="AR20" s="6">
        <v>3443</v>
      </c>
      <c r="AS20" s="6">
        <v>9174</v>
      </c>
      <c r="AT20" s="6">
        <v>6241</v>
      </c>
      <c r="AU20" s="6">
        <v>28</v>
      </c>
      <c r="AV20" s="6">
        <v>647</v>
      </c>
      <c r="AW20" s="6">
        <v>603</v>
      </c>
      <c r="AX20" s="6">
        <v>3460</v>
      </c>
      <c r="AY20" s="6">
        <v>118</v>
      </c>
      <c r="AZ20" s="6">
        <v>16</v>
      </c>
      <c r="BA20" s="6">
        <v>16247</v>
      </c>
      <c r="BB20" s="7">
        <v>93247</v>
      </c>
    </row>
    <row r="21" spans="1:54" ht="15" customHeight="1">
      <c r="A21" s="5" t="s">
        <v>73</v>
      </c>
      <c r="B21" s="6">
        <v>6749</v>
      </c>
      <c r="C21" s="6">
        <v>857</v>
      </c>
      <c r="D21" s="6">
        <v>9605</v>
      </c>
      <c r="E21" s="6">
        <v>5711</v>
      </c>
      <c r="F21" s="6">
        <v>34641</v>
      </c>
      <c r="G21" s="6">
        <v>7203</v>
      </c>
      <c r="H21" s="6">
        <v>3651</v>
      </c>
      <c r="I21" s="6">
        <v>1212</v>
      </c>
      <c r="J21" s="6">
        <v>8620</v>
      </c>
      <c r="K21" s="6">
        <v>32381</v>
      </c>
      <c r="L21" s="6">
        <v>12403</v>
      </c>
      <c r="M21" s="6">
        <v>1636</v>
      </c>
      <c r="N21" s="6">
        <v>1994</v>
      </c>
      <c r="O21" s="6">
        <v>13726</v>
      </c>
      <c r="P21" s="6">
        <v>6637</v>
      </c>
      <c r="Q21" s="6">
        <v>4208</v>
      </c>
      <c r="R21" s="6">
        <v>5451</v>
      </c>
      <c r="S21" s="6">
        <v>5104</v>
      </c>
      <c r="T21" s="6">
        <v>6224</v>
      </c>
      <c r="U21" s="6">
        <v>1925</v>
      </c>
      <c r="V21" s="6">
        <v>4966</v>
      </c>
      <c r="W21" s="6">
        <v>8217</v>
      </c>
      <c r="X21" s="6">
        <v>9572</v>
      </c>
      <c r="Y21" s="6">
        <v>7915</v>
      </c>
      <c r="Z21" s="6">
        <v>4472</v>
      </c>
      <c r="AA21" s="6">
        <v>10922</v>
      </c>
      <c r="AB21" s="6">
        <v>1729</v>
      </c>
      <c r="AC21" s="6">
        <v>3014</v>
      </c>
      <c r="AD21" s="6">
        <v>5585</v>
      </c>
      <c r="AE21" s="6">
        <v>1248</v>
      </c>
      <c r="AF21" s="6">
        <v>3900</v>
      </c>
      <c r="AG21" s="6">
        <v>3121</v>
      </c>
      <c r="AH21" s="6">
        <v>18576</v>
      </c>
      <c r="AI21" s="6">
        <v>13851</v>
      </c>
      <c r="AJ21" s="6">
        <v>1399</v>
      </c>
      <c r="AK21" s="6">
        <v>14988</v>
      </c>
      <c r="AL21" s="6">
        <v>6169</v>
      </c>
      <c r="AM21" s="6">
        <v>6232</v>
      </c>
      <c r="AN21" s="6">
        <v>16485</v>
      </c>
      <c r="AO21" s="6">
        <v>1994</v>
      </c>
      <c r="AP21" s="6">
        <v>7199</v>
      </c>
      <c r="AQ21" s="6">
        <v>2658</v>
      </c>
      <c r="AR21" s="6">
        <v>11823</v>
      </c>
      <c r="AS21" s="6">
        <v>31263</v>
      </c>
      <c r="AT21" s="6">
        <v>3718</v>
      </c>
      <c r="AU21" s="6">
        <v>1298</v>
      </c>
      <c r="AV21" s="6">
        <v>9950</v>
      </c>
      <c r="AW21" s="6">
        <v>9116</v>
      </c>
      <c r="AX21" s="6">
        <v>6422</v>
      </c>
      <c r="AY21" s="6">
        <v>9554</v>
      </c>
      <c r="AZ21" s="6">
        <v>1772</v>
      </c>
      <c r="BA21" s="6">
        <v>5898</v>
      </c>
      <c r="BB21" s="7">
        <v>414964</v>
      </c>
    </row>
    <row r="22" spans="1:54" ht="15" customHeight="1">
      <c r="A22" s="9" t="s">
        <v>74</v>
      </c>
      <c r="B22" s="7">
        <v>34346</v>
      </c>
      <c r="C22" s="7">
        <v>11179</v>
      </c>
      <c r="D22" s="7">
        <v>32609</v>
      </c>
      <c r="E22" s="7">
        <v>12650</v>
      </c>
      <c r="F22" s="7">
        <v>137434</v>
      </c>
      <c r="G22" s="7">
        <v>36350</v>
      </c>
      <c r="H22" s="7">
        <v>7848</v>
      </c>
      <c r="I22" s="7">
        <v>3159</v>
      </c>
      <c r="J22" s="7">
        <v>106455</v>
      </c>
      <c r="K22" s="7">
        <v>79425</v>
      </c>
      <c r="L22" s="7">
        <v>71162</v>
      </c>
      <c r="M22" s="7">
        <v>23261</v>
      </c>
      <c r="N22" s="7">
        <v>9818</v>
      </c>
      <c r="O22" s="7">
        <v>35804</v>
      </c>
      <c r="P22" s="7">
        <v>24048</v>
      </c>
      <c r="Q22" s="7">
        <v>8504</v>
      </c>
      <c r="R22" s="7">
        <v>15725</v>
      </c>
      <c r="S22" s="7">
        <v>20708</v>
      </c>
      <c r="T22" s="7">
        <v>18138</v>
      </c>
      <c r="U22" s="7">
        <v>11391</v>
      </c>
      <c r="V22" s="7">
        <v>114997</v>
      </c>
      <c r="W22" s="7">
        <v>22396</v>
      </c>
      <c r="X22" s="7">
        <v>24319</v>
      </c>
      <c r="Y22" s="7">
        <v>16158</v>
      </c>
      <c r="Z22" s="7">
        <v>17044</v>
      </c>
      <c r="AA22" s="7">
        <v>33042</v>
      </c>
      <c r="AB22" s="7">
        <v>10235</v>
      </c>
      <c r="AC22" s="7">
        <v>9730</v>
      </c>
      <c r="AD22" s="7">
        <v>11930</v>
      </c>
      <c r="AE22" s="7">
        <v>4241</v>
      </c>
      <c r="AF22" s="7">
        <v>19640</v>
      </c>
      <c r="AG22" s="7">
        <v>21258</v>
      </c>
      <c r="AH22" s="7">
        <v>45029</v>
      </c>
      <c r="AI22" s="7">
        <v>43311</v>
      </c>
      <c r="AJ22" s="7">
        <v>5399</v>
      </c>
      <c r="AK22" s="7">
        <v>47093</v>
      </c>
      <c r="AL22" s="7">
        <v>39482</v>
      </c>
      <c r="AM22" s="7">
        <v>19988</v>
      </c>
      <c r="AN22" s="7">
        <v>55685</v>
      </c>
      <c r="AO22" s="7">
        <v>7531</v>
      </c>
      <c r="AP22" s="7">
        <v>21966</v>
      </c>
      <c r="AQ22" s="7">
        <v>8393</v>
      </c>
      <c r="AR22" s="7">
        <v>26067</v>
      </c>
      <c r="AS22" s="7">
        <v>109137</v>
      </c>
      <c r="AT22" s="7">
        <v>31093</v>
      </c>
      <c r="AU22" s="7">
        <v>3198</v>
      </c>
      <c r="AV22" s="7">
        <v>131434</v>
      </c>
      <c r="AW22" s="7">
        <v>53161</v>
      </c>
      <c r="AX22" s="7">
        <v>15645</v>
      </c>
      <c r="AY22" s="7">
        <v>15566</v>
      </c>
      <c r="AZ22" s="7">
        <v>6447</v>
      </c>
      <c r="BA22" s="7">
        <v>276576</v>
      </c>
      <c r="BB22" s="7">
        <v>1967205</v>
      </c>
    </row>
    <row r="23" spans="1:54" ht="15" customHeight="1">
      <c r="A23" s="1" t="s">
        <v>75</v>
      </c>
      <c r="F23" t="s">
        <v>76</v>
      </c>
      <c r="G23" t="s">
        <v>77</v>
      </c>
      <c r="H23" t="s">
        <v>78</v>
      </c>
      <c r="I23" t="s">
        <v>79</v>
      </c>
    </row>
    <row r="24" spans="1:54">
      <c r="E24" t="s">
        <v>80</v>
      </c>
      <c r="F24" s="10">
        <f>F4+F6+F8+F17</f>
        <v>63548</v>
      </c>
      <c r="G24" s="10">
        <f>AS4+AS6+AS8+AS17</f>
        <v>47341</v>
      </c>
      <c r="H24" s="10">
        <f>AV4+AV6+AV8+AV17</f>
        <v>93614</v>
      </c>
      <c r="I24" s="10">
        <f>BB4+BB6+BB8+BB17</f>
        <v>735905</v>
      </c>
    </row>
    <row r="25" spans="1:54">
      <c r="E25" t="s">
        <v>81</v>
      </c>
      <c r="F25" s="10">
        <f>F14+0.142*BA14</f>
        <v>24576.043999999998</v>
      </c>
      <c r="G25" s="10">
        <f>AS14+0.163*CN14</f>
        <v>3613</v>
      </c>
      <c r="H25" s="10">
        <f>AV14+0.036*CQ14</f>
        <v>7844</v>
      </c>
      <c r="I25" s="10">
        <f>BB14</f>
        <v>208360</v>
      </c>
    </row>
    <row r="26" spans="1:54">
      <c r="E26" t="s">
        <v>82</v>
      </c>
      <c r="F26" s="10">
        <f>F21</f>
        <v>34641</v>
      </c>
      <c r="G26" s="10">
        <f>AS21</f>
        <v>31263</v>
      </c>
      <c r="H26" s="10">
        <f>AV21</f>
        <v>9950</v>
      </c>
      <c r="I26" s="10">
        <f>BB21</f>
        <v>414964</v>
      </c>
    </row>
    <row r="28" spans="1:54">
      <c r="E28" t="s">
        <v>83</v>
      </c>
      <c r="F28" s="11">
        <f>SUM(F24:F26)</f>
        <v>122765.04399999999</v>
      </c>
      <c r="G28" s="11">
        <f>SUM(G24:G26)</f>
        <v>82217</v>
      </c>
      <c r="H28" s="11">
        <f>SUM(H24:H26)</f>
        <v>111408</v>
      </c>
      <c r="I28" s="11">
        <f>SUM(I24:I26)</f>
        <v>1359229</v>
      </c>
    </row>
    <row r="29" spans="1:54">
      <c r="E29" t="s">
        <v>84</v>
      </c>
      <c r="F29" s="11">
        <f>178182+F28</f>
        <v>300947.04399999999</v>
      </c>
      <c r="G29" s="11">
        <f>G28+127557</f>
        <v>209774</v>
      </c>
      <c r="H29" s="11">
        <f>H28+134756</f>
        <v>246164</v>
      </c>
      <c r="I29" s="11">
        <f>I28+1348261</f>
        <v>2707490</v>
      </c>
    </row>
    <row r="34" spans="5:6">
      <c r="E34" t="s">
        <v>85</v>
      </c>
      <c r="F34" s="12">
        <f>F11</f>
        <v>358</v>
      </c>
    </row>
    <row r="35" spans="5:6">
      <c r="E35" t="s">
        <v>86</v>
      </c>
      <c r="F35">
        <v>0.55014224843062598</v>
      </c>
    </row>
    <row r="36" spans="5:6">
      <c r="F36">
        <f>F35*F34</f>
        <v>196.95092493816409</v>
      </c>
    </row>
  </sheetData>
  <mergeCells count="1">
    <mergeCell ref="A1:BB1"/>
  </mergeCells>
  <pageMargins left="0.75" right="0.75" top="1" bottom="1" header="1" footer="1"/>
  <pageSetup orientation="portrait" horizontalDpi="0" verticalDpi="0"/>
  <headerFooter>
    <oddHeader>&amp;L&amp;C&amp;R</oddHeader>
    <oddFooter>&amp;L&amp;C&amp;R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B6"/>
  <sheetViews>
    <sheetView workbookViewId="0"/>
  </sheetViews>
  <sheetFormatPr defaultRowHeight="14.45"/>
  <cols>
    <col min="2" max="2" width="13.28515625" bestFit="1" customWidth="1"/>
    <col min="3" max="3" width="10.85546875" bestFit="1" customWidth="1"/>
    <col min="4" max="4" width="12.28515625" bestFit="1" customWidth="1"/>
    <col min="5" max="5" width="13.7109375" bestFit="1" customWidth="1"/>
    <col min="6" max="6" width="15" bestFit="1" customWidth="1"/>
    <col min="7" max="7" width="14.28515625" bestFit="1" customWidth="1"/>
    <col min="8" max="8" width="17.42578125" bestFit="1" customWidth="1"/>
    <col min="9" max="9" width="14.28515625" bestFit="1" customWidth="1"/>
    <col min="10" max="10" width="26" bestFit="1" customWidth="1"/>
    <col min="11" max="11" width="11.7109375" bestFit="1" customWidth="1"/>
    <col min="12" max="12" width="12.42578125" bestFit="1" customWidth="1"/>
    <col min="13" max="13" width="11" bestFit="1" customWidth="1"/>
    <col min="14" max="14" width="9.85546875" bestFit="1" customWidth="1"/>
    <col min="15" max="15" width="11.28515625" bestFit="1" customWidth="1"/>
    <col min="16" max="16" width="11.85546875" bestFit="1" customWidth="1"/>
    <col min="17" max="17" width="9.28515625" bestFit="1" customWidth="1"/>
    <col min="18" max="18" width="11.140625" bestFit="1" customWidth="1"/>
    <col min="19" max="19" width="13.7109375" bestFit="1" customWidth="1"/>
    <col min="20" max="20" width="14" bestFit="1" customWidth="1"/>
    <col min="21" max="21" width="10.28515625" bestFit="1" customWidth="1"/>
    <col min="22" max="22" width="14.5703125" bestFit="1" customWidth="1"/>
    <col min="23" max="23" width="20" bestFit="1" customWidth="1"/>
    <col min="24" max="24" width="13.7109375" bestFit="1" customWidth="1"/>
    <col min="25" max="25" width="15.28515625" bestFit="1" customWidth="1"/>
    <col min="26" max="26" width="14.28515625" bestFit="1" customWidth="1"/>
    <col min="27" max="27" width="13.140625" bestFit="1" customWidth="1"/>
    <col min="28" max="28" width="14" bestFit="1" customWidth="1"/>
    <col min="29" max="29" width="13.7109375" bestFit="1" customWidth="1"/>
    <col min="30" max="30" width="11.7109375" bestFit="1" customWidth="1"/>
    <col min="31" max="31" width="20.140625" bestFit="1" customWidth="1"/>
    <col min="32" max="32" width="15.28515625" bestFit="1" customWidth="1"/>
    <col min="33" max="33" width="16.42578125" bestFit="1" customWidth="1"/>
    <col min="34" max="34" width="14" bestFit="1" customWidth="1"/>
    <col min="35" max="35" width="20.7109375" bestFit="1" customWidth="1"/>
    <col min="36" max="36" width="18.85546875" bestFit="1" customWidth="1"/>
    <col min="37" max="37" width="9.140625" customWidth="1"/>
    <col min="38" max="38" width="14.7109375" bestFit="1" customWidth="1"/>
    <col min="39" max="39" width="12" bestFit="1" customWidth="1"/>
    <col min="40" max="40" width="18.140625" bestFit="1" customWidth="1"/>
    <col min="41" max="41" width="17.7109375" bestFit="1" customWidth="1"/>
    <col min="42" max="42" width="20.42578125" bestFit="1" customWidth="1"/>
    <col min="43" max="43" width="18.7109375" bestFit="1" customWidth="1"/>
    <col min="44" max="44" width="14.42578125" bestFit="1" customWidth="1"/>
    <col min="45" max="45" width="9.5703125" bestFit="1" customWidth="1"/>
    <col min="46" max="46" width="9.140625" bestFit="1" customWidth="1"/>
    <col min="47" max="47" width="13.42578125" bestFit="1" customWidth="1"/>
    <col min="48" max="48" width="12.28515625" bestFit="1" customWidth="1"/>
    <col min="49" max="49" width="17.28515625" bestFit="1" customWidth="1"/>
    <col min="50" max="50" width="18.28515625" bestFit="1" customWidth="1"/>
    <col min="51" max="51" width="14.7109375" bestFit="1" customWidth="1"/>
    <col min="52" max="52" width="13.85546875" bestFit="1" customWidth="1"/>
    <col min="53" max="53" width="39.28515625" bestFit="1" customWidth="1"/>
    <col min="54" max="54" width="13.7109375" bestFit="1" customWidth="1"/>
  </cols>
  <sheetData>
    <row r="1" spans="1:54" s="14" customFormat="1" ht="15" customHeight="1">
      <c r="A1" s="15" t="s">
        <v>87</v>
      </c>
      <c r="B1" s="13" t="s">
        <v>2</v>
      </c>
      <c r="C1" s="13" t="s">
        <v>3</v>
      </c>
      <c r="D1" s="13" t="s">
        <v>4</v>
      </c>
      <c r="E1" s="13" t="s">
        <v>5</v>
      </c>
      <c r="F1" s="17" t="s">
        <v>6</v>
      </c>
      <c r="G1" s="13" t="s">
        <v>7</v>
      </c>
      <c r="H1" s="13" t="s">
        <v>8</v>
      </c>
      <c r="I1" s="13" t="s">
        <v>9</v>
      </c>
      <c r="J1" s="13" t="s">
        <v>10</v>
      </c>
      <c r="K1" s="13" t="s">
        <v>11</v>
      </c>
      <c r="L1" s="13" t="s">
        <v>12</v>
      </c>
      <c r="M1" s="13" t="s">
        <v>13</v>
      </c>
      <c r="N1" s="13" t="s">
        <v>14</v>
      </c>
      <c r="O1" s="13" t="s">
        <v>15</v>
      </c>
      <c r="P1" s="13" t="s">
        <v>16</v>
      </c>
      <c r="Q1" s="13" t="s">
        <v>17</v>
      </c>
      <c r="R1" s="13" t="s">
        <v>18</v>
      </c>
      <c r="S1" s="13" t="s">
        <v>19</v>
      </c>
      <c r="T1" s="13" t="s">
        <v>20</v>
      </c>
      <c r="U1" s="13" t="s">
        <v>21</v>
      </c>
      <c r="V1" s="13" t="s">
        <v>22</v>
      </c>
      <c r="W1" s="13" t="s">
        <v>23</v>
      </c>
      <c r="X1" s="13" t="s">
        <v>24</v>
      </c>
      <c r="Y1" s="13" t="s">
        <v>25</v>
      </c>
      <c r="Z1" s="13" t="s">
        <v>26</v>
      </c>
      <c r="AA1" s="13" t="s">
        <v>27</v>
      </c>
      <c r="AB1" s="13" t="s">
        <v>28</v>
      </c>
      <c r="AC1" s="13" t="s">
        <v>29</v>
      </c>
      <c r="AD1" s="13" t="s">
        <v>30</v>
      </c>
      <c r="AE1" s="13" t="s">
        <v>31</v>
      </c>
      <c r="AF1" s="13" t="s">
        <v>32</v>
      </c>
      <c r="AG1" s="13" t="s">
        <v>33</v>
      </c>
      <c r="AH1" s="13" t="s">
        <v>34</v>
      </c>
      <c r="AI1" s="13" t="s">
        <v>35</v>
      </c>
      <c r="AJ1" s="13" t="s">
        <v>36</v>
      </c>
      <c r="AK1" s="13" t="s">
        <v>37</v>
      </c>
      <c r="AL1" s="13" t="s">
        <v>38</v>
      </c>
      <c r="AM1" s="13" t="s">
        <v>39</v>
      </c>
      <c r="AN1" s="13" t="s">
        <v>40</v>
      </c>
      <c r="AO1" s="13" t="s">
        <v>41</v>
      </c>
      <c r="AP1" s="13" t="s">
        <v>42</v>
      </c>
      <c r="AQ1" s="13" t="s">
        <v>43</v>
      </c>
      <c r="AR1" s="13" t="s">
        <v>44</v>
      </c>
      <c r="AS1" s="17" t="s">
        <v>45</v>
      </c>
      <c r="AT1" s="13" t="s">
        <v>46</v>
      </c>
      <c r="AU1" s="13" t="s">
        <v>47</v>
      </c>
      <c r="AV1" s="17" t="s">
        <v>48</v>
      </c>
      <c r="AW1" s="13" t="s">
        <v>49</v>
      </c>
      <c r="AX1" s="13" t="s">
        <v>50</v>
      </c>
      <c r="AY1" s="13" t="s">
        <v>51</v>
      </c>
      <c r="AZ1" s="13" t="s">
        <v>52</v>
      </c>
      <c r="BA1" s="13" t="s">
        <v>53</v>
      </c>
      <c r="BB1" s="16" t="s">
        <v>54</v>
      </c>
    </row>
    <row r="2" spans="1:54">
      <c r="A2" s="20" t="s">
        <v>88</v>
      </c>
      <c r="B2" s="12">
        <f>'FedScope Data'!B$4+'FedScope Data'!B$6+'FedScope Data'!B$8+'FedScope Data'!B$17</f>
        <v>24315</v>
      </c>
      <c r="C2" s="12">
        <f>'FedScope Data'!C$4+'FedScope Data'!C$6+'FedScope Data'!C$8</f>
        <v>5021</v>
      </c>
      <c r="D2" s="12">
        <f>'FedScope Data'!D$4+'FedScope Data'!D$6+'FedScope Data'!D$8+'FedScope Data'!D$17</f>
        <v>8772</v>
      </c>
      <c r="E2" s="12">
        <f>'FedScope Data'!E$4+'FedScope Data'!E$6+'FedScope Data'!E$8</f>
        <v>3441</v>
      </c>
      <c r="F2" s="18">
        <f>'FedScope Data'!F$4+'FedScope Data'!F$6+'FedScope Data'!F$8+'FedScope Data'!F$17</f>
        <v>63548</v>
      </c>
      <c r="G2" s="12">
        <f>'FedScope Data'!G$4+'FedScope Data'!G$6+'FedScope Data'!G$8+'FedScope Data'!G$17</f>
        <v>11329</v>
      </c>
      <c r="H2" s="12">
        <f>'FedScope Data'!H$4+'FedScope Data'!H$6+'FedScope Data'!H$8+'FedScope Data'!H$17</f>
        <v>2532</v>
      </c>
      <c r="I2" s="12">
        <f>'FedScope Data'!I$4+'FedScope Data'!I$6+'FedScope Data'!I$8</f>
        <v>1376</v>
      </c>
      <c r="J2" s="12">
        <f>'FedScope Data'!J$4+'FedScope Data'!J$6+'FedScope Data'!J$8+'FedScope Data'!J$17</f>
        <v>12734</v>
      </c>
      <c r="K2" s="12">
        <f>'FedScope Data'!K$4+'FedScope Data'!K$6+'FedScope Data'!K$8+'FedScope Data'!K$17</f>
        <v>32413</v>
      </c>
      <c r="L2" s="12">
        <f>'FedScope Data'!L$4+'FedScope Data'!L$6+'FedScope Data'!L$8+'FedScope Data'!L$17</f>
        <v>34347</v>
      </c>
      <c r="M2" s="12">
        <f>'FedScope Data'!M$4+'FedScope Data'!M$6+'FedScope Data'!M$8+'FedScope Data'!M$17</f>
        <v>18797</v>
      </c>
      <c r="N2" s="12">
        <f>'FedScope Data'!N$4+'FedScope Data'!N$6+'FedScope Data'!N$8+'FedScope Data'!N$17</f>
        <v>1419</v>
      </c>
      <c r="O2" s="12">
        <f>'FedScope Data'!O$4+'FedScope Data'!O$6+'FedScope Data'!O$8+'FedScope Data'!O$17</f>
        <v>12933</v>
      </c>
      <c r="P2" s="12">
        <f>'FedScope Data'!P$4+'FedScope Data'!P$6+'FedScope Data'!P$8+'FedScope Data'!P$17</f>
        <v>11574</v>
      </c>
      <c r="Q2" s="12">
        <f>'FedScope Data'!Q$4+'FedScope Data'!Q$6+'FedScope Data'!Q$8</f>
        <v>1330</v>
      </c>
      <c r="R2" s="12">
        <f>'FedScope Data'!R$4+'FedScope Data'!R$6+'FedScope Data'!R$8</f>
        <v>6723</v>
      </c>
      <c r="S2" s="12">
        <f>'FedScope Data'!S$4+'FedScope Data'!S$6+'FedScope Data'!S$8+'FedScope Data'!S$17</f>
        <v>9804</v>
      </c>
      <c r="T2" s="12">
        <f>'FedScope Data'!T$4+'FedScope Data'!T$6+'FedScope Data'!T$8+'FedScope Data'!T$17</f>
        <v>6002</v>
      </c>
      <c r="U2" s="12">
        <f>'FedScope Data'!U$4+'FedScope Data'!U$6+'FedScope Data'!U$8+'FedScope Data'!U$17</f>
        <v>8335</v>
      </c>
      <c r="V2" s="12">
        <f>'FedScope Data'!V$4+'FedScope Data'!V$6+'FedScope Data'!V$8+'FedScope Data'!V$17</f>
        <v>44799</v>
      </c>
      <c r="W2" s="12">
        <f>'FedScope Data'!W$4+'FedScope Data'!W$6+'FedScope Data'!W$8+'FedScope Data'!W$17</f>
        <v>6358</v>
      </c>
      <c r="X2" s="12">
        <f>'FedScope Data'!X$4+'FedScope Data'!X$6+'FedScope Data'!X$8+'FedScope Data'!X$17</f>
        <v>9263</v>
      </c>
      <c r="Y2" s="12">
        <f>'FedScope Data'!Y$4+'FedScope Data'!Y$6+'FedScope Data'!Y$8+'FedScope Data'!Y$17</f>
        <v>2344</v>
      </c>
      <c r="Z2" s="12">
        <f>'FedScope Data'!Z$4+'FedScope Data'!Z$6+'FedScope Data'!Z$8+'FedScope Data'!Z$17</f>
        <v>9205</v>
      </c>
      <c r="AA2" s="12">
        <f>'FedScope Data'!AA$4+'FedScope Data'!AA$6+'FedScope Data'!AA$8+'FedScope Data'!AA$17</f>
        <v>7457</v>
      </c>
      <c r="AB2" s="12">
        <f>'FedScope Data'!AB$4+'FedScope Data'!AB$6+'FedScope Data'!AB$8</f>
        <v>1228</v>
      </c>
      <c r="AC2" s="12">
        <f>'FedScope Data'!AC$4+'FedScope Data'!AC$6+'FedScope Data'!AC$8+'FedScope Data'!AC$17</f>
        <v>3963</v>
      </c>
      <c r="AD2" s="12">
        <f>'FedScope Data'!AD$4+'FedScope Data'!AD$6+'FedScope Data'!AD$8+'FedScope Data'!AD$17</f>
        <v>2539</v>
      </c>
      <c r="AE2" s="12">
        <f>'FedScope Data'!AE$4+'FedScope Data'!AE$6+'FedScope Data'!AE$8+'FedScope Data'!AE$17</f>
        <v>921</v>
      </c>
      <c r="AF2" s="12">
        <f>'FedScope Data'!AF$4+'FedScope Data'!AF$6+'FedScope Data'!AF$8+'FedScope Data'!AF$17</f>
        <v>10310</v>
      </c>
      <c r="AG2" s="12">
        <f>'FedScope Data'!AG$4+'FedScope Data'!AG$6+'FedScope Data'!AG$8+'FedScope Data'!AG$17</f>
        <v>6409</v>
      </c>
      <c r="AH2" s="12">
        <f>'FedScope Data'!AH$4+'FedScope Data'!AH$6+'FedScope Data'!AH$8+'FedScope Data'!AH$17</f>
        <v>10864</v>
      </c>
      <c r="AI2" s="12">
        <f>'FedScope Data'!AI$4+'FedScope Data'!AI$6+'FedScope Data'!AI$8+'FedScope Data'!AI$17</f>
        <v>21685</v>
      </c>
      <c r="AJ2" s="12">
        <f>'FedScope Data'!AJ$4+'FedScope Data'!AJ$6+'FedScope Data'!AJ$8</f>
        <v>1590</v>
      </c>
      <c r="AK2" s="12">
        <f>'FedScope Data'!AK$4+'FedScope Data'!AK$6+'FedScope Data'!AK$8+'FedScope Data'!AK$17</f>
        <v>25790</v>
      </c>
      <c r="AL2" s="12">
        <f>'FedScope Data'!AL$4+'FedScope Data'!AL$6+'FedScope Data'!AL$8+'FedScope Data'!AL$17</f>
        <v>25237</v>
      </c>
      <c r="AM2" s="12">
        <f>'FedScope Data'!AM$4+'FedScope Data'!AM$6+'FedScope Data'!AM$8+'FedScope Data'!AM$17</f>
        <v>2835</v>
      </c>
      <c r="AN2" s="12">
        <f>'FedScope Data'!AN$4+'FedScope Data'!AN$6+'FedScope Data'!AN$8+'FedScope Data'!AN$17</f>
        <v>24936</v>
      </c>
      <c r="AO2" s="12">
        <f>'FedScope Data'!AO$4+'FedScope Data'!AO$6+'FedScope Data'!AO$8+'FedScope Data'!AO$17</f>
        <v>4998</v>
      </c>
      <c r="AP2" s="12">
        <f>'FedScope Data'!AP$4+'FedScope Data'!AP$6+'FedScope Data'!AP$8+'FedScope Data'!AP$17</f>
        <v>10615</v>
      </c>
      <c r="AQ2" s="12">
        <f>'FedScope Data'!AQ$4+'FedScope Data'!AQ$6+'FedScope Data'!AQ$8</f>
        <v>1254</v>
      </c>
      <c r="AR2" s="12">
        <f>'FedScope Data'!AR$4+'FedScope Data'!AR$6+'FedScope Data'!AR$8+'FedScope Data'!AR$17</f>
        <v>6031</v>
      </c>
      <c r="AS2" s="18">
        <f>'FedScope Data'!AS$4+'FedScope Data'!AS$6+'FedScope Data'!AS$8+'FedScope Data'!AS$17</f>
        <v>47341</v>
      </c>
      <c r="AT2" s="12">
        <f>'FedScope Data'!AT$4+'FedScope Data'!AT$6+'FedScope Data'!AT$8+'FedScope Data'!AT$17</f>
        <v>15796</v>
      </c>
      <c r="AU2" s="12">
        <f>'FedScope Data'!AU$4+'FedScope Data'!AU$6+'FedScope Data'!AU$8</f>
        <v>508</v>
      </c>
      <c r="AV2" s="18">
        <f>'FedScope Data'!AV$4+'FedScope Data'!AV$6+'FedScope Data'!AV$8+'FedScope Data'!AV$17</f>
        <v>93614</v>
      </c>
      <c r="AW2" s="12">
        <f>'FedScope Data'!AW$4+'FedScope Data'!AW$6+'FedScope Data'!AW$8+'FedScope Data'!AW$17</f>
        <v>30543</v>
      </c>
      <c r="AX2" s="12">
        <f>'FedScope Data'!AX$4+'FedScope Data'!AX$6+'FedScope Data'!AX$8</f>
        <v>1781</v>
      </c>
      <c r="AY2" s="12">
        <f>'FedScope Data'!AY$4+'FedScope Data'!AY$6+'FedScope Data'!AY$8+'FedScope Data'!AY$17</f>
        <v>2414</v>
      </c>
      <c r="AZ2" s="12">
        <f>'FedScope Data'!AZ$4+'FedScope Data'!AZ$6+'FedScope Data'!AZ$8</f>
        <v>1111</v>
      </c>
      <c r="BA2" s="12">
        <f>'FedScope Data'!BA$4+'FedScope Data'!BA$6+'FedScope Data'!BA$8+'FedScope Data'!BA$17</f>
        <v>25375</v>
      </c>
      <c r="BB2" s="12">
        <f>'FedScope Data'!BB$4+'FedScope Data'!BB$6+'FedScope Data'!BB$8+'FedScope Data'!BB$17</f>
        <v>735905</v>
      </c>
    </row>
    <row r="3" spans="1:54">
      <c r="A3" s="20" t="s">
        <v>89</v>
      </c>
      <c r="F3" s="19"/>
      <c r="AS3" s="19"/>
      <c r="AV3" s="19"/>
    </row>
    <row r="4" spans="1:54">
      <c r="A4" s="20" t="s">
        <v>78</v>
      </c>
      <c r="B4" s="12">
        <f>'FedScope Data'!B$21</f>
        <v>6749</v>
      </c>
      <c r="C4" s="12">
        <f>'FedScope Data'!C$21</f>
        <v>857</v>
      </c>
      <c r="D4" s="12">
        <f>'FedScope Data'!D$21</f>
        <v>9605</v>
      </c>
      <c r="E4" s="12">
        <f>'FedScope Data'!E$21</f>
        <v>5711</v>
      </c>
      <c r="F4" s="18">
        <f>'FedScope Data'!F$21</f>
        <v>34641</v>
      </c>
      <c r="G4" s="12">
        <f>'FedScope Data'!G$21</f>
        <v>7203</v>
      </c>
      <c r="H4" s="12">
        <f>'FedScope Data'!H$21</f>
        <v>3651</v>
      </c>
      <c r="I4" s="12">
        <f>'FedScope Data'!I$21</f>
        <v>1212</v>
      </c>
      <c r="J4" s="12">
        <f>'FedScope Data'!J$21</f>
        <v>8620</v>
      </c>
      <c r="K4" s="12">
        <f>'FedScope Data'!K$21</f>
        <v>32381</v>
      </c>
      <c r="L4" s="12">
        <f>'FedScope Data'!L$21</f>
        <v>12403</v>
      </c>
      <c r="M4" s="12">
        <f>'FedScope Data'!M$21</f>
        <v>1636</v>
      </c>
      <c r="N4" s="12">
        <f>'FedScope Data'!N$21</f>
        <v>1994</v>
      </c>
      <c r="O4" s="12">
        <f>'FedScope Data'!O$21</f>
        <v>13726</v>
      </c>
      <c r="P4" s="12">
        <f>'FedScope Data'!P$21</f>
        <v>6637</v>
      </c>
      <c r="Q4" s="12">
        <f>'FedScope Data'!Q$21</f>
        <v>4208</v>
      </c>
      <c r="R4" s="12">
        <f>'FedScope Data'!R$21</f>
        <v>5451</v>
      </c>
      <c r="S4" s="12">
        <f>'FedScope Data'!S$21</f>
        <v>5104</v>
      </c>
      <c r="T4" s="12">
        <f>'FedScope Data'!T$21</f>
        <v>6224</v>
      </c>
      <c r="U4" s="12">
        <f>'FedScope Data'!U$21</f>
        <v>1925</v>
      </c>
      <c r="V4" s="12">
        <f>'FedScope Data'!V$21</f>
        <v>4966</v>
      </c>
      <c r="W4" s="12">
        <f>'FedScope Data'!W$21</f>
        <v>8217</v>
      </c>
      <c r="X4" s="12">
        <f>'FedScope Data'!X$21</f>
        <v>9572</v>
      </c>
      <c r="Y4" s="12">
        <f>'FedScope Data'!Y$21</f>
        <v>7915</v>
      </c>
      <c r="Z4" s="12">
        <f>'FedScope Data'!Z$21</f>
        <v>4472</v>
      </c>
      <c r="AA4" s="12">
        <f>'FedScope Data'!AA$21</f>
        <v>10922</v>
      </c>
      <c r="AB4" s="12">
        <f>'FedScope Data'!AB$21</f>
        <v>1729</v>
      </c>
      <c r="AC4" s="12">
        <f>'FedScope Data'!AC$21</f>
        <v>3014</v>
      </c>
      <c r="AD4" s="12">
        <f>'FedScope Data'!AD$21</f>
        <v>5585</v>
      </c>
      <c r="AE4" s="12">
        <f>'FedScope Data'!AE$21</f>
        <v>1248</v>
      </c>
      <c r="AF4" s="12">
        <f>'FedScope Data'!AF$21</f>
        <v>3900</v>
      </c>
      <c r="AG4" s="12">
        <f>'FedScope Data'!AG$21</f>
        <v>3121</v>
      </c>
      <c r="AH4" s="12">
        <f>'FedScope Data'!AH$21</f>
        <v>18576</v>
      </c>
      <c r="AI4" s="12">
        <f>'FedScope Data'!AI$21</f>
        <v>13851</v>
      </c>
      <c r="AJ4" s="12">
        <f>'FedScope Data'!AJ$21</f>
        <v>1399</v>
      </c>
      <c r="AK4" s="12">
        <f>'FedScope Data'!AK$21</f>
        <v>14988</v>
      </c>
      <c r="AL4" s="12">
        <f>'FedScope Data'!AL$21</f>
        <v>6169</v>
      </c>
      <c r="AM4" s="12">
        <f>'FedScope Data'!AM$21</f>
        <v>6232</v>
      </c>
      <c r="AN4" s="12">
        <f>'FedScope Data'!AN$21</f>
        <v>16485</v>
      </c>
      <c r="AO4" s="12">
        <f>'FedScope Data'!AO$21</f>
        <v>1994</v>
      </c>
      <c r="AP4" s="12">
        <f>'FedScope Data'!AP$21</f>
        <v>7199</v>
      </c>
      <c r="AQ4" s="12">
        <f>'FedScope Data'!AQ$21</f>
        <v>2658</v>
      </c>
      <c r="AR4" s="12">
        <f>'FedScope Data'!AR$21</f>
        <v>11823</v>
      </c>
      <c r="AS4" s="18">
        <f>'FedScope Data'!AS$21</f>
        <v>31263</v>
      </c>
      <c r="AT4" s="12">
        <f>'FedScope Data'!AT$21</f>
        <v>3718</v>
      </c>
      <c r="AU4" s="12">
        <f>'FedScope Data'!AU$21</f>
        <v>1298</v>
      </c>
      <c r="AV4" s="18">
        <f>'FedScope Data'!AV$21</f>
        <v>9950</v>
      </c>
      <c r="AW4" s="12">
        <f>'FedScope Data'!AW$21</f>
        <v>9116</v>
      </c>
      <c r="AX4" s="12">
        <f>'FedScope Data'!AX$21</f>
        <v>6422</v>
      </c>
      <c r="AY4" s="12">
        <f>'FedScope Data'!AY$21</f>
        <v>9554</v>
      </c>
      <c r="AZ4" s="12">
        <f>'FedScope Data'!AZ$21</f>
        <v>1772</v>
      </c>
      <c r="BA4" s="12">
        <f>'FedScope Data'!BA$21</f>
        <v>5898</v>
      </c>
      <c r="BB4" s="12">
        <f>'FedScope Data'!BB$21</f>
        <v>414964</v>
      </c>
    </row>
    <row r="5" spans="1:54">
      <c r="F5" s="19"/>
      <c r="AS5" s="19"/>
      <c r="AV5" s="19"/>
    </row>
    <row r="6" spans="1:54">
      <c r="A6" s="20" t="s">
        <v>90</v>
      </c>
      <c r="B6" t="str">
        <f>'FedScope Data'!B$11</f>
        <v>NA</v>
      </c>
      <c r="C6" t="str">
        <f>'FedScope Data'!C$11</f>
        <v>NA</v>
      </c>
      <c r="D6">
        <f>'FedScope Data'!D$11</f>
        <v>284</v>
      </c>
      <c r="E6">
        <f>'FedScope Data'!E$11</f>
        <v>59</v>
      </c>
      <c r="F6" s="19">
        <f>'FedScope Data'!F$11</f>
        <v>358</v>
      </c>
      <c r="G6">
        <f>'FedScope Data'!G$11</f>
        <v>778</v>
      </c>
      <c r="H6" t="str">
        <f>'FedScope Data'!H$11</f>
        <v>NA</v>
      </c>
      <c r="I6" t="str">
        <f>'FedScope Data'!I$11</f>
        <v>NA</v>
      </c>
      <c r="J6">
        <f>'FedScope Data'!J$11</f>
        <v>4208</v>
      </c>
      <c r="K6">
        <f>'FedScope Data'!K$11</f>
        <v>13</v>
      </c>
      <c r="L6">
        <f>'FedScope Data'!L$11</f>
        <v>67</v>
      </c>
      <c r="M6" t="str">
        <f>'FedScope Data'!M$11</f>
        <v>NA</v>
      </c>
      <c r="N6">
        <f>'FedScope Data'!N$11</f>
        <v>218</v>
      </c>
      <c r="O6">
        <f>'FedScope Data'!O$11</f>
        <v>204</v>
      </c>
      <c r="P6" t="str">
        <f>'FedScope Data'!P$11</f>
        <v>NA</v>
      </c>
      <c r="Q6">
        <f>'FedScope Data'!Q$11</f>
        <v>14</v>
      </c>
      <c r="R6" t="str">
        <f>'FedScope Data'!R$11</f>
        <v>NA</v>
      </c>
      <c r="S6">
        <f>'FedScope Data'!S$11</f>
        <v>40</v>
      </c>
      <c r="T6">
        <f>'FedScope Data'!T$11</f>
        <v>81</v>
      </c>
      <c r="U6" t="str">
        <f>'FedScope Data'!U$11</f>
        <v>NA</v>
      </c>
      <c r="V6">
        <f>'FedScope Data'!V$11</f>
        <v>894</v>
      </c>
      <c r="W6" t="str">
        <f>'FedScope Data'!W$11</f>
        <v>NA</v>
      </c>
      <c r="X6" t="str">
        <f>'FedScope Data'!X$11</f>
        <v>NA</v>
      </c>
      <c r="Y6" t="str">
        <f>'FedScope Data'!Y$11</f>
        <v>NA</v>
      </c>
      <c r="Z6" t="str">
        <f>'FedScope Data'!Z$11</f>
        <v>NA</v>
      </c>
      <c r="AA6">
        <f>'FedScope Data'!AA$11</f>
        <v>106</v>
      </c>
      <c r="AB6">
        <f>'FedScope Data'!AB$11</f>
        <v>143</v>
      </c>
      <c r="AC6">
        <f>'FedScope Data'!AC$11</f>
        <v>17</v>
      </c>
      <c r="AD6">
        <f>'FedScope Data'!AD$11</f>
        <v>128</v>
      </c>
      <c r="AE6" t="str">
        <f>'FedScope Data'!AE$11</f>
        <v>NA</v>
      </c>
      <c r="AF6" t="str">
        <f>'FedScope Data'!AF$11</f>
        <v>NA</v>
      </c>
      <c r="AG6">
        <f>'FedScope Data'!AG$11</f>
        <v>867</v>
      </c>
      <c r="AH6">
        <f>'FedScope Data'!AH$11</f>
        <v>107</v>
      </c>
      <c r="AI6" t="str">
        <f>'FedScope Data'!AI$11</f>
        <v>NA</v>
      </c>
      <c r="AJ6">
        <f>'FedScope Data'!AJ$11</f>
        <v>73</v>
      </c>
      <c r="AK6">
        <f>'FedScope Data'!AK$11</f>
        <v>146</v>
      </c>
      <c r="AL6">
        <f>'FedScope Data'!AL$11</f>
        <v>77</v>
      </c>
      <c r="AM6">
        <f>'FedScope Data'!AM$11</f>
        <v>1197</v>
      </c>
      <c r="AN6">
        <f>'FedScope Data'!AN$11</f>
        <v>306</v>
      </c>
      <c r="AO6" t="str">
        <f>'FedScope Data'!AO$11</f>
        <v>NA</v>
      </c>
      <c r="AP6">
        <f>'FedScope Data'!AP$11</f>
        <v>291</v>
      </c>
      <c r="AQ6">
        <f>'FedScope Data'!AQ$11</f>
        <v>193</v>
      </c>
      <c r="AR6">
        <f>'FedScope Data'!AR$11</f>
        <v>482</v>
      </c>
      <c r="AS6" s="19">
        <f>'FedScope Data'!AS$11</f>
        <v>95</v>
      </c>
      <c r="AT6">
        <f>'FedScope Data'!AT$11</f>
        <v>24</v>
      </c>
      <c r="AU6" t="str">
        <f>'FedScope Data'!AU$11</f>
        <v>NA</v>
      </c>
      <c r="AV6" s="19">
        <f>'FedScope Data'!AV$11</f>
        <v>16</v>
      </c>
      <c r="AW6">
        <f>'FedScope Data'!AW$11</f>
        <v>1972</v>
      </c>
      <c r="AX6">
        <f>'FedScope Data'!AX$11</f>
        <v>229</v>
      </c>
      <c r="AY6" t="str">
        <f>'FedScope Data'!AY$11</f>
        <v>NA</v>
      </c>
      <c r="AZ6">
        <f>'FedScope Data'!AZ$11</f>
        <v>52</v>
      </c>
      <c r="BA6">
        <f>'FedScope Data'!BA$11</f>
        <v>778</v>
      </c>
      <c r="BB6">
        <f>'FedScope Data'!BB$11</f>
        <v>14555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53AAAAFA06B6240B39104FB8E692371" ma:contentTypeVersion="9" ma:contentTypeDescription="Create a new document." ma:contentTypeScope="" ma:versionID="e782c6f5542348af6a1f7542ddb3ad19">
  <xsd:schema xmlns:xsd="http://www.w3.org/2001/XMLSchema" xmlns:xs="http://www.w3.org/2001/XMLSchema" xmlns:p="http://schemas.microsoft.com/office/2006/metadata/properties" xmlns:ns2="e750500f-42a5-4b8d-9659-3e1833e664de" xmlns:ns3="5aff56ac-f36b-49b3-8eea-e42fc37821cb" targetNamespace="http://schemas.microsoft.com/office/2006/metadata/properties" ma:root="true" ma:fieldsID="0a06dfd89f8a301309be3a80f2a39f85" ns2:_="" ns3:_="">
    <xsd:import namespace="e750500f-42a5-4b8d-9659-3e1833e664de"/>
    <xsd:import namespace="5aff56ac-f36b-49b3-8eea-e42fc37821c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50500f-42a5-4b8d-9659-3e1833e664d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ff56ac-f36b-49b3-8eea-e42fc37821cb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5aff56ac-f36b-49b3-8eea-e42fc37821cb">
      <UserInfo>
        <DisplayName/>
        <AccountId xsi:nil="true"/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A6202CF7-79F6-4217-A69D-13B2ADB5EAB4}"/>
</file>

<file path=customXml/itemProps2.xml><?xml version="1.0" encoding="utf-8"?>
<ds:datastoreItem xmlns:ds="http://schemas.openxmlformats.org/officeDocument/2006/customXml" ds:itemID="{10F52F53-65E2-421C-AABF-C254F208C624}"/>
</file>

<file path=customXml/itemProps3.xml><?xml version="1.0" encoding="utf-8"?>
<ds:datastoreItem xmlns:ds="http://schemas.openxmlformats.org/officeDocument/2006/customXml" ds:itemID="{A95D9E91-0F9A-45C5-B33D-EEFC47A8865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Bedi, Sumeet@CSL</dc:creator>
  <cp:keywords/>
  <dc:description/>
  <cp:lastModifiedBy>Bedi, Sumeet@CSL</cp:lastModifiedBy>
  <cp:revision/>
  <dcterms:created xsi:type="dcterms:W3CDTF">2021-07-28T19:57:29Z</dcterms:created>
  <dcterms:modified xsi:type="dcterms:W3CDTF">2021-11-05T22:31:37Z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0x010100553AAAAFA06B6240B39104FB8E692371</vt:lpwstr>
  </property>
  <property fmtid="{D5CDD505-2E9C-101B-9397-08002B2CF9AE}" pid="3" name="Order">
    <vt:r8>4800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ExtendedDescription">
    <vt:lpwstr/>
  </property>
  <property fmtid="{D5CDD505-2E9C-101B-9397-08002B2CF9AE}" pid="7" name="TriggerFlowInfo">
    <vt:lpwstr/>
  </property>
  <property fmtid="{D5CDD505-2E9C-101B-9397-08002B2CF9AE}" pid="8" name="_SourceUrl">
    <vt:lpwstr/>
  </property>
  <property fmtid="{D5CDD505-2E9C-101B-9397-08002B2CF9AE}" pid="9" name="_SharedFileIndex">
    <vt:lpwstr/>
  </property>
  <property fmtid="{D5CDD505-2E9C-101B-9397-08002B2CF9AE}" pid="10" name="ComplianceAssetId">
    <vt:lpwstr/>
  </property>
  <property fmtid="{D5CDD505-2E9C-101B-9397-08002B2CF9AE}" pid="11" name="TemplateUrl">
    <vt:lpwstr/>
  </property>
</Properties>
</file>