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https://usdagcc.sharepoint.com/sites/REE-ARS-PA3012-WMSR/Shared Documents/Akron/Bo_structure/Data/qPCR/"/>
    </mc:Choice>
  </mc:AlternateContent>
  <xr:revisionPtr revIDLastSave="18" documentId="11_EEB788768DAED54A652C2ACA8F4853D649AB50A6" xr6:coauthVersionLast="47" xr6:coauthVersionMax="47" xr10:uidLastSave="{407F9FD8-751C-48AB-9C65-601647AE1D01}"/>
  <bookViews>
    <workbookView xWindow="-35775" yWindow="2820" windowWidth="27315" windowHeight="12660" activeTab="3" xr2:uid="{00000000-000D-0000-FFFF-FFFF00000000}"/>
  </bookViews>
  <sheets>
    <sheet name="Meta" sheetId="1" r:id="rId1"/>
    <sheet name="FWDW" sheetId="2" r:id="rId2"/>
    <sheet name="DNA extraction" sheetId="3" r:id="rId3"/>
    <sheet name="qPCR" sheetId="4" r:id="rId4"/>
    <sheet name="Std. Curve A-16S" sheetId="8" state="hidden" r:id="rId5"/>
    <sheet name="Std. Curve - AB extras-16S" sheetId="9" state="hidden" r:id="rId6"/>
    <sheet name="Std. Curve B-16S" sheetId="10" state="hidden" r:id="rId7"/>
    <sheet name="Std. Curve A-18S" sheetId="12" state="hidden" r:id="rId8"/>
    <sheet name="Std. Curve B-18S" sheetId="13" state="hidden" r:id="rId9"/>
    <sheet name="Std. Curve C-16S" sheetId="14" state="hidden" r:id="rId10"/>
    <sheet name="Index PCR" sheetId="5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77" i="4" l="1"/>
  <c r="AF377" i="4"/>
  <c r="AA378" i="4"/>
  <c r="AF378" i="4"/>
  <c r="AA379" i="4"/>
  <c r="AF379" i="4"/>
  <c r="AA380" i="4"/>
  <c r="AF380" i="4"/>
  <c r="AA381" i="4"/>
  <c r="AF381" i="4"/>
  <c r="AA382" i="4"/>
  <c r="AF382" i="4"/>
  <c r="AA383" i="4"/>
  <c r="AF383" i="4"/>
  <c r="AA384" i="4"/>
  <c r="AF384" i="4"/>
  <c r="AA385" i="4"/>
  <c r="AF385" i="4"/>
  <c r="AA386" i="4"/>
  <c r="AF386" i="4"/>
  <c r="AA387" i="4"/>
  <c r="AF387" i="4"/>
  <c r="AA388" i="4"/>
  <c r="AF388" i="4"/>
  <c r="AA389" i="4"/>
  <c r="AF389" i="4"/>
  <c r="AG389" i="4" s="1"/>
  <c r="AA390" i="4"/>
  <c r="AF390" i="4"/>
  <c r="AG390" i="4" s="1"/>
  <c r="AA391" i="4"/>
  <c r="AF391" i="4"/>
  <c r="AA392" i="4"/>
  <c r="AF392" i="4"/>
  <c r="AA393" i="4"/>
  <c r="AF393" i="4"/>
  <c r="AA394" i="4"/>
  <c r="AF394" i="4"/>
  <c r="AA395" i="4"/>
  <c r="AF395" i="4"/>
  <c r="AA396" i="4"/>
  <c r="AF396" i="4"/>
  <c r="AA397" i="4"/>
  <c r="AF397" i="4"/>
  <c r="AA398" i="4"/>
  <c r="AF398" i="4"/>
  <c r="AA399" i="4"/>
  <c r="AF399" i="4"/>
  <c r="AA400" i="4"/>
  <c r="AF400" i="4"/>
  <c r="AA401" i="4"/>
  <c r="AF401" i="4"/>
  <c r="AA402" i="4"/>
  <c r="AF402" i="4"/>
  <c r="AA403" i="4"/>
  <c r="AF403" i="4"/>
  <c r="AA404" i="4"/>
  <c r="AF404" i="4"/>
  <c r="AA405" i="4"/>
  <c r="AF405" i="4"/>
  <c r="AG405" i="4" s="1"/>
  <c r="AA406" i="4"/>
  <c r="AF406" i="4"/>
  <c r="AG406" i="4" s="1"/>
  <c r="AA407" i="4"/>
  <c r="AF407" i="4"/>
  <c r="AA408" i="4"/>
  <c r="AF408" i="4"/>
  <c r="AA409" i="4"/>
  <c r="AF409" i="4"/>
  <c r="AA410" i="4"/>
  <c r="AF410" i="4"/>
  <c r="AA411" i="4"/>
  <c r="AF411" i="4"/>
  <c r="AA412" i="4"/>
  <c r="AF412" i="4"/>
  <c r="AA413" i="4"/>
  <c r="AF413" i="4"/>
  <c r="AA414" i="4"/>
  <c r="AF414" i="4"/>
  <c r="AA415" i="4"/>
  <c r="AF415" i="4"/>
  <c r="AA416" i="4"/>
  <c r="AF416" i="4"/>
  <c r="AA417" i="4"/>
  <c r="AF417" i="4"/>
  <c r="AA418" i="4"/>
  <c r="AF418" i="4"/>
  <c r="AA419" i="4"/>
  <c r="AF419" i="4"/>
  <c r="AA420" i="4"/>
  <c r="AF420" i="4"/>
  <c r="AG420" i="4"/>
  <c r="AA421" i="4"/>
  <c r="AF421" i="4"/>
  <c r="AG421" i="4"/>
  <c r="AA422" i="4"/>
  <c r="AF422" i="4"/>
  <c r="AG422" i="4"/>
  <c r="AA423" i="4"/>
  <c r="AF423" i="4"/>
  <c r="AA424" i="4"/>
  <c r="AF424" i="4"/>
  <c r="AA425" i="4"/>
  <c r="AF425" i="4"/>
  <c r="AA426" i="4"/>
  <c r="AF426" i="4"/>
  <c r="AA427" i="4"/>
  <c r="AF427" i="4"/>
  <c r="AA428" i="4"/>
  <c r="AF428" i="4"/>
  <c r="AA429" i="4"/>
  <c r="AF429" i="4"/>
  <c r="AA430" i="4"/>
  <c r="AF430" i="4"/>
  <c r="AA431" i="4"/>
  <c r="AF431" i="4"/>
  <c r="AA432" i="4"/>
  <c r="AF432" i="4"/>
  <c r="AG432" i="4" s="1"/>
  <c r="AA433" i="4"/>
  <c r="AF433" i="4"/>
  <c r="AA434" i="4"/>
  <c r="AF434" i="4"/>
  <c r="AA435" i="4"/>
  <c r="AF435" i="4"/>
  <c r="AA436" i="4"/>
  <c r="AF436" i="4"/>
  <c r="AA437" i="4"/>
  <c r="AB437" i="4"/>
  <c r="AC437" i="4" s="1"/>
  <c r="AE437" i="4" s="1"/>
  <c r="AF437" i="4"/>
  <c r="AA438" i="4"/>
  <c r="AF438" i="4"/>
  <c r="AA439" i="4"/>
  <c r="AF439" i="4"/>
  <c r="AA440" i="4"/>
  <c r="AF440" i="4"/>
  <c r="AA441" i="4"/>
  <c r="AF441" i="4"/>
  <c r="AG441" i="4"/>
  <c r="AA442" i="4"/>
  <c r="AF442" i="4"/>
  <c r="AA443" i="4"/>
  <c r="AF443" i="4"/>
  <c r="AA444" i="4"/>
  <c r="AF444" i="4"/>
  <c r="AA445" i="4"/>
  <c r="AF445" i="4"/>
  <c r="AA446" i="4"/>
  <c r="AF446" i="4"/>
  <c r="AA447" i="4"/>
  <c r="AF447" i="4"/>
  <c r="AA448" i="4"/>
  <c r="AF448" i="4"/>
  <c r="AA449" i="4"/>
  <c r="AF449" i="4"/>
  <c r="AA450" i="4"/>
  <c r="AF450" i="4"/>
  <c r="AA451" i="4"/>
  <c r="AF451" i="4"/>
  <c r="AA452" i="4"/>
  <c r="AF452" i="4"/>
  <c r="AA453" i="4"/>
  <c r="AB453" i="4"/>
  <c r="AC453" i="4" s="1"/>
  <c r="AF453" i="4"/>
  <c r="AG453" i="4" s="1"/>
  <c r="AA454" i="4"/>
  <c r="AF454" i="4"/>
  <c r="AG454" i="4" s="1"/>
  <c r="AA455" i="4"/>
  <c r="AF455" i="4"/>
  <c r="AA456" i="4"/>
  <c r="AF456" i="4"/>
  <c r="AA457" i="4"/>
  <c r="AF457" i="4"/>
  <c r="AA458" i="4"/>
  <c r="AF458" i="4"/>
  <c r="AA459" i="4"/>
  <c r="AF459" i="4"/>
  <c r="AG459" i="4" s="1"/>
  <c r="AA460" i="4"/>
  <c r="AF460" i="4"/>
  <c r="AA461" i="4"/>
  <c r="AF461" i="4"/>
  <c r="AA462" i="4"/>
  <c r="AF462" i="4"/>
  <c r="AA463" i="4"/>
  <c r="AF463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379" i="4"/>
  <c r="O378" i="4"/>
  <c r="O377" i="4"/>
  <c r="X381" i="4"/>
  <c r="AB381" i="4" s="1"/>
  <c r="AC381" i="4" s="1"/>
  <c r="X382" i="4"/>
  <c r="AB382" i="4" s="1"/>
  <c r="AC382" i="4" s="1"/>
  <c r="X383" i="4"/>
  <c r="AB383" i="4" s="1"/>
  <c r="X384" i="4"/>
  <c r="X385" i="4"/>
  <c r="AB385" i="4" s="1"/>
  <c r="AC385" i="4" s="1"/>
  <c r="AE385" i="4" s="1"/>
  <c r="X386" i="4"/>
  <c r="X387" i="4"/>
  <c r="AB387" i="4" s="1"/>
  <c r="X388" i="4"/>
  <c r="AB388" i="4" s="1"/>
  <c r="AC388" i="4" s="1"/>
  <c r="AE388" i="4" s="1"/>
  <c r="X389" i="4"/>
  <c r="AB389" i="4" s="1"/>
  <c r="AC389" i="4" s="1"/>
  <c r="AE389" i="4" s="1"/>
  <c r="X390" i="4"/>
  <c r="X391" i="4"/>
  <c r="AB391" i="4" s="1"/>
  <c r="X392" i="4"/>
  <c r="AB392" i="4" s="1"/>
  <c r="AC392" i="4" s="1"/>
  <c r="X393" i="4"/>
  <c r="AB393" i="4" s="1"/>
  <c r="AC393" i="4" s="1"/>
  <c r="X394" i="4"/>
  <c r="AB394" i="4" s="1"/>
  <c r="AC394" i="4" s="1"/>
  <c r="X395" i="4"/>
  <c r="AB395" i="4" s="1"/>
  <c r="X396" i="4"/>
  <c r="AB396" i="4" s="1"/>
  <c r="X397" i="4"/>
  <c r="AB397" i="4" s="1"/>
  <c r="AC397" i="4" s="1"/>
  <c r="X398" i="4"/>
  <c r="AB398" i="4" s="1"/>
  <c r="AD398" i="4" s="1"/>
  <c r="X399" i="4"/>
  <c r="AB399" i="4" s="1"/>
  <c r="X400" i="4"/>
  <c r="AB400" i="4" s="1"/>
  <c r="AC400" i="4" s="1"/>
  <c r="X401" i="4"/>
  <c r="AB401" i="4" s="1"/>
  <c r="X402" i="4"/>
  <c r="AB402" i="4" s="1"/>
  <c r="AC402" i="4" s="1"/>
  <c r="X403" i="4"/>
  <c r="AB403" i="4" s="1"/>
  <c r="X404" i="4"/>
  <c r="AB404" i="4" s="1"/>
  <c r="AD404" i="4" s="1"/>
  <c r="X405" i="4"/>
  <c r="AB405" i="4" s="1"/>
  <c r="AC405" i="4" s="1"/>
  <c r="X406" i="4"/>
  <c r="X407" i="4"/>
  <c r="AB407" i="4" s="1"/>
  <c r="X408" i="4"/>
  <c r="AB408" i="4" s="1"/>
  <c r="X409" i="4"/>
  <c r="AB409" i="4" s="1"/>
  <c r="AC409" i="4" s="1"/>
  <c r="X410" i="4"/>
  <c r="AB410" i="4" s="1"/>
  <c r="AC410" i="4" s="1"/>
  <c r="X411" i="4"/>
  <c r="AB411" i="4" s="1"/>
  <c r="X412" i="4"/>
  <c r="AB412" i="4" s="1"/>
  <c r="AD412" i="4" s="1"/>
  <c r="X413" i="4"/>
  <c r="X414" i="4"/>
  <c r="AB414" i="4" s="1"/>
  <c r="AC414" i="4" s="1"/>
  <c r="X415" i="4"/>
  <c r="AB415" i="4" s="1"/>
  <c r="X416" i="4"/>
  <c r="AB416" i="4" s="1"/>
  <c r="X417" i="4"/>
  <c r="AB417" i="4" s="1"/>
  <c r="AC417" i="4" s="1"/>
  <c r="X418" i="4"/>
  <c r="AB418" i="4" s="1"/>
  <c r="X419" i="4"/>
  <c r="AB419" i="4" s="1"/>
  <c r="X420" i="4"/>
  <c r="AB420" i="4" s="1"/>
  <c r="AC420" i="4" s="1"/>
  <c r="X421" i="4"/>
  <c r="AB421" i="4" s="1"/>
  <c r="X422" i="4"/>
  <c r="X423" i="4"/>
  <c r="AB423" i="4" s="1"/>
  <c r="X424" i="4"/>
  <c r="AB424" i="4" s="1"/>
  <c r="X425" i="4"/>
  <c r="AB425" i="4" s="1"/>
  <c r="X426" i="4"/>
  <c r="AB426" i="4" s="1"/>
  <c r="AC426" i="4" s="1"/>
  <c r="X427" i="4"/>
  <c r="AB427" i="4" s="1"/>
  <c r="X428" i="4"/>
  <c r="AB428" i="4" s="1"/>
  <c r="X429" i="4"/>
  <c r="AB429" i="4" s="1"/>
  <c r="AC429" i="4" s="1"/>
  <c r="X430" i="4"/>
  <c r="AB430" i="4" s="1"/>
  <c r="AC430" i="4" s="1"/>
  <c r="AE430" i="4" s="1"/>
  <c r="X431" i="4"/>
  <c r="AB431" i="4" s="1"/>
  <c r="X432" i="4"/>
  <c r="AB432" i="4" s="1"/>
  <c r="X433" i="4"/>
  <c r="AB433" i="4" s="1"/>
  <c r="X434" i="4"/>
  <c r="AB434" i="4" s="1"/>
  <c r="X435" i="4"/>
  <c r="AB435" i="4" s="1"/>
  <c r="X436" i="4"/>
  <c r="AB436" i="4" s="1"/>
  <c r="X437" i="4"/>
  <c r="X438" i="4"/>
  <c r="X439" i="4"/>
  <c r="AB439" i="4" s="1"/>
  <c r="X440" i="4"/>
  <c r="AB440" i="4" s="1"/>
  <c r="X441" i="4"/>
  <c r="AB441" i="4" s="1"/>
  <c r="X442" i="4"/>
  <c r="AB442" i="4" s="1"/>
  <c r="AC442" i="4" s="1"/>
  <c r="AE442" i="4" s="1"/>
  <c r="X443" i="4"/>
  <c r="AB443" i="4" s="1"/>
  <c r="X444" i="4"/>
  <c r="AB444" i="4" s="1"/>
  <c r="X445" i="4"/>
  <c r="AB445" i="4" s="1"/>
  <c r="X446" i="4"/>
  <c r="AB446" i="4" s="1"/>
  <c r="AC446" i="4" s="1"/>
  <c r="AE446" i="4" s="1"/>
  <c r="X447" i="4"/>
  <c r="AB447" i="4" s="1"/>
  <c r="X448" i="4"/>
  <c r="AB448" i="4" s="1"/>
  <c r="X449" i="4"/>
  <c r="AB449" i="4" s="1"/>
  <c r="AC449" i="4" s="1"/>
  <c r="X450" i="4"/>
  <c r="AB450" i="4" s="1"/>
  <c r="AC450" i="4" s="1"/>
  <c r="X451" i="4"/>
  <c r="AB451" i="4" s="1"/>
  <c r="X452" i="4"/>
  <c r="AB452" i="4" s="1"/>
  <c r="X453" i="4"/>
  <c r="X454" i="4"/>
  <c r="X455" i="4"/>
  <c r="AB455" i="4" s="1"/>
  <c r="X456" i="4"/>
  <c r="AB456" i="4" s="1"/>
  <c r="X457" i="4"/>
  <c r="AB457" i="4" s="1"/>
  <c r="X458" i="4"/>
  <c r="AB458" i="4" s="1"/>
  <c r="AC458" i="4" s="1"/>
  <c r="X459" i="4"/>
  <c r="AB459" i="4" s="1"/>
  <c r="AC459" i="4" s="1"/>
  <c r="AE459" i="4" s="1"/>
  <c r="X460" i="4"/>
  <c r="AB460" i="4" s="1"/>
  <c r="X461" i="4"/>
  <c r="AB461" i="4" s="1"/>
  <c r="AC461" i="4" s="1"/>
  <c r="X462" i="4"/>
  <c r="AB462" i="4" s="1"/>
  <c r="AC462" i="4" s="1"/>
  <c r="X463" i="4"/>
  <c r="AB463" i="4" s="1"/>
  <c r="AC463" i="4" s="1"/>
  <c r="X377" i="4"/>
  <c r="AB377" i="4" s="1"/>
  <c r="AC377" i="4" s="1"/>
  <c r="X378" i="4"/>
  <c r="AB378" i="4" s="1"/>
  <c r="AC378" i="4" s="1"/>
  <c r="X379" i="4"/>
  <c r="AB379" i="4" s="1"/>
  <c r="X380" i="4"/>
  <c r="AB380" i="4" s="1"/>
  <c r="T378" i="4"/>
  <c r="B3" i="14" s="1"/>
  <c r="T379" i="4"/>
  <c r="T380" i="4"/>
  <c r="T381" i="4"/>
  <c r="B6" i="14" s="1"/>
  <c r="T382" i="4"/>
  <c r="B7" i="14" s="1"/>
  <c r="T383" i="4"/>
  <c r="T384" i="4"/>
  <c r="B9" i="14" s="1"/>
  <c r="T385" i="4"/>
  <c r="B10" i="14" s="1"/>
  <c r="T386" i="4"/>
  <c r="B11" i="14" s="1"/>
  <c r="T387" i="4"/>
  <c r="B12" i="14" s="1"/>
  <c r="T388" i="4"/>
  <c r="B13" i="14" s="1"/>
  <c r="T389" i="4"/>
  <c r="B14" i="14" s="1"/>
  <c r="T390" i="4"/>
  <c r="T391" i="4"/>
  <c r="T392" i="4"/>
  <c r="B17" i="14" s="1"/>
  <c r="T393" i="4"/>
  <c r="B18" i="14" s="1"/>
  <c r="T394" i="4"/>
  <c r="B19" i="14" s="1"/>
  <c r="T395" i="4"/>
  <c r="T396" i="4"/>
  <c r="B21" i="14" s="1"/>
  <c r="T397" i="4"/>
  <c r="B22" i="14" s="1"/>
  <c r="T398" i="4"/>
  <c r="B23" i="14" s="1"/>
  <c r="T399" i="4"/>
  <c r="T400" i="4"/>
  <c r="T401" i="4"/>
  <c r="B26" i="14" s="1"/>
  <c r="T402" i="4"/>
  <c r="B27" i="14" s="1"/>
  <c r="T403" i="4"/>
  <c r="B28" i="14" s="1"/>
  <c r="T404" i="4"/>
  <c r="B29" i="14" s="1"/>
  <c r="T405" i="4"/>
  <c r="B30" i="14" s="1"/>
  <c r="T406" i="4"/>
  <c r="T407" i="4"/>
  <c r="B32" i="14" s="1"/>
  <c r="T408" i="4"/>
  <c r="T409" i="4"/>
  <c r="B34" i="14" s="1"/>
  <c r="T410" i="4"/>
  <c r="B35" i="14" s="1"/>
  <c r="T411" i="4"/>
  <c r="T412" i="4"/>
  <c r="T413" i="4"/>
  <c r="B38" i="14" s="1"/>
  <c r="T414" i="4"/>
  <c r="B39" i="14" s="1"/>
  <c r="T415" i="4"/>
  <c r="B40" i="14" s="1"/>
  <c r="T416" i="4"/>
  <c r="B41" i="14" s="1"/>
  <c r="T417" i="4"/>
  <c r="T418" i="4"/>
  <c r="B43" i="14" s="1"/>
  <c r="T419" i="4"/>
  <c r="T420" i="4"/>
  <c r="B45" i="14" s="1"/>
  <c r="T421" i="4"/>
  <c r="B46" i="14" s="1"/>
  <c r="T422" i="4"/>
  <c r="T423" i="4"/>
  <c r="B48" i="14" s="1"/>
  <c r="T424" i="4"/>
  <c r="B49" i="14" s="1"/>
  <c r="T425" i="4"/>
  <c r="B50" i="14" s="1"/>
  <c r="T426" i="4"/>
  <c r="B51" i="14" s="1"/>
  <c r="T427" i="4"/>
  <c r="T428" i="4"/>
  <c r="B53" i="14" s="1"/>
  <c r="T429" i="4"/>
  <c r="B54" i="14" s="1"/>
  <c r="T430" i="4"/>
  <c r="B55" i="14" s="1"/>
  <c r="T431" i="4"/>
  <c r="B56" i="14" s="1"/>
  <c r="T432" i="4"/>
  <c r="B57" i="14" s="1"/>
  <c r="T433" i="4"/>
  <c r="T434" i="4"/>
  <c r="B59" i="14" s="1"/>
  <c r="T435" i="4"/>
  <c r="B60" i="14" s="1"/>
  <c r="T436" i="4"/>
  <c r="B61" i="14" s="1"/>
  <c r="T437" i="4"/>
  <c r="B62" i="14" s="1"/>
  <c r="T438" i="4"/>
  <c r="B63" i="14" s="1"/>
  <c r="T439" i="4"/>
  <c r="B64" i="14" s="1"/>
  <c r="T440" i="4"/>
  <c r="T441" i="4"/>
  <c r="B66" i="14" s="1"/>
  <c r="T442" i="4"/>
  <c r="B67" i="14" s="1"/>
  <c r="T443" i="4"/>
  <c r="T444" i="4"/>
  <c r="B69" i="14" s="1"/>
  <c r="T445" i="4"/>
  <c r="B70" i="14" s="1"/>
  <c r="T446" i="4"/>
  <c r="B71" i="14" s="1"/>
  <c r="T447" i="4"/>
  <c r="T448" i="4"/>
  <c r="B73" i="14" s="1"/>
  <c r="T449" i="4"/>
  <c r="B74" i="14" s="1"/>
  <c r="T450" i="4"/>
  <c r="B75" i="14" s="1"/>
  <c r="T451" i="4"/>
  <c r="T452" i="4"/>
  <c r="B77" i="14" s="1"/>
  <c r="T453" i="4"/>
  <c r="B78" i="14" s="1"/>
  <c r="T454" i="4"/>
  <c r="T455" i="4"/>
  <c r="B80" i="14" s="1"/>
  <c r="T456" i="4"/>
  <c r="T457" i="4"/>
  <c r="B82" i="14" s="1"/>
  <c r="T458" i="4"/>
  <c r="B83" i="14" s="1"/>
  <c r="T459" i="4"/>
  <c r="T460" i="4"/>
  <c r="B85" i="14" s="1"/>
  <c r="T461" i="4"/>
  <c r="B86" i="14" s="1"/>
  <c r="T462" i="4"/>
  <c r="B87" i="14" s="1"/>
  <c r="T463" i="4"/>
  <c r="B88" i="14" s="1"/>
  <c r="T377" i="4"/>
  <c r="B2" i="14" s="1"/>
  <c r="L377" i="4"/>
  <c r="N377" i="4" s="1"/>
  <c r="L378" i="4"/>
  <c r="N378" i="4" s="1"/>
  <c r="L379" i="4"/>
  <c r="N379" i="4" s="1"/>
  <c r="L380" i="4"/>
  <c r="N380" i="4" s="1"/>
  <c r="L381" i="4"/>
  <c r="N381" i="4" s="1"/>
  <c r="L382" i="4"/>
  <c r="N382" i="4" s="1"/>
  <c r="L383" i="4"/>
  <c r="N383" i="4" s="1"/>
  <c r="L384" i="4"/>
  <c r="N384" i="4" s="1"/>
  <c r="L385" i="4"/>
  <c r="N385" i="4" s="1"/>
  <c r="L386" i="4"/>
  <c r="N386" i="4" s="1"/>
  <c r="L387" i="4"/>
  <c r="N387" i="4" s="1"/>
  <c r="L388" i="4"/>
  <c r="N388" i="4" s="1"/>
  <c r="L389" i="4"/>
  <c r="N389" i="4" s="1"/>
  <c r="L390" i="4"/>
  <c r="N390" i="4" s="1"/>
  <c r="L391" i="4"/>
  <c r="N391" i="4" s="1"/>
  <c r="L392" i="4"/>
  <c r="N392" i="4" s="1"/>
  <c r="L393" i="4"/>
  <c r="N393" i="4" s="1"/>
  <c r="L394" i="4"/>
  <c r="N394" i="4" s="1"/>
  <c r="L395" i="4"/>
  <c r="N395" i="4" s="1"/>
  <c r="L396" i="4"/>
  <c r="N396" i="4" s="1"/>
  <c r="L397" i="4"/>
  <c r="N397" i="4" s="1"/>
  <c r="L398" i="4"/>
  <c r="N398" i="4" s="1"/>
  <c r="L399" i="4"/>
  <c r="N399" i="4" s="1"/>
  <c r="L400" i="4"/>
  <c r="N400" i="4" s="1"/>
  <c r="L401" i="4"/>
  <c r="N401" i="4" s="1"/>
  <c r="L402" i="4"/>
  <c r="N402" i="4" s="1"/>
  <c r="L403" i="4"/>
  <c r="N403" i="4" s="1"/>
  <c r="L404" i="4"/>
  <c r="N404" i="4" s="1"/>
  <c r="L405" i="4"/>
  <c r="N405" i="4" s="1"/>
  <c r="L406" i="4"/>
  <c r="N406" i="4" s="1"/>
  <c r="L407" i="4"/>
  <c r="N407" i="4" s="1"/>
  <c r="L408" i="4"/>
  <c r="N408" i="4" s="1"/>
  <c r="L409" i="4"/>
  <c r="N409" i="4" s="1"/>
  <c r="L410" i="4"/>
  <c r="N410" i="4" s="1"/>
  <c r="L411" i="4"/>
  <c r="N411" i="4" s="1"/>
  <c r="L412" i="4"/>
  <c r="N412" i="4" s="1"/>
  <c r="L413" i="4"/>
  <c r="N413" i="4" s="1"/>
  <c r="L414" i="4"/>
  <c r="N414" i="4" s="1"/>
  <c r="L415" i="4"/>
  <c r="N415" i="4" s="1"/>
  <c r="L416" i="4"/>
  <c r="N416" i="4" s="1"/>
  <c r="L417" i="4"/>
  <c r="N417" i="4" s="1"/>
  <c r="L418" i="4"/>
  <c r="N418" i="4" s="1"/>
  <c r="L419" i="4"/>
  <c r="N419" i="4" s="1"/>
  <c r="L420" i="4"/>
  <c r="N420" i="4" s="1"/>
  <c r="L421" i="4"/>
  <c r="N421" i="4" s="1"/>
  <c r="L422" i="4"/>
  <c r="N422" i="4" s="1"/>
  <c r="L423" i="4"/>
  <c r="N423" i="4" s="1"/>
  <c r="L424" i="4"/>
  <c r="N424" i="4" s="1"/>
  <c r="L425" i="4"/>
  <c r="N425" i="4" s="1"/>
  <c r="L426" i="4"/>
  <c r="N426" i="4" s="1"/>
  <c r="L427" i="4"/>
  <c r="N427" i="4" s="1"/>
  <c r="L428" i="4"/>
  <c r="N428" i="4" s="1"/>
  <c r="L429" i="4"/>
  <c r="N429" i="4" s="1"/>
  <c r="L430" i="4"/>
  <c r="N430" i="4" s="1"/>
  <c r="L431" i="4"/>
  <c r="N431" i="4" s="1"/>
  <c r="L432" i="4"/>
  <c r="N432" i="4" s="1"/>
  <c r="L433" i="4"/>
  <c r="N433" i="4" s="1"/>
  <c r="L434" i="4"/>
  <c r="N434" i="4" s="1"/>
  <c r="L435" i="4"/>
  <c r="N435" i="4" s="1"/>
  <c r="L436" i="4"/>
  <c r="N436" i="4" s="1"/>
  <c r="L437" i="4"/>
  <c r="N437" i="4" s="1"/>
  <c r="L438" i="4"/>
  <c r="N438" i="4" s="1"/>
  <c r="L439" i="4"/>
  <c r="N439" i="4" s="1"/>
  <c r="L440" i="4"/>
  <c r="N440" i="4" s="1"/>
  <c r="L441" i="4"/>
  <c r="N441" i="4" s="1"/>
  <c r="L442" i="4"/>
  <c r="N442" i="4" s="1"/>
  <c r="L443" i="4"/>
  <c r="N443" i="4" s="1"/>
  <c r="L444" i="4"/>
  <c r="N444" i="4" s="1"/>
  <c r="L445" i="4"/>
  <c r="N445" i="4" s="1"/>
  <c r="L446" i="4"/>
  <c r="N446" i="4" s="1"/>
  <c r="L447" i="4"/>
  <c r="N447" i="4" s="1"/>
  <c r="L448" i="4"/>
  <c r="N448" i="4" s="1"/>
  <c r="L449" i="4"/>
  <c r="N449" i="4" s="1"/>
  <c r="L450" i="4"/>
  <c r="N450" i="4" s="1"/>
  <c r="L451" i="4"/>
  <c r="N451" i="4" s="1"/>
  <c r="L452" i="4"/>
  <c r="N452" i="4" s="1"/>
  <c r="L453" i="4"/>
  <c r="N453" i="4" s="1"/>
  <c r="L454" i="4"/>
  <c r="N454" i="4" s="1"/>
  <c r="L455" i="4"/>
  <c r="N455" i="4" s="1"/>
  <c r="L456" i="4"/>
  <c r="N456" i="4" s="1"/>
  <c r="L457" i="4"/>
  <c r="N457" i="4" s="1"/>
  <c r="L458" i="4"/>
  <c r="N458" i="4" s="1"/>
  <c r="L459" i="4"/>
  <c r="N459" i="4" s="1"/>
  <c r="L460" i="4"/>
  <c r="N460" i="4" s="1"/>
  <c r="L461" i="4"/>
  <c r="N461" i="4" s="1"/>
  <c r="L462" i="4"/>
  <c r="N462" i="4" s="1"/>
  <c r="L463" i="4"/>
  <c r="N463" i="4" s="1"/>
  <c r="A83" i="14"/>
  <c r="B84" i="14"/>
  <c r="A85" i="14"/>
  <c r="A3" i="14"/>
  <c r="B4" i="14"/>
  <c r="A5" i="14"/>
  <c r="B5" i="14"/>
  <c r="A8" i="14"/>
  <c r="B8" i="14"/>
  <c r="A10" i="14"/>
  <c r="A11" i="14"/>
  <c r="A15" i="14"/>
  <c r="B15" i="14"/>
  <c r="A16" i="14"/>
  <c r="B16" i="14"/>
  <c r="A19" i="14"/>
  <c r="B20" i="14"/>
  <c r="A23" i="14"/>
  <c r="B24" i="14"/>
  <c r="A25" i="14"/>
  <c r="B25" i="14"/>
  <c r="A29" i="14"/>
  <c r="B31" i="14"/>
  <c r="A32" i="14"/>
  <c r="A33" i="14"/>
  <c r="B33" i="14"/>
  <c r="A34" i="14"/>
  <c r="A35" i="14"/>
  <c r="B36" i="14"/>
  <c r="A37" i="14"/>
  <c r="B37" i="14"/>
  <c r="A40" i="14"/>
  <c r="A41" i="14"/>
  <c r="A42" i="14"/>
  <c r="B42" i="14"/>
  <c r="A43" i="14"/>
  <c r="B44" i="14"/>
  <c r="A45" i="14"/>
  <c r="B47" i="14"/>
  <c r="A48" i="14"/>
  <c r="A50" i="14"/>
  <c r="A51" i="14"/>
  <c r="B52" i="14"/>
  <c r="A53" i="14"/>
  <c r="A57" i="14"/>
  <c r="A58" i="14"/>
  <c r="B58" i="14"/>
  <c r="A59" i="14"/>
  <c r="A61" i="14"/>
  <c r="A64" i="14"/>
  <c r="B65" i="14"/>
  <c r="A66" i="14"/>
  <c r="A67" i="14"/>
  <c r="B68" i="14"/>
  <c r="A69" i="14"/>
  <c r="B72" i="14"/>
  <c r="A73" i="14"/>
  <c r="A74" i="14"/>
  <c r="A75" i="14"/>
  <c r="B76" i="14"/>
  <c r="A77" i="14"/>
  <c r="B79" i="14"/>
  <c r="A80" i="14"/>
  <c r="B81" i="14"/>
  <c r="A2" i="14"/>
  <c r="I23" i="14"/>
  <c r="K19" i="14"/>
  <c r="J19" i="14"/>
  <c r="K18" i="14"/>
  <c r="J18" i="14"/>
  <c r="K17" i="14"/>
  <c r="J17" i="14"/>
  <c r="K16" i="14"/>
  <c r="J16" i="14"/>
  <c r="K15" i="14"/>
  <c r="J15" i="14"/>
  <c r="K14" i="14"/>
  <c r="J14" i="14"/>
  <c r="K13" i="14"/>
  <c r="J13" i="14"/>
  <c r="K12" i="14"/>
  <c r="J12" i="14"/>
  <c r="K11" i="14"/>
  <c r="J11" i="14"/>
  <c r="K10" i="14"/>
  <c r="J10" i="14"/>
  <c r="K9" i="14"/>
  <c r="J9" i="14"/>
  <c r="K8" i="14"/>
  <c r="J8" i="14"/>
  <c r="K7" i="14"/>
  <c r="J7" i="14"/>
  <c r="K6" i="14"/>
  <c r="J6" i="14"/>
  <c r="K5" i="14"/>
  <c r="J5" i="14"/>
  <c r="K4" i="14"/>
  <c r="J4" i="14"/>
  <c r="K3" i="14"/>
  <c r="J3" i="14"/>
  <c r="K2" i="14"/>
  <c r="J2" i="14"/>
  <c r="A377" i="4"/>
  <c r="A379" i="5" s="1"/>
  <c r="A378" i="4"/>
  <c r="A380" i="5" s="1"/>
  <c r="A379" i="4"/>
  <c r="A381" i="5" s="1"/>
  <c r="A4" i="14"/>
  <c r="A380" i="4"/>
  <c r="A382" i="5" s="1"/>
  <c r="A381" i="4"/>
  <c r="A383" i="5" s="1"/>
  <c r="A382" i="4"/>
  <c r="A384" i="5" s="1"/>
  <c r="A383" i="4"/>
  <c r="A385" i="5" s="1"/>
  <c r="A384" i="4"/>
  <c r="A386" i="5" s="1"/>
  <c r="A9" i="14"/>
  <c r="A385" i="4"/>
  <c r="A387" i="5" s="1"/>
  <c r="A386" i="4"/>
  <c r="A388" i="5" s="1"/>
  <c r="A387" i="4"/>
  <c r="A389" i="5" s="1"/>
  <c r="A12" i="14"/>
  <c r="A388" i="4"/>
  <c r="A390" i="5" s="1"/>
  <c r="A13" i="14"/>
  <c r="A389" i="4"/>
  <c r="A391" i="5" s="1"/>
  <c r="A390" i="4"/>
  <c r="A392" i="5" s="1"/>
  <c r="A391" i="4"/>
  <c r="A393" i="5" s="1"/>
  <c r="A392" i="4"/>
  <c r="A394" i="5" s="1"/>
  <c r="A17" i="14"/>
  <c r="A393" i="4"/>
  <c r="A395" i="5" s="1"/>
  <c r="A18" i="14"/>
  <c r="A394" i="4"/>
  <c r="A396" i="5" s="1"/>
  <c r="A395" i="4"/>
  <c r="A397" i="5" s="1"/>
  <c r="A20" i="14"/>
  <c r="A396" i="4"/>
  <c r="A398" i="5" s="1"/>
  <c r="A21" i="14"/>
  <c r="A397" i="4"/>
  <c r="A399" i="5" s="1"/>
  <c r="A398" i="4"/>
  <c r="A400" i="5" s="1"/>
  <c r="A399" i="4"/>
  <c r="A401" i="5" s="1"/>
  <c r="A400" i="4"/>
  <c r="A402" i="5" s="1"/>
  <c r="A401" i="4"/>
  <c r="A403" i="5" s="1"/>
  <c r="A26" i="14"/>
  <c r="A402" i="4"/>
  <c r="A404" i="5" s="1"/>
  <c r="A27" i="14"/>
  <c r="A403" i="4"/>
  <c r="A405" i="5" s="1"/>
  <c r="A28" i="14"/>
  <c r="A404" i="4"/>
  <c r="A406" i="5" s="1"/>
  <c r="A405" i="4"/>
  <c r="A407" i="5" s="1"/>
  <c r="A406" i="4"/>
  <c r="A408" i="5" s="1"/>
  <c r="A407" i="4"/>
  <c r="A409" i="5" s="1"/>
  <c r="A408" i="4"/>
  <c r="A410" i="5" s="1"/>
  <c r="A409" i="4"/>
  <c r="A411" i="5" s="1"/>
  <c r="A410" i="4"/>
  <c r="A412" i="5" s="1"/>
  <c r="A411" i="4"/>
  <c r="A413" i="5" s="1"/>
  <c r="A36" i="14"/>
  <c r="A412" i="4"/>
  <c r="A414" i="5" s="1"/>
  <c r="A413" i="4"/>
  <c r="A415" i="5" s="1"/>
  <c r="A414" i="4"/>
  <c r="A416" i="5" s="1"/>
  <c r="A415" i="4"/>
  <c r="A417" i="5" s="1"/>
  <c r="A416" i="4"/>
  <c r="A418" i="5" s="1"/>
  <c r="A417" i="4"/>
  <c r="A419" i="5" s="1"/>
  <c r="A418" i="4"/>
  <c r="A420" i="5" s="1"/>
  <c r="A419" i="4"/>
  <c r="A421" i="5" s="1"/>
  <c r="A44" i="14"/>
  <c r="A420" i="4"/>
  <c r="A422" i="5" s="1"/>
  <c r="A421" i="4"/>
  <c r="A423" i="5" s="1"/>
  <c r="A422" i="4"/>
  <c r="A424" i="5" s="1"/>
  <c r="A423" i="4"/>
  <c r="A425" i="5" s="1"/>
  <c r="A424" i="4"/>
  <c r="A426" i="5" s="1"/>
  <c r="A425" i="4"/>
  <c r="A427" i="5" s="1"/>
  <c r="A426" i="4"/>
  <c r="A428" i="5" s="1"/>
  <c r="A427" i="4"/>
  <c r="A429" i="5" s="1"/>
  <c r="A52" i="14"/>
  <c r="A428" i="4"/>
  <c r="A430" i="5" s="1"/>
  <c r="A429" i="4"/>
  <c r="A431" i="5" s="1"/>
  <c r="A430" i="4"/>
  <c r="A432" i="5" s="1"/>
  <c r="A431" i="4"/>
  <c r="A433" i="5" s="1"/>
  <c r="A432" i="4"/>
  <c r="A434" i="5" s="1"/>
  <c r="A433" i="4"/>
  <c r="A435" i="5" s="1"/>
  <c r="A434" i="4"/>
  <c r="A436" i="5" s="1"/>
  <c r="A435" i="4"/>
  <c r="A437" i="5" s="1"/>
  <c r="A60" i="14"/>
  <c r="A436" i="4"/>
  <c r="A438" i="5" s="1"/>
  <c r="A437" i="4"/>
  <c r="A439" i="5" s="1"/>
  <c r="A438" i="4"/>
  <c r="A440" i="5" s="1"/>
  <c r="A439" i="4"/>
  <c r="A441" i="5" s="1"/>
  <c r="A440" i="4"/>
  <c r="A442" i="5" s="1"/>
  <c r="A441" i="4"/>
  <c r="A443" i="5" s="1"/>
  <c r="A442" i="4"/>
  <c r="A444" i="5" s="1"/>
  <c r="A443" i="4"/>
  <c r="A445" i="5" s="1"/>
  <c r="A68" i="14"/>
  <c r="A444" i="4"/>
  <c r="A446" i="5" s="1"/>
  <c r="A445" i="4"/>
  <c r="A447" i="5" s="1"/>
  <c r="A446" i="4"/>
  <c r="A448" i="5" s="1"/>
  <c r="A447" i="4"/>
  <c r="A449" i="5" s="1"/>
  <c r="A448" i="4"/>
  <c r="A450" i="5" s="1"/>
  <c r="A449" i="4"/>
  <c r="A451" i="5" s="1"/>
  <c r="A450" i="4"/>
  <c r="A452" i="5" s="1"/>
  <c r="A451" i="4"/>
  <c r="A453" i="5" s="1"/>
  <c r="A76" i="14"/>
  <c r="A452" i="4"/>
  <c r="A454" i="5" s="1"/>
  <c r="A453" i="4"/>
  <c r="A455" i="5" s="1"/>
  <c r="A78" i="14"/>
  <c r="A454" i="4"/>
  <c r="A456" i="5" s="1"/>
  <c r="A79" i="14"/>
  <c r="A455" i="4"/>
  <c r="A457" i="5" s="1"/>
  <c r="A456" i="4"/>
  <c r="A458" i="5" s="1"/>
  <c r="A81" i="14"/>
  <c r="A457" i="4"/>
  <c r="A459" i="5" s="1"/>
  <c r="A458" i="4"/>
  <c r="A460" i="5" s="1"/>
  <c r="A459" i="4"/>
  <c r="A461" i="5" s="1"/>
  <c r="A460" i="4"/>
  <c r="A462" i="5" s="1"/>
  <c r="A461" i="4"/>
  <c r="A463" i="5" s="1"/>
  <c r="B461" i="4"/>
  <c r="A86" i="14" s="1"/>
  <c r="A462" i="4"/>
  <c r="A464" i="5" s="1"/>
  <c r="B462" i="4"/>
  <c r="A87" i="14" s="1"/>
  <c r="A463" i="4"/>
  <c r="A465" i="5" s="1"/>
  <c r="B463" i="4"/>
  <c r="B465" i="5" s="1"/>
  <c r="A464" i="4"/>
  <c r="A466" i="5" s="1"/>
  <c r="B464" i="4"/>
  <c r="B466" i="5" s="1"/>
  <c r="A465" i="4"/>
  <c r="A467" i="5" s="1"/>
  <c r="B465" i="4"/>
  <c r="B467" i="5" s="1"/>
  <c r="A461" i="3"/>
  <c r="B461" i="3"/>
  <c r="A462" i="3"/>
  <c r="B462" i="3"/>
  <c r="A463" i="3"/>
  <c r="B463" i="3"/>
  <c r="A464" i="3"/>
  <c r="B464" i="3"/>
  <c r="A465" i="3"/>
  <c r="B465" i="3"/>
  <c r="A455" i="3"/>
  <c r="A456" i="3"/>
  <c r="A457" i="3"/>
  <c r="A458" i="3"/>
  <c r="A459" i="3"/>
  <c r="A460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377" i="3"/>
  <c r="AE461" i="4" l="1"/>
  <c r="AE381" i="4"/>
  <c r="AG448" i="4"/>
  <c r="AG426" i="4"/>
  <c r="AG433" i="4"/>
  <c r="AG410" i="4"/>
  <c r="AG394" i="4"/>
  <c r="AG378" i="4"/>
  <c r="AG438" i="4"/>
  <c r="AG393" i="4"/>
  <c r="AG385" i="4"/>
  <c r="A88" i="14"/>
  <c r="AG452" i="4"/>
  <c r="AG437" i="4"/>
  <c r="AG400" i="4"/>
  <c r="AG392" i="4"/>
  <c r="AE449" i="4"/>
  <c r="AG450" i="4"/>
  <c r="AG442" i="4"/>
  <c r="B464" i="5"/>
  <c r="AG408" i="4"/>
  <c r="AD432" i="4"/>
  <c r="AG384" i="4"/>
  <c r="AG434" i="4"/>
  <c r="AG413" i="4"/>
  <c r="AG412" i="4"/>
  <c r="AG445" i="4"/>
  <c r="AG458" i="4"/>
  <c r="AG404" i="4"/>
  <c r="AB384" i="4"/>
  <c r="AD384" i="4" s="1"/>
  <c r="AG377" i="4"/>
  <c r="AG463" i="4"/>
  <c r="AG430" i="4"/>
  <c r="AG424" i="4"/>
  <c r="AD440" i="4"/>
  <c r="AG444" i="4"/>
  <c r="AG417" i="4"/>
  <c r="AE405" i="4"/>
  <c r="AG429" i="4"/>
  <c r="AG416" i="4"/>
  <c r="AG446" i="4"/>
  <c r="AE420" i="4"/>
  <c r="AG449" i="4"/>
  <c r="AG401" i="4"/>
  <c r="AG388" i="4"/>
  <c r="AG381" i="4"/>
  <c r="AG436" i="4"/>
  <c r="AD418" i="4"/>
  <c r="AG386" i="4"/>
  <c r="AG461" i="4"/>
  <c r="AB422" i="4"/>
  <c r="AC422" i="4" s="1"/>
  <c r="AE422" i="4" s="1"/>
  <c r="AB438" i="4"/>
  <c r="AC438" i="4" s="1"/>
  <c r="AE438" i="4" s="1"/>
  <c r="AB390" i="4"/>
  <c r="AC390" i="4" s="1"/>
  <c r="AD463" i="4"/>
  <c r="AB406" i="4"/>
  <c r="AC406" i="4" s="1"/>
  <c r="AE406" i="4" s="1"/>
  <c r="AB454" i="4"/>
  <c r="AC454" i="4" s="1"/>
  <c r="AD434" i="4"/>
  <c r="AC434" i="4"/>
  <c r="AE434" i="4" s="1"/>
  <c r="AC401" i="4"/>
  <c r="AE401" i="4" s="1"/>
  <c r="AD401" i="4"/>
  <c r="AD448" i="4"/>
  <c r="AC448" i="4"/>
  <c r="AE448" i="4" s="1"/>
  <c r="AC433" i="4"/>
  <c r="AE433" i="4" s="1"/>
  <c r="AD433" i="4"/>
  <c r="AD452" i="4"/>
  <c r="AC452" i="4"/>
  <c r="AE452" i="4" s="1"/>
  <c r="C29" i="14"/>
  <c r="Y404" i="4" s="1"/>
  <c r="C13" i="14"/>
  <c r="Y388" i="4" s="1"/>
  <c r="AD380" i="4"/>
  <c r="AC380" i="4"/>
  <c r="AE380" i="4" s="1"/>
  <c r="AC460" i="4"/>
  <c r="AE460" i="4" s="1"/>
  <c r="AD460" i="4"/>
  <c r="AD444" i="4"/>
  <c r="AC444" i="4"/>
  <c r="AE444" i="4" s="1"/>
  <c r="AD396" i="4"/>
  <c r="AC396" i="4"/>
  <c r="AE396" i="4" s="1"/>
  <c r="AC445" i="4"/>
  <c r="AE445" i="4" s="1"/>
  <c r="AD445" i="4"/>
  <c r="C67" i="14"/>
  <c r="Y442" i="4" s="1"/>
  <c r="AC441" i="4"/>
  <c r="AE441" i="4" s="1"/>
  <c r="AD441" i="4"/>
  <c r="AD424" i="4"/>
  <c r="AC424" i="4"/>
  <c r="AE424" i="4" s="1"/>
  <c r="AC421" i="4"/>
  <c r="AE421" i="4" s="1"/>
  <c r="AD421" i="4"/>
  <c r="AD436" i="4"/>
  <c r="AC436" i="4"/>
  <c r="AE436" i="4" s="1"/>
  <c r="C69" i="14"/>
  <c r="Y444" i="4" s="1"/>
  <c r="C53" i="14"/>
  <c r="Y428" i="4" s="1"/>
  <c r="AB413" i="4"/>
  <c r="AC413" i="4" s="1"/>
  <c r="AE413" i="4" s="1"/>
  <c r="AG399" i="4"/>
  <c r="C86" i="14"/>
  <c r="Y461" i="4" s="1"/>
  <c r="AB386" i="4"/>
  <c r="AC386" i="4" s="1"/>
  <c r="AE386" i="4" s="1"/>
  <c r="C24" i="14"/>
  <c r="Y399" i="4" s="1"/>
  <c r="A65" i="14"/>
  <c r="A49" i="14"/>
  <c r="A24" i="14"/>
  <c r="A7" i="14"/>
  <c r="A84" i="14"/>
  <c r="AD430" i="4"/>
  <c r="AG403" i="4"/>
  <c r="C80" i="14"/>
  <c r="Y455" i="4" s="1"/>
  <c r="A6" i="14"/>
  <c r="C83" i="14"/>
  <c r="Y458" i="4" s="1"/>
  <c r="AG398" i="4"/>
  <c r="AG462" i="4"/>
  <c r="AG402" i="4"/>
  <c r="C16" i="14"/>
  <c r="Y391" i="4" s="1"/>
  <c r="A14" i="14"/>
  <c r="A72" i="14"/>
  <c r="A56" i="14"/>
  <c r="A47" i="14"/>
  <c r="A31" i="14"/>
  <c r="C4" i="14"/>
  <c r="Y379" i="4" s="1"/>
  <c r="AD453" i="4"/>
  <c r="AD449" i="4"/>
  <c r="AG428" i="4"/>
  <c r="AG415" i="4"/>
  <c r="AG411" i="4"/>
  <c r="AG397" i="4"/>
  <c r="AG380" i="4"/>
  <c r="B463" i="5"/>
  <c r="AG407" i="4"/>
  <c r="A22" i="14"/>
  <c r="A82" i="14"/>
  <c r="A63" i="14"/>
  <c r="A46" i="14"/>
  <c r="A39" i="14"/>
  <c r="A30" i="14"/>
  <c r="AD458" i="4"/>
  <c r="A71" i="14"/>
  <c r="A62" i="14"/>
  <c r="A55" i="14"/>
  <c r="A38" i="14"/>
  <c r="C62" i="14"/>
  <c r="Y437" i="4" s="1"/>
  <c r="C14" i="14"/>
  <c r="Y389" i="4" s="1"/>
  <c r="AG457" i="4"/>
  <c r="AG423" i="4"/>
  <c r="A70" i="14"/>
  <c r="A54" i="14"/>
  <c r="AG440" i="4"/>
  <c r="AG419" i="4"/>
  <c r="AG414" i="4"/>
  <c r="AG396" i="4"/>
  <c r="C61" i="14"/>
  <c r="Y436" i="4" s="1"/>
  <c r="C28" i="14"/>
  <c r="Y403" i="4" s="1"/>
  <c r="AG456" i="4"/>
  <c r="AG427" i="4"/>
  <c r="AG383" i="4"/>
  <c r="AG379" i="4"/>
  <c r="C52" i="14"/>
  <c r="Y427" i="4" s="1"/>
  <c r="AG455" i="4"/>
  <c r="AG451" i="4"/>
  <c r="AG447" i="4"/>
  <c r="AG435" i="4"/>
  <c r="AG431" i="4"/>
  <c r="AG418" i="4"/>
  <c r="AD414" i="4"/>
  <c r="AG387" i="4"/>
  <c r="N1" i="14"/>
  <c r="C27" i="14" s="1"/>
  <c r="Y402" i="4" s="1"/>
  <c r="AG443" i="4"/>
  <c r="AG439" i="4"/>
  <c r="AG409" i="4"/>
  <c r="AG391" i="4"/>
  <c r="AG460" i="4"/>
  <c r="C8" i="14"/>
  <c r="Y383" i="4" s="1"/>
  <c r="AG395" i="4"/>
  <c r="AG382" i="4"/>
  <c r="AE458" i="4"/>
  <c r="AD420" i="4"/>
  <c r="AE409" i="4"/>
  <c r="AD408" i="4"/>
  <c r="AE402" i="4"/>
  <c r="AE400" i="4"/>
  <c r="AE393" i="4"/>
  <c r="AE392" i="4"/>
  <c r="AE390" i="4"/>
  <c r="AD388" i="4"/>
  <c r="AE463" i="4"/>
  <c r="AE462" i="4"/>
  <c r="AE453" i="4"/>
  <c r="AE450" i="4"/>
  <c r="AE429" i="4"/>
  <c r="AD428" i="4"/>
  <c r="AE417" i="4"/>
  <c r="AD416" i="4"/>
  <c r="AE397" i="4"/>
  <c r="AE394" i="4"/>
  <c r="AD392" i="4"/>
  <c r="AE377" i="4"/>
  <c r="AD377" i="4"/>
  <c r="AD450" i="4"/>
  <c r="AD446" i="4"/>
  <c r="AD442" i="4"/>
  <c r="AC432" i="4"/>
  <c r="AE432" i="4" s="1"/>
  <c r="AD426" i="4"/>
  <c r="AC418" i="4"/>
  <c r="AE418" i="4" s="1"/>
  <c r="AD417" i="4"/>
  <c r="AC412" i="4"/>
  <c r="AE412" i="4" s="1"/>
  <c r="AD409" i="4"/>
  <c r="AD400" i="4"/>
  <c r="AD393" i="4"/>
  <c r="AD385" i="4"/>
  <c r="AC440" i="4"/>
  <c r="AE440" i="4" s="1"/>
  <c r="AD429" i="4"/>
  <c r="AC416" i="4"/>
  <c r="AE416" i="4" s="1"/>
  <c r="AC408" i="4"/>
  <c r="AE408" i="4" s="1"/>
  <c r="AD405" i="4"/>
  <c r="AD381" i="4"/>
  <c r="AD437" i="4"/>
  <c r="AC428" i="4"/>
  <c r="AE428" i="4" s="1"/>
  <c r="AE410" i="4"/>
  <c r="AC404" i="4"/>
  <c r="AE404" i="4" s="1"/>
  <c r="AC398" i="4"/>
  <c r="AE398" i="4" s="1"/>
  <c r="AD397" i="4"/>
  <c r="AD394" i="4"/>
  <c r="AD389" i="4"/>
  <c r="AD382" i="4"/>
  <c r="AD378" i="4"/>
  <c r="AC457" i="4"/>
  <c r="AE457" i="4" s="1"/>
  <c r="AD457" i="4"/>
  <c r="AD456" i="4"/>
  <c r="AC456" i="4"/>
  <c r="AE456" i="4" s="1"/>
  <c r="AG425" i="4"/>
  <c r="AC425" i="4"/>
  <c r="AE425" i="4" s="1"/>
  <c r="AD425" i="4"/>
  <c r="AC447" i="4"/>
  <c r="AE447" i="4" s="1"/>
  <c r="AD447" i="4"/>
  <c r="AC443" i="4"/>
  <c r="AE443" i="4" s="1"/>
  <c r="AD443" i="4"/>
  <c r="AC391" i="4"/>
  <c r="AE391" i="4" s="1"/>
  <c r="AD391" i="4"/>
  <c r="AD461" i="4"/>
  <c r="AC455" i="4"/>
  <c r="AE455" i="4" s="1"/>
  <c r="AD455" i="4"/>
  <c r="AE454" i="4"/>
  <c r="AC415" i="4"/>
  <c r="AE415" i="4" s="1"/>
  <c r="AD415" i="4"/>
  <c r="AE414" i="4"/>
  <c r="AC411" i="4"/>
  <c r="AE411" i="4" s="1"/>
  <c r="AD411" i="4"/>
  <c r="AD406" i="4"/>
  <c r="AC403" i="4"/>
  <c r="AE403" i="4" s="1"/>
  <c r="AD403" i="4"/>
  <c r="AC399" i="4"/>
  <c r="AE399" i="4" s="1"/>
  <c r="AD399" i="4"/>
  <c r="AC439" i="4"/>
  <c r="AE439" i="4" s="1"/>
  <c r="AD439" i="4"/>
  <c r="AC431" i="4"/>
  <c r="AE431" i="4" s="1"/>
  <c r="AD431" i="4"/>
  <c r="AC419" i="4"/>
  <c r="AE419" i="4" s="1"/>
  <c r="AD419" i="4"/>
  <c r="AC383" i="4"/>
  <c r="AE383" i="4" s="1"/>
  <c r="AD383" i="4"/>
  <c r="AD462" i="4"/>
  <c r="AC435" i="4"/>
  <c r="AE435" i="4" s="1"/>
  <c r="AD435" i="4"/>
  <c r="AC427" i="4"/>
  <c r="AE427" i="4" s="1"/>
  <c r="AD427" i="4"/>
  <c r="AE426" i="4"/>
  <c r="AC395" i="4"/>
  <c r="AE395" i="4" s="1"/>
  <c r="AD395" i="4"/>
  <c r="AC387" i="4"/>
  <c r="AE387" i="4" s="1"/>
  <c r="AD387" i="4"/>
  <c r="AC451" i="4"/>
  <c r="AE451" i="4" s="1"/>
  <c r="AD451" i="4"/>
  <c r="AC423" i="4"/>
  <c r="AE423" i="4" s="1"/>
  <c r="AD423" i="4"/>
  <c r="AD459" i="4"/>
  <c r="AD410" i="4"/>
  <c r="AC407" i="4"/>
  <c r="AE407" i="4" s="1"/>
  <c r="AD407" i="4"/>
  <c r="AE382" i="4"/>
  <c r="AC379" i="4"/>
  <c r="AE379" i="4" s="1"/>
  <c r="AD379" i="4"/>
  <c r="AE378" i="4"/>
  <c r="AD402" i="4"/>
  <c r="N2" i="14"/>
  <c r="J23" i="14" s="1"/>
  <c r="L23" i="14" s="1"/>
  <c r="G23" i="13"/>
  <c r="H23" i="13"/>
  <c r="F23" i="13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289" i="4"/>
  <c r="O288" i="4"/>
  <c r="AF281" i="4"/>
  <c r="AF282" i="4"/>
  <c r="AF283" i="4"/>
  <c r="AF284" i="4"/>
  <c r="AF285" i="4"/>
  <c r="AF286" i="4"/>
  <c r="AF287" i="4"/>
  <c r="AF288" i="4"/>
  <c r="AF289" i="4"/>
  <c r="AF290" i="4"/>
  <c r="AF291" i="4"/>
  <c r="AF292" i="4"/>
  <c r="AF293" i="4"/>
  <c r="AF294" i="4"/>
  <c r="AF295" i="4"/>
  <c r="AF296" i="4"/>
  <c r="AF297" i="4"/>
  <c r="AF298" i="4"/>
  <c r="AF299" i="4"/>
  <c r="AF300" i="4"/>
  <c r="AF301" i="4"/>
  <c r="AF302" i="4"/>
  <c r="AF303" i="4"/>
  <c r="AF304" i="4"/>
  <c r="AF305" i="4"/>
  <c r="AF306" i="4"/>
  <c r="AF307" i="4"/>
  <c r="AF308" i="4"/>
  <c r="AF309" i="4"/>
  <c r="AF310" i="4"/>
  <c r="AF311" i="4"/>
  <c r="AF312" i="4"/>
  <c r="AF313" i="4"/>
  <c r="AG313" i="4" s="1"/>
  <c r="AF314" i="4"/>
  <c r="AF315" i="4"/>
  <c r="AF316" i="4"/>
  <c r="AF317" i="4"/>
  <c r="AF318" i="4"/>
  <c r="AF319" i="4"/>
  <c r="AF320" i="4"/>
  <c r="AF321" i="4"/>
  <c r="AF322" i="4"/>
  <c r="AF323" i="4"/>
  <c r="AF324" i="4"/>
  <c r="AF325" i="4"/>
  <c r="AF326" i="4"/>
  <c r="AF327" i="4"/>
  <c r="AF328" i="4"/>
  <c r="AF329" i="4"/>
  <c r="AF330" i="4"/>
  <c r="AF331" i="4"/>
  <c r="AF332" i="4"/>
  <c r="AF333" i="4"/>
  <c r="AF334" i="4"/>
  <c r="AF335" i="4"/>
  <c r="AF336" i="4"/>
  <c r="AF337" i="4"/>
  <c r="AG337" i="4" s="1"/>
  <c r="AF338" i="4"/>
  <c r="AF339" i="4"/>
  <c r="AF340" i="4"/>
  <c r="AF341" i="4"/>
  <c r="AF342" i="4"/>
  <c r="AF343" i="4"/>
  <c r="AF344" i="4"/>
  <c r="AF345" i="4"/>
  <c r="AG345" i="4" s="1"/>
  <c r="AF346" i="4"/>
  <c r="AF347" i="4"/>
  <c r="AF348" i="4"/>
  <c r="AF349" i="4"/>
  <c r="AF350" i="4"/>
  <c r="AF351" i="4"/>
  <c r="AF352" i="4"/>
  <c r="AF353" i="4"/>
  <c r="AF354" i="4"/>
  <c r="AF355" i="4"/>
  <c r="AF356" i="4"/>
  <c r="AF357" i="4"/>
  <c r="AF358" i="4"/>
  <c r="AF359" i="4"/>
  <c r="AF360" i="4"/>
  <c r="AF361" i="4"/>
  <c r="AG361" i="4" s="1"/>
  <c r="AF362" i="4"/>
  <c r="AF363" i="4"/>
  <c r="AF364" i="4"/>
  <c r="AF365" i="4"/>
  <c r="AF366" i="4"/>
  <c r="AF367" i="4"/>
  <c r="AF368" i="4"/>
  <c r="AF369" i="4"/>
  <c r="AF370" i="4"/>
  <c r="AF371" i="4"/>
  <c r="AF372" i="4"/>
  <c r="AF373" i="4"/>
  <c r="X281" i="4"/>
  <c r="AB281" i="4" s="1"/>
  <c r="X282" i="4"/>
  <c r="AB282" i="4" s="1"/>
  <c r="X283" i="4"/>
  <c r="AB283" i="4" s="1"/>
  <c r="X284" i="4"/>
  <c r="AB284" i="4" s="1"/>
  <c r="AC284" i="4" s="1"/>
  <c r="X285" i="4"/>
  <c r="AB285" i="4" s="1"/>
  <c r="X286" i="4"/>
  <c r="AB286" i="4" s="1"/>
  <c r="X287" i="4"/>
  <c r="AB287" i="4" s="1"/>
  <c r="X288" i="4"/>
  <c r="AB288" i="4" s="1"/>
  <c r="AC288" i="4" s="1"/>
  <c r="X289" i="4"/>
  <c r="AB289" i="4" s="1"/>
  <c r="X290" i="4"/>
  <c r="AB290" i="4" s="1"/>
  <c r="X291" i="4"/>
  <c r="AB291" i="4" s="1"/>
  <c r="AC291" i="4" s="1"/>
  <c r="X292" i="4"/>
  <c r="AB292" i="4" s="1"/>
  <c r="X293" i="4"/>
  <c r="AB293" i="4" s="1"/>
  <c r="X294" i="4"/>
  <c r="AB294" i="4" s="1"/>
  <c r="AC294" i="4" s="1"/>
  <c r="X295" i="4"/>
  <c r="AB295" i="4" s="1"/>
  <c r="AC295" i="4" s="1"/>
  <c r="X296" i="4"/>
  <c r="AB296" i="4" s="1"/>
  <c r="X297" i="4"/>
  <c r="AB297" i="4" s="1"/>
  <c r="AC297" i="4" s="1"/>
  <c r="X298" i="4"/>
  <c r="AB298" i="4" s="1"/>
  <c r="X299" i="4"/>
  <c r="AB299" i="4" s="1"/>
  <c r="AC299" i="4" s="1"/>
  <c r="X300" i="4"/>
  <c r="AB300" i="4" s="1"/>
  <c r="X301" i="4"/>
  <c r="AG301" i="4" s="1"/>
  <c r="X302" i="4"/>
  <c r="AB302" i="4" s="1"/>
  <c r="X303" i="4"/>
  <c r="AB303" i="4" s="1"/>
  <c r="AC303" i="4" s="1"/>
  <c r="X304" i="4"/>
  <c r="AB304" i="4" s="1"/>
  <c r="X305" i="4"/>
  <c r="AB305" i="4" s="1"/>
  <c r="X306" i="4"/>
  <c r="AB306" i="4" s="1"/>
  <c r="X307" i="4"/>
  <c r="AB307" i="4" s="1"/>
  <c r="AC307" i="4" s="1"/>
  <c r="X308" i="4"/>
  <c r="AB308" i="4" s="1"/>
  <c r="X309" i="4"/>
  <c r="AB309" i="4" s="1"/>
  <c r="AC309" i="4" s="1"/>
  <c r="X310" i="4"/>
  <c r="AB310" i="4" s="1"/>
  <c r="X311" i="4"/>
  <c r="AB311" i="4" s="1"/>
  <c r="AC311" i="4" s="1"/>
  <c r="X312" i="4"/>
  <c r="AB312" i="4" s="1"/>
  <c r="X313" i="4"/>
  <c r="AB313" i="4" s="1"/>
  <c r="X314" i="4"/>
  <c r="AB314" i="4" s="1"/>
  <c r="X315" i="4"/>
  <c r="AB315" i="4" s="1"/>
  <c r="AC315" i="4" s="1"/>
  <c r="X316" i="4"/>
  <c r="AB316" i="4" s="1"/>
  <c r="X317" i="4"/>
  <c r="AB317" i="4" s="1"/>
  <c r="AC317" i="4" s="1"/>
  <c r="X318" i="4"/>
  <c r="X319" i="4"/>
  <c r="AB319" i="4" s="1"/>
  <c r="AC319" i="4" s="1"/>
  <c r="X320" i="4"/>
  <c r="AB320" i="4" s="1"/>
  <c r="X321" i="4"/>
  <c r="AB321" i="4" s="1"/>
  <c r="AC321" i="4" s="1"/>
  <c r="X322" i="4"/>
  <c r="AB322" i="4" s="1"/>
  <c r="X323" i="4"/>
  <c r="AB323" i="4" s="1"/>
  <c r="AC323" i="4" s="1"/>
  <c r="X324" i="4"/>
  <c r="AB324" i="4" s="1"/>
  <c r="X325" i="4"/>
  <c r="AB325" i="4" s="1"/>
  <c r="X326" i="4"/>
  <c r="AB326" i="4" s="1"/>
  <c r="X327" i="4"/>
  <c r="AB327" i="4" s="1"/>
  <c r="AC327" i="4" s="1"/>
  <c r="X328" i="4"/>
  <c r="AB328" i="4" s="1"/>
  <c r="X329" i="4"/>
  <c r="AB329" i="4" s="1"/>
  <c r="X330" i="4"/>
  <c r="AB330" i="4" s="1"/>
  <c r="AC330" i="4" s="1"/>
  <c r="X331" i="4"/>
  <c r="AB331" i="4" s="1"/>
  <c r="AC331" i="4" s="1"/>
  <c r="X332" i="4"/>
  <c r="AB332" i="4" s="1"/>
  <c r="X333" i="4"/>
  <c r="AB333" i="4" s="1"/>
  <c r="X334" i="4"/>
  <c r="AB334" i="4" s="1"/>
  <c r="X335" i="4"/>
  <c r="AB335" i="4" s="1"/>
  <c r="AC335" i="4" s="1"/>
  <c r="X336" i="4"/>
  <c r="AB336" i="4" s="1"/>
  <c r="X337" i="4"/>
  <c r="AB337" i="4" s="1"/>
  <c r="X338" i="4"/>
  <c r="AB338" i="4" s="1"/>
  <c r="X339" i="4"/>
  <c r="AB339" i="4" s="1"/>
  <c r="AC339" i="4" s="1"/>
  <c r="X340" i="4"/>
  <c r="AB340" i="4" s="1"/>
  <c r="X341" i="4"/>
  <c r="AB341" i="4" s="1"/>
  <c r="X342" i="4"/>
  <c r="AB342" i="4" s="1"/>
  <c r="X343" i="4"/>
  <c r="AB343" i="4" s="1"/>
  <c r="AC343" i="4" s="1"/>
  <c r="X344" i="4"/>
  <c r="AB344" i="4" s="1"/>
  <c r="X345" i="4"/>
  <c r="AB345" i="4" s="1"/>
  <c r="X346" i="4"/>
  <c r="AB346" i="4" s="1"/>
  <c r="X347" i="4"/>
  <c r="AB347" i="4" s="1"/>
  <c r="AC347" i="4" s="1"/>
  <c r="X348" i="4"/>
  <c r="AB348" i="4" s="1"/>
  <c r="X349" i="4"/>
  <c r="AB349" i="4" s="1"/>
  <c r="AC349" i="4" s="1"/>
  <c r="X350" i="4"/>
  <c r="AB350" i="4" s="1"/>
  <c r="AC350" i="4" s="1"/>
  <c r="X351" i="4"/>
  <c r="AB351" i="4" s="1"/>
  <c r="AC351" i="4" s="1"/>
  <c r="X352" i="4"/>
  <c r="AB352" i="4" s="1"/>
  <c r="X353" i="4"/>
  <c r="AB353" i="4" s="1"/>
  <c r="X354" i="4"/>
  <c r="AB354" i="4" s="1"/>
  <c r="X355" i="4"/>
  <c r="AB355" i="4" s="1"/>
  <c r="X356" i="4"/>
  <c r="AB356" i="4" s="1"/>
  <c r="X357" i="4"/>
  <c r="AB357" i="4" s="1"/>
  <c r="X358" i="4"/>
  <c r="AB358" i="4" s="1"/>
  <c r="X359" i="4"/>
  <c r="AB359" i="4" s="1"/>
  <c r="AC359" i="4" s="1"/>
  <c r="X360" i="4"/>
  <c r="AB360" i="4" s="1"/>
  <c r="X361" i="4"/>
  <c r="AB361" i="4" s="1"/>
  <c r="AC361" i="4" s="1"/>
  <c r="X362" i="4"/>
  <c r="AB362" i="4" s="1"/>
  <c r="AC362" i="4" s="1"/>
  <c r="X363" i="4"/>
  <c r="AB363" i="4" s="1"/>
  <c r="X364" i="4"/>
  <c r="AB364" i="4" s="1"/>
  <c r="X365" i="4"/>
  <c r="AB365" i="4" s="1"/>
  <c r="AC365" i="4" s="1"/>
  <c r="X366" i="4"/>
  <c r="AB366" i="4" s="1"/>
  <c r="AC366" i="4" s="1"/>
  <c r="X367" i="4"/>
  <c r="AB367" i="4" s="1"/>
  <c r="X368" i="4"/>
  <c r="AB368" i="4" s="1"/>
  <c r="X369" i="4"/>
  <c r="AB369" i="4" s="1"/>
  <c r="AC369" i="4" s="1"/>
  <c r="X370" i="4"/>
  <c r="AB370" i="4" s="1"/>
  <c r="AC370" i="4" s="1"/>
  <c r="X371" i="4"/>
  <c r="AB371" i="4" s="1"/>
  <c r="X372" i="4"/>
  <c r="AB372" i="4" s="1"/>
  <c r="AC372" i="4" s="1"/>
  <c r="X373" i="4"/>
  <c r="AB373" i="4" s="1"/>
  <c r="AC373" i="4" s="1"/>
  <c r="T281" i="4"/>
  <c r="T282" i="4"/>
  <c r="T283" i="4"/>
  <c r="T284" i="4"/>
  <c r="T285" i="4"/>
  <c r="T286" i="4"/>
  <c r="T287" i="4"/>
  <c r="T288" i="4"/>
  <c r="B2" i="13" s="1"/>
  <c r="T289" i="4"/>
  <c r="B3" i="13" s="1"/>
  <c r="T290" i="4"/>
  <c r="B4" i="13" s="1"/>
  <c r="T291" i="4"/>
  <c r="B5" i="13" s="1"/>
  <c r="T292" i="4"/>
  <c r="B6" i="13" s="1"/>
  <c r="T293" i="4"/>
  <c r="B7" i="13" s="1"/>
  <c r="T294" i="4"/>
  <c r="B8" i="13" s="1"/>
  <c r="T295" i="4"/>
  <c r="B9" i="13" s="1"/>
  <c r="T296" i="4"/>
  <c r="B10" i="13" s="1"/>
  <c r="T297" i="4"/>
  <c r="B11" i="13" s="1"/>
  <c r="T298" i="4"/>
  <c r="B12" i="13" s="1"/>
  <c r="T299" i="4"/>
  <c r="B13" i="13" s="1"/>
  <c r="T300" i="4"/>
  <c r="B14" i="13" s="1"/>
  <c r="T301" i="4"/>
  <c r="B15" i="13" s="1"/>
  <c r="T302" i="4"/>
  <c r="B16" i="13" s="1"/>
  <c r="T303" i="4"/>
  <c r="B17" i="13" s="1"/>
  <c r="T304" i="4"/>
  <c r="B18" i="13" s="1"/>
  <c r="T305" i="4"/>
  <c r="B19" i="13" s="1"/>
  <c r="T306" i="4"/>
  <c r="B20" i="13" s="1"/>
  <c r="T307" i="4"/>
  <c r="B21" i="13" s="1"/>
  <c r="T308" i="4"/>
  <c r="B22" i="13" s="1"/>
  <c r="T309" i="4"/>
  <c r="B23" i="13" s="1"/>
  <c r="T310" i="4"/>
  <c r="B24" i="13" s="1"/>
  <c r="T311" i="4"/>
  <c r="B25" i="13" s="1"/>
  <c r="T312" i="4"/>
  <c r="B26" i="13" s="1"/>
  <c r="T313" i="4"/>
  <c r="B27" i="13" s="1"/>
  <c r="T314" i="4"/>
  <c r="B28" i="13" s="1"/>
  <c r="T315" i="4"/>
  <c r="B29" i="13" s="1"/>
  <c r="T316" i="4"/>
  <c r="B30" i="13" s="1"/>
  <c r="T317" i="4"/>
  <c r="B31" i="13" s="1"/>
  <c r="T318" i="4"/>
  <c r="B32" i="13" s="1"/>
  <c r="T319" i="4"/>
  <c r="B33" i="13" s="1"/>
  <c r="T320" i="4"/>
  <c r="B34" i="13" s="1"/>
  <c r="T321" i="4"/>
  <c r="B35" i="13" s="1"/>
  <c r="T322" i="4"/>
  <c r="B36" i="13" s="1"/>
  <c r="T323" i="4"/>
  <c r="B37" i="13" s="1"/>
  <c r="T324" i="4"/>
  <c r="B38" i="13" s="1"/>
  <c r="T325" i="4"/>
  <c r="B39" i="13" s="1"/>
  <c r="T326" i="4"/>
  <c r="B40" i="13" s="1"/>
  <c r="T327" i="4"/>
  <c r="B41" i="13" s="1"/>
  <c r="T328" i="4"/>
  <c r="B42" i="13" s="1"/>
  <c r="T329" i="4"/>
  <c r="B43" i="13" s="1"/>
  <c r="T330" i="4"/>
  <c r="B44" i="13" s="1"/>
  <c r="T331" i="4"/>
  <c r="B45" i="13" s="1"/>
  <c r="T332" i="4"/>
  <c r="B46" i="13" s="1"/>
  <c r="T333" i="4"/>
  <c r="B47" i="13" s="1"/>
  <c r="T334" i="4"/>
  <c r="B48" i="13" s="1"/>
  <c r="T335" i="4"/>
  <c r="B49" i="13" s="1"/>
  <c r="T336" i="4"/>
  <c r="B50" i="13" s="1"/>
  <c r="T337" i="4"/>
  <c r="B51" i="13" s="1"/>
  <c r="T338" i="4"/>
  <c r="B52" i="13" s="1"/>
  <c r="T339" i="4"/>
  <c r="B53" i="13" s="1"/>
  <c r="T340" i="4"/>
  <c r="B54" i="13" s="1"/>
  <c r="T341" i="4"/>
  <c r="B55" i="13" s="1"/>
  <c r="T342" i="4"/>
  <c r="B56" i="13" s="1"/>
  <c r="T343" i="4"/>
  <c r="B57" i="13" s="1"/>
  <c r="T344" i="4"/>
  <c r="B58" i="13" s="1"/>
  <c r="T345" i="4"/>
  <c r="B59" i="13" s="1"/>
  <c r="T346" i="4"/>
  <c r="B60" i="13" s="1"/>
  <c r="T347" i="4"/>
  <c r="B61" i="13" s="1"/>
  <c r="T348" i="4"/>
  <c r="B62" i="13" s="1"/>
  <c r="T349" i="4"/>
  <c r="B63" i="13" s="1"/>
  <c r="T350" i="4"/>
  <c r="B64" i="13" s="1"/>
  <c r="T351" i="4"/>
  <c r="B65" i="13" s="1"/>
  <c r="T352" i="4"/>
  <c r="B66" i="13" s="1"/>
  <c r="T353" i="4"/>
  <c r="B67" i="13" s="1"/>
  <c r="T354" i="4"/>
  <c r="B68" i="13" s="1"/>
  <c r="T355" i="4"/>
  <c r="B69" i="13" s="1"/>
  <c r="T356" i="4"/>
  <c r="B70" i="13" s="1"/>
  <c r="T357" i="4"/>
  <c r="B71" i="13" s="1"/>
  <c r="T358" i="4"/>
  <c r="B72" i="13" s="1"/>
  <c r="T359" i="4"/>
  <c r="B73" i="13" s="1"/>
  <c r="T360" i="4"/>
  <c r="B74" i="13" s="1"/>
  <c r="T361" i="4"/>
  <c r="B75" i="13" s="1"/>
  <c r="T362" i="4"/>
  <c r="B76" i="13" s="1"/>
  <c r="T363" i="4"/>
  <c r="B77" i="13" s="1"/>
  <c r="T364" i="4"/>
  <c r="B78" i="13" s="1"/>
  <c r="T365" i="4"/>
  <c r="B79" i="13" s="1"/>
  <c r="T366" i="4"/>
  <c r="B80" i="13" s="1"/>
  <c r="T367" i="4"/>
  <c r="B81" i="13" s="1"/>
  <c r="T368" i="4"/>
  <c r="B82" i="13" s="1"/>
  <c r="T369" i="4"/>
  <c r="B83" i="13" s="1"/>
  <c r="T370" i="4"/>
  <c r="B84" i="13" s="1"/>
  <c r="T371" i="4"/>
  <c r="B85" i="13" s="1"/>
  <c r="T372" i="4"/>
  <c r="B86" i="13" s="1"/>
  <c r="T373" i="4"/>
  <c r="B87" i="13" s="1"/>
  <c r="L281" i="4"/>
  <c r="N281" i="4" s="1"/>
  <c r="L282" i="4"/>
  <c r="N282" i="4" s="1"/>
  <c r="L283" i="4"/>
  <c r="N283" i="4" s="1"/>
  <c r="L284" i="4"/>
  <c r="N284" i="4" s="1"/>
  <c r="L285" i="4"/>
  <c r="N285" i="4" s="1"/>
  <c r="L286" i="4"/>
  <c r="N286" i="4" s="1"/>
  <c r="L287" i="4"/>
  <c r="N287" i="4" s="1"/>
  <c r="L288" i="4"/>
  <c r="N288" i="4" s="1"/>
  <c r="L289" i="4"/>
  <c r="N289" i="4" s="1"/>
  <c r="L290" i="4"/>
  <c r="N290" i="4" s="1"/>
  <c r="L291" i="4"/>
  <c r="N291" i="4" s="1"/>
  <c r="L292" i="4"/>
  <c r="N292" i="4" s="1"/>
  <c r="L293" i="4"/>
  <c r="N293" i="4" s="1"/>
  <c r="L294" i="4"/>
  <c r="N294" i="4" s="1"/>
  <c r="L295" i="4"/>
  <c r="N295" i="4" s="1"/>
  <c r="L296" i="4"/>
  <c r="N296" i="4" s="1"/>
  <c r="L297" i="4"/>
  <c r="N297" i="4" s="1"/>
  <c r="L298" i="4"/>
  <c r="N298" i="4" s="1"/>
  <c r="L299" i="4"/>
  <c r="N299" i="4" s="1"/>
  <c r="L300" i="4"/>
  <c r="N300" i="4" s="1"/>
  <c r="L301" i="4"/>
  <c r="N301" i="4" s="1"/>
  <c r="L302" i="4"/>
  <c r="N302" i="4" s="1"/>
  <c r="L303" i="4"/>
  <c r="N303" i="4" s="1"/>
  <c r="L304" i="4"/>
  <c r="N304" i="4" s="1"/>
  <c r="L305" i="4"/>
  <c r="N305" i="4" s="1"/>
  <c r="L306" i="4"/>
  <c r="N306" i="4" s="1"/>
  <c r="L307" i="4"/>
  <c r="N307" i="4" s="1"/>
  <c r="L308" i="4"/>
  <c r="N308" i="4" s="1"/>
  <c r="L309" i="4"/>
  <c r="N309" i="4" s="1"/>
  <c r="L310" i="4"/>
  <c r="N310" i="4" s="1"/>
  <c r="L311" i="4"/>
  <c r="N311" i="4" s="1"/>
  <c r="L312" i="4"/>
  <c r="N312" i="4" s="1"/>
  <c r="L313" i="4"/>
  <c r="N313" i="4" s="1"/>
  <c r="L314" i="4"/>
  <c r="N314" i="4" s="1"/>
  <c r="L315" i="4"/>
  <c r="N315" i="4" s="1"/>
  <c r="L316" i="4"/>
  <c r="N316" i="4" s="1"/>
  <c r="L317" i="4"/>
  <c r="N317" i="4" s="1"/>
  <c r="L318" i="4"/>
  <c r="N318" i="4" s="1"/>
  <c r="L319" i="4"/>
  <c r="N319" i="4" s="1"/>
  <c r="L320" i="4"/>
  <c r="N320" i="4" s="1"/>
  <c r="L321" i="4"/>
  <c r="N321" i="4" s="1"/>
  <c r="L322" i="4"/>
  <c r="N322" i="4" s="1"/>
  <c r="L323" i="4"/>
  <c r="N323" i="4" s="1"/>
  <c r="L324" i="4"/>
  <c r="N324" i="4" s="1"/>
  <c r="L325" i="4"/>
  <c r="N325" i="4" s="1"/>
  <c r="L326" i="4"/>
  <c r="N326" i="4" s="1"/>
  <c r="L327" i="4"/>
  <c r="N327" i="4" s="1"/>
  <c r="L328" i="4"/>
  <c r="N328" i="4" s="1"/>
  <c r="L329" i="4"/>
  <c r="N329" i="4" s="1"/>
  <c r="L330" i="4"/>
  <c r="N330" i="4" s="1"/>
  <c r="L331" i="4"/>
  <c r="N331" i="4" s="1"/>
  <c r="L332" i="4"/>
  <c r="N332" i="4" s="1"/>
  <c r="L333" i="4"/>
  <c r="N333" i="4" s="1"/>
  <c r="L334" i="4"/>
  <c r="N334" i="4" s="1"/>
  <c r="L335" i="4"/>
  <c r="N335" i="4" s="1"/>
  <c r="L336" i="4"/>
  <c r="N336" i="4" s="1"/>
  <c r="L337" i="4"/>
  <c r="N337" i="4" s="1"/>
  <c r="L338" i="4"/>
  <c r="N338" i="4" s="1"/>
  <c r="L339" i="4"/>
  <c r="N339" i="4" s="1"/>
  <c r="L340" i="4"/>
  <c r="N340" i="4" s="1"/>
  <c r="L341" i="4"/>
  <c r="N341" i="4" s="1"/>
  <c r="L342" i="4"/>
  <c r="N342" i="4" s="1"/>
  <c r="L343" i="4"/>
  <c r="N343" i="4" s="1"/>
  <c r="L344" i="4"/>
  <c r="N344" i="4" s="1"/>
  <c r="L345" i="4"/>
  <c r="N345" i="4" s="1"/>
  <c r="L346" i="4"/>
  <c r="N346" i="4" s="1"/>
  <c r="L347" i="4"/>
  <c r="N347" i="4" s="1"/>
  <c r="L348" i="4"/>
  <c r="N348" i="4" s="1"/>
  <c r="L349" i="4"/>
  <c r="N349" i="4" s="1"/>
  <c r="L350" i="4"/>
  <c r="N350" i="4" s="1"/>
  <c r="L351" i="4"/>
  <c r="N351" i="4" s="1"/>
  <c r="L352" i="4"/>
  <c r="N352" i="4" s="1"/>
  <c r="L353" i="4"/>
  <c r="N353" i="4" s="1"/>
  <c r="L354" i="4"/>
  <c r="N354" i="4" s="1"/>
  <c r="L355" i="4"/>
  <c r="N355" i="4" s="1"/>
  <c r="L356" i="4"/>
  <c r="N356" i="4" s="1"/>
  <c r="L357" i="4"/>
  <c r="N357" i="4" s="1"/>
  <c r="L358" i="4"/>
  <c r="N358" i="4" s="1"/>
  <c r="L359" i="4"/>
  <c r="N359" i="4" s="1"/>
  <c r="L360" i="4"/>
  <c r="N360" i="4" s="1"/>
  <c r="L361" i="4"/>
  <c r="N361" i="4" s="1"/>
  <c r="L362" i="4"/>
  <c r="N362" i="4" s="1"/>
  <c r="L363" i="4"/>
  <c r="N363" i="4" s="1"/>
  <c r="L364" i="4"/>
  <c r="N364" i="4" s="1"/>
  <c r="L365" i="4"/>
  <c r="N365" i="4" s="1"/>
  <c r="L366" i="4"/>
  <c r="N366" i="4" s="1"/>
  <c r="L367" i="4"/>
  <c r="N367" i="4" s="1"/>
  <c r="L368" i="4"/>
  <c r="N368" i="4" s="1"/>
  <c r="L369" i="4"/>
  <c r="N369" i="4" s="1"/>
  <c r="L370" i="4"/>
  <c r="N370" i="4" s="1"/>
  <c r="L371" i="4"/>
  <c r="N371" i="4" s="1"/>
  <c r="L372" i="4"/>
  <c r="N372" i="4" s="1"/>
  <c r="L373" i="4"/>
  <c r="N373" i="4" s="1"/>
  <c r="K19" i="13"/>
  <c r="J19" i="13"/>
  <c r="K18" i="13"/>
  <c r="J18" i="13"/>
  <c r="K17" i="13"/>
  <c r="J17" i="13"/>
  <c r="K16" i="13"/>
  <c r="J16" i="13"/>
  <c r="K15" i="13"/>
  <c r="J15" i="13"/>
  <c r="K14" i="13"/>
  <c r="J14" i="13"/>
  <c r="K13" i="13"/>
  <c r="J13" i="13"/>
  <c r="K12" i="13"/>
  <c r="J12" i="13"/>
  <c r="K11" i="13"/>
  <c r="J11" i="13"/>
  <c r="K10" i="13"/>
  <c r="J10" i="13"/>
  <c r="K9" i="13"/>
  <c r="J9" i="13"/>
  <c r="K8" i="13"/>
  <c r="J8" i="13"/>
  <c r="K7" i="13"/>
  <c r="J7" i="13"/>
  <c r="K6" i="13"/>
  <c r="J6" i="13"/>
  <c r="K5" i="13"/>
  <c r="J5" i="13"/>
  <c r="K4" i="13"/>
  <c r="J4" i="13"/>
  <c r="K3" i="13"/>
  <c r="J3" i="13"/>
  <c r="K2" i="13"/>
  <c r="N2" i="13" s="1"/>
  <c r="J2" i="13"/>
  <c r="AG317" i="4" l="1"/>
  <c r="AG289" i="4"/>
  <c r="AG330" i="4"/>
  <c r="AG372" i="4"/>
  <c r="AG343" i="4"/>
  <c r="AG328" i="4"/>
  <c r="AG298" i="4"/>
  <c r="AG341" i="4"/>
  <c r="AG339" i="4"/>
  <c r="AG310" i="4"/>
  <c r="AG351" i="4"/>
  <c r="AG309" i="4"/>
  <c r="AG364" i="4"/>
  <c r="AG349" i="4"/>
  <c r="AG290" i="4"/>
  <c r="AG338" i="4"/>
  <c r="AG307" i="4"/>
  <c r="AG348" i="4"/>
  <c r="AG305" i="4"/>
  <c r="AG295" i="4"/>
  <c r="AG371" i="4"/>
  <c r="AG315" i="4"/>
  <c r="AG359" i="4"/>
  <c r="AG346" i="4"/>
  <c r="AG335" i="4"/>
  <c r="AG324" i="4"/>
  <c r="AG314" i="4"/>
  <c r="AG304" i="4"/>
  <c r="AG294" i="4"/>
  <c r="AG358" i="4"/>
  <c r="AG368" i="4"/>
  <c r="AG357" i="4"/>
  <c r="AG334" i="4"/>
  <c r="AG323" i="4"/>
  <c r="AG303" i="4"/>
  <c r="AG293" i="4"/>
  <c r="AG367" i="4"/>
  <c r="AG333" i="4"/>
  <c r="AG302" i="4"/>
  <c r="AG355" i="4"/>
  <c r="AG321" i="4"/>
  <c r="AC384" i="4"/>
  <c r="AE384" i="4" s="1"/>
  <c r="AG354" i="4"/>
  <c r="AG311" i="4"/>
  <c r="AB301" i="4"/>
  <c r="AC301" i="4" s="1"/>
  <c r="AG318" i="4"/>
  <c r="AG331" i="4"/>
  <c r="AG342" i="4"/>
  <c r="AD422" i="4"/>
  <c r="AG350" i="4"/>
  <c r="AB318" i="4"/>
  <c r="AC318" i="4" s="1"/>
  <c r="AG297" i="4"/>
  <c r="AD438" i="4"/>
  <c r="AD454" i="4"/>
  <c r="AD413" i="4"/>
  <c r="AD390" i="4"/>
  <c r="AC353" i="4"/>
  <c r="AC337" i="4"/>
  <c r="AC305" i="4"/>
  <c r="AC289" i="4"/>
  <c r="AC290" i="4"/>
  <c r="AC368" i="4"/>
  <c r="AC333" i="4"/>
  <c r="AC364" i="4"/>
  <c r="AC355" i="4"/>
  <c r="AC306" i="4"/>
  <c r="AC363" i="4"/>
  <c r="AC298" i="4"/>
  <c r="AC367" i="4"/>
  <c r="AC314" i="4"/>
  <c r="AC345" i="4"/>
  <c r="AC329" i="4"/>
  <c r="AC313" i="4"/>
  <c r="AC322" i="4"/>
  <c r="AC302" i="4"/>
  <c r="AC354" i="4"/>
  <c r="AC334" i="4"/>
  <c r="AC346" i="4"/>
  <c r="AC358" i="4"/>
  <c r="AC342" i="4"/>
  <c r="AC326" i="4"/>
  <c r="AC310" i="4"/>
  <c r="AC371" i="4"/>
  <c r="AC338" i="4"/>
  <c r="AC341" i="4"/>
  <c r="AC325" i="4"/>
  <c r="AC293" i="4"/>
  <c r="AG327" i="4"/>
  <c r="AG300" i="4"/>
  <c r="C30" i="14"/>
  <c r="Y405" i="4" s="1"/>
  <c r="C48" i="14"/>
  <c r="Y423" i="4" s="1"/>
  <c r="C32" i="14"/>
  <c r="Y407" i="4" s="1"/>
  <c r="C81" i="14"/>
  <c r="Y456" i="4" s="1"/>
  <c r="C85" i="14"/>
  <c r="Y460" i="4" s="1"/>
  <c r="C45" i="14"/>
  <c r="Y420" i="4" s="1"/>
  <c r="N1" i="13"/>
  <c r="AG320" i="4"/>
  <c r="AG296" i="4"/>
  <c r="I23" i="13"/>
  <c r="J23" i="13" s="1"/>
  <c r="L23" i="13" s="1"/>
  <c r="C46" i="14"/>
  <c r="Y421" i="4" s="1"/>
  <c r="C47" i="14"/>
  <c r="Y422" i="4" s="1"/>
  <c r="C64" i="14"/>
  <c r="Y439" i="4" s="1"/>
  <c r="C41" i="14"/>
  <c r="Y416" i="4" s="1"/>
  <c r="C38" i="14"/>
  <c r="Y413" i="4" s="1"/>
  <c r="C12" i="14"/>
  <c r="Y387" i="4" s="1"/>
  <c r="AG306" i="4"/>
  <c r="AG344" i="4"/>
  <c r="AG326" i="4"/>
  <c r="AG299" i="4"/>
  <c r="C10" i="14"/>
  <c r="Y385" i="4" s="1"/>
  <c r="C78" i="14"/>
  <c r="Y453" i="4" s="1"/>
  <c r="C18" i="14"/>
  <c r="Y393" i="4" s="1"/>
  <c r="C22" i="14"/>
  <c r="Y397" i="4" s="1"/>
  <c r="C57" i="14"/>
  <c r="Y432" i="4" s="1"/>
  <c r="C33" i="14"/>
  <c r="Y408" i="4" s="1"/>
  <c r="C3" i="14"/>
  <c r="Y378" i="4" s="1"/>
  <c r="AG360" i="4"/>
  <c r="AG319" i="4"/>
  <c r="AG316" i="4"/>
  <c r="C36" i="14"/>
  <c r="Y411" i="4" s="1"/>
  <c r="C26" i="14"/>
  <c r="Y401" i="4" s="1"/>
  <c r="C37" i="14"/>
  <c r="Y412" i="4" s="1"/>
  <c r="C20" i="14"/>
  <c r="Y395" i="4" s="1"/>
  <c r="C82" i="14"/>
  <c r="Y457" i="4" s="1"/>
  <c r="C70" i="14"/>
  <c r="Y445" i="4" s="1"/>
  <c r="AG347" i="4"/>
  <c r="AG292" i="4"/>
  <c r="AD386" i="4"/>
  <c r="C76" i="14"/>
  <c r="Y451" i="4" s="1"/>
  <c r="C9" i="14"/>
  <c r="Y384" i="4" s="1"/>
  <c r="C25" i="14"/>
  <c r="Y400" i="4" s="1"/>
  <c r="C73" i="14"/>
  <c r="Y448" i="4" s="1"/>
  <c r="C51" i="14"/>
  <c r="Y426" i="4" s="1"/>
  <c r="AG370" i="4"/>
  <c r="AG356" i="4"/>
  <c r="AG353" i="4"/>
  <c r="AG340" i="4"/>
  <c r="AG312" i="4"/>
  <c r="C68" i="14"/>
  <c r="Y443" i="4" s="1"/>
  <c r="C77" i="14"/>
  <c r="Y452" i="4" s="1"/>
  <c r="C49" i="14"/>
  <c r="Y424" i="4" s="1"/>
  <c r="AG363" i="4"/>
  <c r="AG291" i="4"/>
  <c r="C66" i="14"/>
  <c r="Y441" i="4" s="1"/>
  <c r="C65" i="14"/>
  <c r="Y440" i="4" s="1"/>
  <c r="C23" i="14"/>
  <c r="Y398" i="4" s="1"/>
  <c r="C11" i="14"/>
  <c r="Y386" i="4" s="1"/>
  <c r="AG373" i="4"/>
  <c r="AG369" i="4"/>
  <c r="AG366" i="4"/>
  <c r="AG325" i="4"/>
  <c r="AG288" i="4"/>
  <c r="C87" i="14"/>
  <c r="Y462" i="4" s="1"/>
  <c r="C50" i="14"/>
  <c r="Y425" i="4" s="1"/>
  <c r="C34" i="14"/>
  <c r="Y409" i="4" s="1"/>
  <c r="C6" i="14"/>
  <c r="Y381" i="4" s="1"/>
  <c r="C39" i="14"/>
  <c r="Y414" i="4" s="1"/>
  <c r="AG322" i="4"/>
  <c r="AG329" i="4"/>
  <c r="AG308" i="4"/>
  <c r="C60" i="14"/>
  <c r="Y435" i="4" s="1"/>
  <c r="C43" i="14"/>
  <c r="Y418" i="4" s="1"/>
  <c r="C75" i="14"/>
  <c r="Y450" i="4" s="1"/>
  <c r="C31" i="14"/>
  <c r="Y406" i="4" s="1"/>
  <c r="C44" i="14"/>
  <c r="Y419" i="4" s="1"/>
  <c r="C56" i="14"/>
  <c r="Y431" i="4" s="1"/>
  <c r="C63" i="14"/>
  <c r="Y438" i="4" s="1"/>
  <c r="C72" i="14"/>
  <c r="Y447" i="4" s="1"/>
  <c r="C79" i="14"/>
  <c r="Y454" i="4" s="1"/>
  <c r="C7" i="14"/>
  <c r="Y382" i="4" s="1"/>
  <c r="C84" i="14"/>
  <c r="Y459" i="4" s="1"/>
  <c r="C15" i="14"/>
  <c r="Y390" i="4" s="1"/>
  <c r="C5" i="14"/>
  <c r="Y380" i="4" s="1"/>
  <c r="C54" i="14"/>
  <c r="Y429" i="4" s="1"/>
  <c r="C55" i="14"/>
  <c r="Y430" i="4" s="1"/>
  <c r="C59" i="14"/>
  <c r="Y434" i="4" s="1"/>
  <c r="AG352" i="4"/>
  <c r="AG336" i="4"/>
  <c r="C40" i="14"/>
  <c r="Y415" i="4" s="1"/>
  <c r="C42" i="14"/>
  <c r="Y417" i="4" s="1"/>
  <c r="C71" i="14"/>
  <c r="Y446" i="4" s="1"/>
  <c r="AG365" i="4"/>
  <c r="AG362" i="4"/>
  <c r="AG332" i="4"/>
  <c r="C58" i="14"/>
  <c r="Y433" i="4" s="1"/>
  <c r="C17" i="14"/>
  <c r="Y392" i="4" s="1"/>
  <c r="C88" i="14"/>
  <c r="Y463" i="4" s="1"/>
  <c r="C74" i="14"/>
  <c r="Y449" i="4" s="1"/>
  <c r="C21" i="14"/>
  <c r="Y396" i="4" s="1"/>
  <c r="C35" i="14"/>
  <c r="Y410" i="4" s="1"/>
  <c r="C19" i="14"/>
  <c r="Y394" i="4" s="1"/>
  <c r="C2" i="14"/>
  <c r="Y377" i="4" s="1"/>
  <c r="AG284" i="4"/>
  <c r="AG286" i="4"/>
  <c r="AG282" i="4"/>
  <c r="AC286" i="4"/>
  <c r="AC282" i="4"/>
  <c r="AC287" i="4"/>
  <c r="AC283" i="4"/>
  <c r="AG285" i="4"/>
  <c r="AG287" i="4"/>
  <c r="AG283" i="4"/>
  <c r="AG281" i="4"/>
  <c r="AC344" i="4"/>
  <c r="AC340" i="4"/>
  <c r="AC296" i="4"/>
  <c r="AC292" i="4"/>
  <c r="AC360" i="4"/>
  <c r="AC352" i="4"/>
  <c r="AC348" i="4"/>
  <c r="AC328" i="4"/>
  <c r="AC357" i="4"/>
  <c r="AC332" i="4"/>
  <c r="AC324" i="4"/>
  <c r="AC320" i="4"/>
  <c r="AC316" i="4"/>
  <c r="AC312" i="4"/>
  <c r="AC308" i="4"/>
  <c r="AC304" i="4"/>
  <c r="AC300" i="4"/>
  <c r="AC336" i="4"/>
  <c r="AC356" i="4"/>
  <c r="AC285" i="4"/>
  <c r="AC281" i="4"/>
  <c r="G23" i="12"/>
  <c r="H23" i="12"/>
  <c r="F23" i="12"/>
  <c r="C81" i="13" l="1"/>
  <c r="C65" i="13"/>
  <c r="C49" i="13"/>
  <c r="C33" i="13"/>
  <c r="C17" i="13"/>
  <c r="C2" i="13"/>
  <c r="C36" i="13"/>
  <c r="C86" i="13"/>
  <c r="C70" i="13"/>
  <c r="C54" i="13"/>
  <c r="C38" i="13"/>
  <c r="C20" i="13"/>
  <c r="C4" i="13"/>
  <c r="C75" i="13"/>
  <c r="C59" i="13"/>
  <c r="C43" i="13"/>
  <c r="C27" i="13"/>
  <c r="C11" i="13"/>
  <c r="C76" i="13"/>
  <c r="C52" i="13"/>
  <c r="C28" i="13"/>
  <c r="C10" i="13"/>
  <c r="C77" i="13"/>
  <c r="C61" i="13"/>
  <c r="C45" i="13"/>
  <c r="C29" i="13"/>
  <c r="C13" i="13"/>
  <c r="C84" i="13"/>
  <c r="C32" i="13"/>
  <c r="C82" i="13"/>
  <c r="C66" i="13"/>
  <c r="C50" i="13"/>
  <c r="C34" i="13"/>
  <c r="C16" i="13"/>
  <c r="C87" i="13"/>
  <c r="C71" i="13"/>
  <c r="C55" i="13"/>
  <c r="C39" i="13"/>
  <c r="C21" i="13"/>
  <c r="C7" i="13"/>
  <c r="C72" i="13"/>
  <c r="C48" i="13"/>
  <c r="C24" i="13"/>
  <c r="C6" i="13"/>
  <c r="C73" i="13"/>
  <c r="C57" i="13"/>
  <c r="C41" i="13"/>
  <c r="C25" i="13"/>
  <c r="C9" i="13"/>
  <c r="C64" i="13"/>
  <c r="C18" i="13"/>
  <c r="C78" i="13"/>
  <c r="C62" i="13"/>
  <c r="C46" i="13"/>
  <c r="C30" i="13"/>
  <c r="C12" i="13"/>
  <c r="C83" i="13"/>
  <c r="C67" i="13"/>
  <c r="C51" i="13"/>
  <c r="C35" i="13"/>
  <c r="C19" i="13"/>
  <c r="C3" i="13"/>
  <c r="C68" i="13"/>
  <c r="C44" i="13"/>
  <c r="C85" i="13"/>
  <c r="C69" i="13"/>
  <c r="C53" i="13"/>
  <c r="C37" i="13"/>
  <c r="C23" i="13"/>
  <c r="C5" i="13"/>
  <c r="C56" i="13"/>
  <c r="C14" i="13"/>
  <c r="C74" i="13"/>
  <c r="C58" i="13"/>
  <c r="C42" i="13"/>
  <c r="C26" i="13"/>
  <c r="C8" i="13"/>
  <c r="C79" i="13"/>
  <c r="C63" i="13"/>
  <c r="C47" i="13"/>
  <c r="C31" i="13"/>
  <c r="C15" i="13"/>
  <c r="C80" i="13"/>
  <c r="C60" i="13"/>
  <c r="C40" i="13"/>
  <c r="C22" i="13"/>
  <c r="AA21" i="4"/>
  <c r="AF192" i="4"/>
  <c r="AF193" i="4"/>
  <c r="AF194" i="4"/>
  <c r="AF195" i="4"/>
  <c r="AF196" i="4"/>
  <c r="AF197" i="4"/>
  <c r="AF198" i="4"/>
  <c r="AF199" i="4"/>
  <c r="AF200" i="4"/>
  <c r="AF201" i="4"/>
  <c r="AF202" i="4"/>
  <c r="AF203" i="4"/>
  <c r="AF204" i="4"/>
  <c r="AF205" i="4"/>
  <c r="AF206" i="4"/>
  <c r="AF207" i="4"/>
  <c r="AF208" i="4"/>
  <c r="AF209" i="4"/>
  <c r="AF210" i="4"/>
  <c r="AF211" i="4"/>
  <c r="AF212" i="4"/>
  <c r="AF213" i="4"/>
  <c r="AF214" i="4"/>
  <c r="AF215" i="4"/>
  <c r="AF216" i="4"/>
  <c r="AF217" i="4"/>
  <c r="AF218" i="4"/>
  <c r="AF219" i="4"/>
  <c r="AF220" i="4"/>
  <c r="AF221" i="4"/>
  <c r="AF222" i="4"/>
  <c r="AF223" i="4"/>
  <c r="AF224" i="4"/>
  <c r="AF225" i="4"/>
  <c r="AF226" i="4"/>
  <c r="AF227" i="4"/>
  <c r="AF228" i="4"/>
  <c r="AF229" i="4"/>
  <c r="AF230" i="4"/>
  <c r="AF231" i="4"/>
  <c r="AF232" i="4"/>
  <c r="AF233" i="4"/>
  <c r="AF234" i="4"/>
  <c r="AF235" i="4"/>
  <c r="AF236" i="4"/>
  <c r="AF237" i="4"/>
  <c r="AF238" i="4"/>
  <c r="AF239" i="4"/>
  <c r="AF240" i="4"/>
  <c r="AF241" i="4"/>
  <c r="AF242" i="4"/>
  <c r="AF243" i="4"/>
  <c r="AF244" i="4"/>
  <c r="AF245" i="4"/>
  <c r="AF246" i="4"/>
  <c r="AF247" i="4"/>
  <c r="AF248" i="4"/>
  <c r="AF249" i="4"/>
  <c r="AF250" i="4"/>
  <c r="AF251" i="4"/>
  <c r="AF252" i="4"/>
  <c r="AF253" i="4"/>
  <c r="AF254" i="4"/>
  <c r="AF255" i="4"/>
  <c r="AF256" i="4"/>
  <c r="AF257" i="4"/>
  <c r="AF258" i="4"/>
  <c r="AF259" i="4"/>
  <c r="AF260" i="4"/>
  <c r="AF261" i="4"/>
  <c r="AF262" i="4"/>
  <c r="AF263" i="4"/>
  <c r="AF264" i="4"/>
  <c r="AF265" i="4"/>
  <c r="AF266" i="4"/>
  <c r="AF267" i="4"/>
  <c r="AF268" i="4"/>
  <c r="AF269" i="4"/>
  <c r="AF270" i="4"/>
  <c r="AF271" i="4"/>
  <c r="AF272" i="4"/>
  <c r="AF273" i="4"/>
  <c r="AF274" i="4"/>
  <c r="AF275" i="4"/>
  <c r="AF276" i="4"/>
  <c r="AF277" i="4"/>
  <c r="AF190" i="4"/>
  <c r="AF191" i="4"/>
  <c r="T191" i="4"/>
  <c r="B3" i="12" s="1"/>
  <c r="T192" i="4"/>
  <c r="B4" i="12" s="1"/>
  <c r="T193" i="4"/>
  <c r="T194" i="4"/>
  <c r="B6" i="12" s="1"/>
  <c r="T195" i="4"/>
  <c r="T196" i="4"/>
  <c r="B8" i="12" s="1"/>
  <c r="T197" i="4"/>
  <c r="T198" i="4"/>
  <c r="B10" i="12" s="1"/>
  <c r="T199" i="4"/>
  <c r="B11" i="12" s="1"/>
  <c r="T200" i="4"/>
  <c r="B12" i="12" s="1"/>
  <c r="T201" i="4"/>
  <c r="B13" i="12" s="1"/>
  <c r="T202" i="4"/>
  <c r="B14" i="12" s="1"/>
  <c r="T203" i="4"/>
  <c r="T204" i="4"/>
  <c r="T205" i="4"/>
  <c r="B17" i="12" s="1"/>
  <c r="T206" i="4"/>
  <c r="B18" i="12" s="1"/>
  <c r="T207" i="4"/>
  <c r="B19" i="12" s="1"/>
  <c r="T208" i="4"/>
  <c r="T209" i="4"/>
  <c r="T210" i="4"/>
  <c r="B22" i="12" s="1"/>
  <c r="T211" i="4"/>
  <c r="B23" i="12" s="1"/>
  <c r="T212" i="4"/>
  <c r="B24" i="12" s="1"/>
  <c r="T213" i="4"/>
  <c r="T214" i="4"/>
  <c r="B26" i="12" s="1"/>
  <c r="T215" i="4"/>
  <c r="B27" i="12" s="1"/>
  <c r="T216" i="4"/>
  <c r="B28" i="12" s="1"/>
  <c r="T217" i="4"/>
  <c r="T218" i="4"/>
  <c r="B30" i="12" s="1"/>
  <c r="T219" i="4"/>
  <c r="B31" i="12" s="1"/>
  <c r="T220" i="4"/>
  <c r="B32" i="12" s="1"/>
  <c r="T221" i="4"/>
  <c r="B33" i="12" s="1"/>
  <c r="T222" i="4"/>
  <c r="B34" i="12" s="1"/>
  <c r="T223" i="4"/>
  <c r="T224" i="4"/>
  <c r="B36" i="12" s="1"/>
  <c r="T225" i="4"/>
  <c r="T226" i="4"/>
  <c r="B38" i="12" s="1"/>
  <c r="T227" i="4"/>
  <c r="B39" i="12" s="1"/>
  <c r="T228" i="4"/>
  <c r="B40" i="12" s="1"/>
  <c r="T229" i="4"/>
  <c r="T230" i="4"/>
  <c r="B42" i="12" s="1"/>
  <c r="T231" i="4"/>
  <c r="B43" i="12" s="1"/>
  <c r="T232" i="4"/>
  <c r="B44" i="12" s="1"/>
  <c r="T233" i="4"/>
  <c r="B45" i="12" s="1"/>
  <c r="T234" i="4"/>
  <c r="B46" i="12" s="1"/>
  <c r="T235" i="4"/>
  <c r="B47" i="12" s="1"/>
  <c r="T236" i="4"/>
  <c r="B48" i="12" s="1"/>
  <c r="T237" i="4"/>
  <c r="B49" i="12" s="1"/>
  <c r="T238" i="4"/>
  <c r="B50" i="12" s="1"/>
  <c r="T239" i="4"/>
  <c r="T240" i="4"/>
  <c r="B52" i="12" s="1"/>
  <c r="T241" i="4"/>
  <c r="T242" i="4"/>
  <c r="B54" i="12" s="1"/>
  <c r="T243" i="4"/>
  <c r="B55" i="12" s="1"/>
  <c r="T244" i="4"/>
  <c r="B56" i="12" s="1"/>
  <c r="T245" i="4"/>
  <c r="T246" i="4"/>
  <c r="B58" i="12" s="1"/>
  <c r="T247" i="4"/>
  <c r="B59" i="12" s="1"/>
  <c r="T248" i="4"/>
  <c r="B60" i="12" s="1"/>
  <c r="T249" i="4"/>
  <c r="B61" i="12" s="1"/>
  <c r="T250" i="4"/>
  <c r="B62" i="12" s="1"/>
  <c r="T251" i="4"/>
  <c r="B63" i="12" s="1"/>
  <c r="T252" i="4"/>
  <c r="B64" i="12" s="1"/>
  <c r="T253" i="4"/>
  <c r="T254" i="4"/>
  <c r="B66" i="12" s="1"/>
  <c r="T255" i="4"/>
  <c r="T256" i="4"/>
  <c r="B68" i="12" s="1"/>
  <c r="T257" i="4"/>
  <c r="T258" i="4"/>
  <c r="B70" i="12" s="1"/>
  <c r="T259" i="4"/>
  <c r="B71" i="12" s="1"/>
  <c r="T260" i="4"/>
  <c r="B72" i="12" s="1"/>
  <c r="T261" i="4"/>
  <c r="T262" i="4"/>
  <c r="B74" i="12" s="1"/>
  <c r="T263" i="4"/>
  <c r="B75" i="12" s="1"/>
  <c r="T264" i="4"/>
  <c r="B76" i="12" s="1"/>
  <c r="T265" i="4"/>
  <c r="B77" i="12" s="1"/>
  <c r="T266" i="4"/>
  <c r="B78" i="12" s="1"/>
  <c r="T267" i="4"/>
  <c r="B79" i="12" s="1"/>
  <c r="T268" i="4"/>
  <c r="B80" i="12" s="1"/>
  <c r="T269" i="4"/>
  <c r="T270" i="4"/>
  <c r="B82" i="12" s="1"/>
  <c r="T271" i="4"/>
  <c r="B83" i="12" s="1"/>
  <c r="T272" i="4"/>
  <c r="B84" i="12" s="1"/>
  <c r="T273" i="4"/>
  <c r="B85" i="12" s="1"/>
  <c r="T274" i="4"/>
  <c r="B86" i="12" s="1"/>
  <c r="T275" i="4"/>
  <c r="B87" i="12" s="1"/>
  <c r="T276" i="4"/>
  <c r="B88" i="12" s="1"/>
  <c r="T277" i="4"/>
  <c r="X191" i="4"/>
  <c r="AB191" i="4" s="1"/>
  <c r="AC191" i="4" s="1"/>
  <c r="X192" i="4"/>
  <c r="AB192" i="4" s="1"/>
  <c r="AC192" i="4" s="1"/>
  <c r="X193" i="4"/>
  <c r="AB193" i="4" s="1"/>
  <c r="X194" i="4"/>
  <c r="AB194" i="4" s="1"/>
  <c r="AC194" i="4" s="1"/>
  <c r="X195" i="4"/>
  <c r="AB195" i="4" s="1"/>
  <c r="AC195" i="4" s="1"/>
  <c r="X196" i="4"/>
  <c r="AB196" i="4" s="1"/>
  <c r="AC196" i="4" s="1"/>
  <c r="X197" i="4"/>
  <c r="AB197" i="4" s="1"/>
  <c r="AC197" i="4" s="1"/>
  <c r="X198" i="4"/>
  <c r="AB198" i="4" s="1"/>
  <c r="AC198" i="4" s="1"/>
  <c r="X199" i="4"/>
  <c r="AB199" i="4" s="1"/>
  <c r="X200" i="4"/>
  <c r="AB200" i="4" s="1"/>
  <c r="AC200" i="4" s="1"/>
  <c r="X201" i="4"/>
  <c r="AB201" i="4" s="1"/>
  <c r="AC201" i="4" s="1"/>
  <c r="X202" i="4"/>
  <c r="AB202" i="4" s="1"/>
  <c r="AC202" i="4" s="1"/>
  <c r="X203" i="4"/>
  <c r="AB203" i="4" s="1"/>
  <c r="X204" i="4"/>
  <c r="AB204" i="4" s="1"/>
  <c r="AC204" i="4" s="1"/>
  <c r="X205" i="4"/>
  <c r="AB205" i="4" s="1"/>
  <c r="AC205" i="4" s="1"/>
  <c r="X206" i="4"/>
  <c r="AB206" i="4" s="1"/>
  <c r="AC206" i="4" s="1"/>
  <c r="X207" i="4"/>
  <c r="AB207" i="4" s="1"/>
  <c r="X208" i="4"/>
  <c r="AB208" i="4" s="1"/>
  <c r="AC208" i="4" s="1"/>
  <c r="X209" i="4"/>
  <c r="AB209" i="4" s="1"/>
  <c r="AC209" i="4" s="1"/>
  <c r="X210" i="4"/>
  <c r="AB210" i="4" s="1"/>
  <c r="AC210" i="4" s="1"/>
  <c r="X211" i="4"/>
  <c r="AB211" i="4" s="1"/>
  <c r="AC211" i="4" s="1"/>
  <c r="X212" i="4"/>
  <c r="AB212" i="4" s="1"/>
  <c r="AC212" i="4" s="1"/>
  <c r="X213" i="4"/>
  <c r="AB213" i="4" s="1"/>
  <c r="AC213" i="4" s="1"/>
  <c r="X214" i="4"/>
  <c r="AB214" i="4" s="1"/>
  <c r="AC214" i="4" s="1"/>
  <c r="X215" i="4"/>
  <c r="AB215" i="4" s="1"/>
  <c r="AC215" i="4" s="1"/>
  <c r="X216" i="4"/>
  <c r="AB216" i="4" s="1"/>
  <c r="AC216" i="4" s="1"/>
  <c r="X217" i="4"/>
  <c r="AB217" i="4" s="1"/>
  <c r="AC217" i="4" s="1"/>
  <c r="X218" i="4"/>
  <c r="AB218" i="4" s="1"/>
  <c r="AC218" i="4" s="1"/>
  <c r="X219" i="4"/>
  <c r="AB219" i="4" s="1"/>
  <c r="AC219" i="4" s="1"/>
  <c r="X220" i="4"/>
  <c r="AB220" i="4" s="1"/>
  <c r="AC220" i="4" s="1"/>
  <c r="X221" i="4"/>
  <c r="AB221" i="4" s="1"/>
  <c r="AC221" i="4" s="1"/>
  <c r="X222" i="4"/>
  <c r="AB222" i="4" s="1"/>
  <c r="AC222" i="4" s="1"/>
  <c r="X223" i="4"/>
  <c r="AB223" i="4" s="1"/>
  <c r="AC223" i="4" s="1"/>
  <c r="X224" i="4"/>
  <c r="AB224" i="4" s="1"/>
  <c r="X225" i="4"/>
  <c r="AB225" i="4" s="1"/>
  <c r="AC225" i="4" s="1"/>
  <c r="X226" i="4"/>
  <c r="AB226" i="4" s="1"/>
  <c r="X227" i="4"/>
  <c r="AB227" i="4" s="1"/>
  <c r="AC227" i="4" s="1"/>
  <c r="X228" i="4"/>
  <c r="AB228" i="4" s="1"/>
  <c r="AC228" i="4" s="1"/>
  <c r="X229" i="4"/>
  <c r="AB229" i="4" s="1"/>
  <c r="AC229" i="4" s="1"/>
  <c r="X230" i="4"/>
  <c r="AB230" i="4" s="1"/>
  <c r="X231" i="4"/>
  <c r="AB231" i="4" s="1"/>
  <c r="AC231" i="4" s="1"/>
  <c r="X232" i="4"/>
  <c r="AB232" i="4" s="1"/>
  <c r="X233" i="4"/>
  <c r="AB233" i="4" s="1"/>
  <c r="AC233" i="4" s="1"/>
  <c r="X234" i="4"/>
  <c r="AB234" i="4" s="1"/>
  <c r="X235" i="4"/>
  <c r="AB235" i="4" s="1"/>
  <c r="AC235" i="4" s="1"/>
  <c r="X236" i="4"/>
  <c r="AB236" i="4" s="1"/>
  <c r="AC236" i="4" s="1"/>
  <c r="X237" i="4"/>
  <c r="AB237" i="4" s="1"/>
  <c r="AC237" i="4" s="1"/>
  <c r="X238" i="4"/>
  <c r="AB238" i="4" s="1"/>
  <c r="X239" i="4"/>
  <c r="AB239" i="4" s="1"/>
  <c r="AC239" i="4" s="1"/>
  <c r="X240" i="4"/>
  <c r="AB240" i="4" s="1"/>
  <c r="X241" i="4"/>
  <c r="AB241" i="4" s="1"/>
  <c r="AC241" i="4" s="1"/>
  <c r="X242" i="4"/>
  <c r="AB242" i="4" s="1"/>
  <c r="X243" i="4"/>
  <c r="AB243" i="4" s="1"/>
  <c r="AC243" i="4" s="1"/>
  <c r="X244" i="4"/>
  <c r="AB244" i="4" s="1"/>
  <c r="X245" i="4"/>
  <c r="AB245" i="4" s="1"/>
  <c r="AC245" i="4" s="1"/>
  <c r="X246" i="4"/>
  <c r="AB246" i="4" s="1"/>
  <c r="X247" i="4"/>
  <c r="AB247" i="4" s="1"/>
  <c r="AC247" i="4" s="1"/>
  <c r="X248" i="4"/>
  <c r="AB248" i="4" s="1"/>
  <c r="AC248" i="4" s="1"/>
  <c r="X249" i="4"/>
  <c r="AB249" i="4" s="1"/>
  <c r="AC249" i="4" s="1"/>
  <c r="X250" i="4"/>
  <c r="AB250" i="4" s="1"/>
  <c r="X251" i="4"/>
  <c r="AB251" i="4" s="1"/>
  <c r="AC251" i="4" s="1"/>
  <c r="X252" i="4"/>
  <c r="AB252" i="4" s="1"/>
  <c r="X253" i="4"/>
  <c r="AB253" i="4" s="1"/>
  <c r="AC253" i="4" s="1"/>
  <c r="X254" i="4"/>
  <c r="AB254" i="4" s="1"/>
  <c r="X255" i="4"/>
  <c r="AB255" i="4" s="1"/>
  <c r="AC255" i="4" s="1"/>
  <c r="X256" i="4"/>
  <c r="AB256" i="4" s="1"/>
  <c r="AC256" i="4" s="1"/>
  <c r="X257" i="4"/>
  <c r="AB257" i="4" s="1"/>
  <c r="AC257" i="4" s="1"/>
  <c r="X258" i="4"/>
  <c r="AB258" i="4" s="1"/>
  <c r="AC258" i="4" s="1"/>
  <c r="X259" i="4"/>
  <c r="AB259" i="4" s="1"/>
  <c r="AC259" i="4" s="1"/>
  <c r="X260" i="4"/>
  <c r="AB260" i="4" s="1"/>
  <c r="X261" i="4"/>
  <c r="AB261" i="4" s="1"/>
  <c r="AC261" i="4" s="1"/>
  <c r="X262" i="4"/>
  <c r="AB262" i="4" s="1"/>
  <c r="X263" i="4"/>
  <c r="AB263" i="4" s="1"/>
  <c r="X264" i="4"/>
  <c r="AB264" i="4" s="1"/>
  <c r="X265" i="4"/>
  <c r="AB265" i="4" s="1"/>
  <c r="AC265" i="4" s="1"/>
  <c r="X266" i="4"/>
  <c r="AB266" i="4" s="1"/>
  <c r="AC266" i="4" s="1"/>
  <c r="X267" i="4"/>
  <c r="AB267" i="4" s="1"/>
  <c r="AC267" i="4" s="1"/>
  <c r="X268" i="4"/>
  <c r="AB268" i="4" s="1"/>
  <c r="AC268" i="4" s="1"/>
  <c r="X269" i="4"/>
  <c r="AB269" i="4" s="1"/>
  <c r="AC269" i="4" s="1"/>
  <c r="X270" i="4"/>
  <c r="AB270" i="4" s="1"/>
  <c r="X271" i="4"/>
  <c r="AB271" i="4" s="1"/>
  <c r="AC271" i="4" s="1"/>
  <c r="X272" i="4"/>
  <c r="AB272" i="4" s="1"/>
  <c r="X273" i="4"/>
  <c r="X274" i="4"/>
  <c r="AB274" i="4" s="1"/>
  <c r="AC274" i="4" s="1"/>
  <c r="X275" i="4"/>
  <c r="AB275" i="4" s="1"/>
  <c r="AC275" i="4" s="1"/>
  <c r="X276" i="4"/>
  <c r="AB276" i="4" s="1"/>
  <c r="X277" i="4"/>
  <c r="AB277" i="4" s="1"/>
  <c r="AC277" i="4" s="1"/>
  <c r="X190" i="4"/>
  <c r="AB190" i="4" s="1"/>
  <c r="AC190" i="4" s="1"/>
  <c r="T190" i="4"/>
  <c r="B2" i="12" s="1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190" i="4"/>
  <c r="L191" i="4"/>
  <c r="N191" i="4" s="1"/>
  <c r="L192" i="4"/>
  <c r="N192" i="4" s="1"/>
  <c r="L193" i="4"/>
  <c r="N193" i="4" s="1"/>
  <c r="L194" i="4"/>
  <c r="N194" i="4" s="1"/>
  <c r="L195" i="4"/>
  <c r="N195" i="4" s="1"/>
  <c r="L196" i="4"/>
  <c r="N196" i="4" s="1"/>
  <c r="L197" i="4"/>
  <c r="N197" i="4" s="1"/>
  <c r="L198" i="4"/>
  <c r="N198" i="4" s="1"/>
  <c r="L199" i="4"/>
  <c r="N199" i="4" s="1"/>
  <c r="L200" i="4"/>
  <c r="N200" i="4" s="1"/>
  <c r="L201" i="4"/>
  <c r="N201" i="4" s="1"/>
  <c r="L202" i="4"/>
  <c r="N202" i="4" s="1"/>
  <c r="L203" i="4"/>
  <c r="N203" i="4" s="1"/>
  <c r="L204" i="4"/>
  <c r="N204" i="4" s="1"/>
  <c r="L205" i="4"/>
  <c r="N205" i="4" s="1"/>
  <c r="L206" i="4"/>
  <c r="N206" i="4" s="1"/>
  <c r="L207" i="4"/>
  <c r="N207" i="4" s="1"/>
  <c r="L208" i="4"/>
  <c r="N208" i="4" s="1"/>
  <c r="L209" i="4"/>
  <c r="N209" i="4" s="1"/>
  <c r="L210" i="4"/>
  <c r="N210" i="4" s="1"/>
  <c r="L211" i="4"/>
  <c r="N211" i="4" s="1"/>
  <c r="L212" i="4"/>
  <c r="N212" i="4" s="1"/>
  <c r="L213" i="4"/>
  <c r="N213" i="4" s="1"/>
  <c r="L214" i="4"/>
  <c r="N214" i="4" s="1"/>
  <c r="L215" i="4"/>
  <c r="N215" i="4" s="1"/>
  <c r="L216" i="4"/>
  <c r="N216" i="4" s="1"/>
  <c r="L217" i="4"/>
  <c r="N217" i="4" s="1"/>
  <c r="L218" i="4"/>
  <c r="N218" i="4" s="1"/>
  <c r="L219" i="4"/>
  <c r="N219" i="4" s="1"/>
  <c r="L220" i="4"/>
  <c r="N220" i="4" s="1"/>
  <c r="L221" i="4"/>
  <c r="N221" i="4" s="1"/>
  <c r="L222" i="4"/>
  <c r="N222" i="4" s="1"/>
  <c r="L223" i="4"/>
  <c r="N223" i="4" s="1"/>
  <c r="L224" i="4"/>
  <c r="N224" i="4" s="1"/>
  <c r="L225" i="4"/>
  <c r="N225" i="4" s="1"/>
  <c r="L226" i="4"/>
  <c r="N226" i="4" s="1"/>
  <c r="L227" i="4"/>
  <c r="N227" i="4" s="1"/>
  <c r="L228" i="4"/>
  <c r="N228" i="4" s="1"/>
  <c r="L229" i="4"/>
  <c r="N229" i="4" s="1"/>
  <c r="L230" i="4"/>
  <c r="N230" i="4" s="1"/>
  <c r="L231" i="4"/>
  <c r="N231" i="4" s="1"/>
  <c r="L232" i="4"/>
  <c r="N232" i="4" s="1"/>
  <c r="L233" i="4"/>
  <c r="N233" i="4" s="1"/>
  <c r="L234" i="4"/>
  <c r="N234" i="4" s="1"/>
  <c r="L235" i="4"/>
  <c r="N235" i="4" s="1"/>
  <c r="L236" i="4"/>
  <c r="N236" i="4" s="1"/>
  <c r="L237" i="4"/>
  <c r="N237" i="4" s="1"/>
  <c r="L238" i="4"/>
  <c r="N238" i="4" s="1"/>
  <c r="L239" i="4"/>
  <c r="N239" i="4" s="1"/>
  <c r="L240" i="4"/>
  <c r="N240" i="4" s="1"/>
  <c r="L241" i="4"/>
  <c r="N241" i="4" s="1"/>
  <c r="L242" i="4"/>
  <c r="N242" i="4" s="1"/>
  <c r="L243" i="4"/>
  <c r="N243" i="4" s="1"/>
  <c r="L244" i="4"/>
  <c r="N244" i="4" s="1"/>
  <c r="L245" i="4"/>
  <c r="N245" i="4" s="1"/>
  <c r="L246" i="4"/>
  <c r="N246" i="4" s="1"/>
  <c r="L247" i="4"/>
  <c r="N247" i="4" s="1"/>
  <c r="L248" i="4"/>
  <c r="N248" i="4" s="1"/>
  <c r="L249" i="4"/>
  <c r="N249" i="4" s="1"/>
  <c r="L250" i="4"/>
  <c r="N250" i="4" s="1"/>
  <c r="L251" i="4"/>
  <c r="N251" i="4" s="1"/>
  <c r="L252" i="4"/>
  <c r="N252" i="4" s="1"/>
  <c r="L253" i="4"/>
  <c r="N253" i="4" s="1"/>
  <c r="L254" i="4"/>
  <c r="N254" i="4" s="1"/>
  <c r="L255" i="4"/>
  <c r="N255" i="4" s="1"/>
  <c r="L256" i="4"/>
  <c r="N256" i="4" s="1"/>
  <c r="L257" i="4"/>
  <c r="N257" i="4" s="1"/>
  <c r="L258" i="4"/>
  <c r="N258" i="4" s="1"/>
  <c r="L259" i="4"/>
  <c r="N259" i="4" s="1"/>
  <c r="L260" i="4"/>
  <c r="N260" i="4" s="1"/>
  <c r="L261" i="4"/>
  <c r="N261" i="4" s="1"/>
  <c r="L262" i="4"/>
  <c r="N262" i="4" s="1"/>
  <c r="L263" i="4"/>
  <c r="N263" i="4" s="1"/>
  <c r="L264" i="4"/>
  <c r="N264" i="4" s="1"/>
  <c r="L265" i="4"/>
  <c r="N265" i="4" s="1"/>
  <c r="L266" i="4"/>
  <c r="N266" i="4" s="1"/>
  <c r="L267" i="4"/>
  <c r="N267" i="4" s="1"/>
  <c r="L268" i="4"/>
  <c r="N268" i="4" s="1"/>
  <c r="L269" i="4"/>
  <c r="N269" i="4" s="1"/>
  <c r="L270" i="4"/>
  <c r="N270" i="4" s="1"/>
  <c r="L271" i="4"/>
  <c r="N271" i="4" s="1"/>
  <c r="L272" i="4"/>
  <c r="N272" i="4" s="1"/>
  <c r="L273" i="4"/>
  <c r="N273" i="4" s="1"/>
  <c r="L274" i="4"/>
  <c r="N274" i="4" s="1"/>
  <c r="L275" i="4"/>
  <c r="N275" i="4" s="1"/>
  <c r="L276" i="4"/>
  <c r="N276" i="4" s="1"/>
  <c r="L277" i="4"/>
  <c r="N277" i="4" s="1"/>
  <c r="L190" i="4"/>
  <c r="N190" i="4" s="1"/>
  <c r="B5" i="12"/>
  <c r="B7" i="12"/>
  <c r="B9" i="12"/>
  <c r="B15" i="12"/>
  <c r="B16" i="12"/>
  <c r="B20" i="12"/>
  <c r="B21" i="12"/>
  <c r="B25" i="12"/>
  <c r="B29" i="12"/>
  <c r="B35" i="12"/>
  <c r="B37" i="12"/>
  <c r="B41" i="12"/>
  <c r="B51" i="12"/>
  <c r="B53" i="12"/>
  <c r="B57" i="12"/>
  <c r="B65" i="12"/>
  <c r="B67" i="12"/>
  <c r="B69" i="12"/>
  <c r="B73" i="12"/>
  <c r="B81" i="12"/>
  <c r="B89" i="12"/>
  <c r="I23" i="12"/>
  <c r="K19" i="12"/>
  <c r="J19" i="12"/>
  <c r="K18" i="12"/>
  <c r="J18" i="12"/>
  <c r="K17" i="12"/>
  <c r="J17" i="12"/>
  <c r="K16" i="12"/>
  <c r="J16" i="12"/>
  <c r="K15" i="12"/>
  <c r="J15" i="12"/>
  <c r="K14" i="12"/>
  <c r="J14" i="12"/>
  <c r="K13" i="12"/>
  <c r="J13" i="12"/>
  <c r="K12" i="12"/>
  <c r="J12" i="12"/>
  <c r="K11" i="12"/>
  <c r="J11" i="12"/>
  <c r="K10" i="12"/>
  <c r="J10" i="12"/>
  <c r="K9" i="12"/>
  <c r="J9" i="12"/>
  <c r="K8" i="12"/>
  <c r="J8" i="12"/>
  <c r="K7" i="12"/>
  <c r="J7" i="12"/>
  <c r="K6" i="12"/>
  <c r="J6" i="12"/>
  <c r="K5" i="12"/>
  <c r="J5" i="12"/>
  <c r="K4" i="12"/>
  <c r="J4" i="12"/>
  <c r="K3" i="12"/>
  <c r="J3" i="12"/>
  <c r="K2" i="12"/>
  <c r="J2" i="12"/>
  <c r="A5" i="3"/>
  <c r="B5" i="3"/>
  <c r="A6" i="3"/>
  <c r="B6" i="3"/>
  <c r="A7" i="3"/>
  <c r="B7" i="3"/>
  <c r="A8" i="3"/>
  <c r="B8" i="3"/>
  <c r="A9" i="3"/>
  <c r="B9" i="3"/>
  <c r="A10" i="3"/>
  <c r="B10" i="3"/>
  <c r="A11" i="3"/>
  <c r="B11" i="3"/>
  <c r="A12" i="3"/>
  <c r="B12" i="3"/>
  <c r="A13" i="3"/>
  <c r="B13" i="3"/>
  <c r="A14" i="3"/>
  <c r="B14" i="3"/>
  <c r="A15" i="3"/>
  <c r="B15" i="3"/>
  <c r="A16" i="3"/>
  <c r="B16" i="3"/>
  <c r="A17" i="3"/>
  <c r="B17" i="3"/>
  <c r="A18" i="3"/>
  <c r="B18" i="3"/>
  <c r="A19" i="3"/>
  <c r="B19" i="3"/>
  <c r="A20" i="3"/>
  <c r="B20" i="3"/>
  <c r="A21" i="3"/>
  <c r="B21" i="3"/>
  <c r="A22" i="3"/>
  <c r="B22" i="3"/>
  <c r="A23" i="3"/>
  <c r="B23" i="3"/>
  <c r="A24" i="3"/>
  <c r="B24" i="3"/>
  <c r="A25" i="3"/>
  <c r="B25" i="3"/>
  <c r="A26" i="3"/>
  <c r="B26" i="3"/>
  <c r="A27" i="3"/>
  <c r="B27" i="3"/>
  <c r="A28" i="3"/>
  <c r="B28" i="3"/>
  <c r="A29" i="3"/>
  <c r="B29" i="3"/>
  <c r="A30" i="3"/>
  <c r="B30" i="3"/>
  <c r="A31" i="3"/>
  <c r="B31" i="3"/>
  <c r="A32" i="3"/>
  <c r="B32" i="3"/>
  <c r="A33" i="3"/>
  <c r="B33" i="3"/>
  <c r="A34" i="3"/>
  <c r="B34" i="3"/>
  <c r="A35" i="3"/>
  <c r="B35" i="3"/>
  <c r="A36" i="3"/>
  <c r="B36" i="3"/>
  <c r="A37" i="3"/>
  <c r="B37" i="3"/>
  <c r="A38" i="3"/>
  <c r="B38" i="3"/>
  <c r="A39" i="3"/>
  <c r="B39" i="3"/>
  <c r="A40" i="3"/>
  <c r="B40" i="3"/>
  <c r="A41" i="3"/>
  <c r="B41" i="3"/>
  <c r="A42" i="3"/>
  <c r="B42" i="3"/>
  <c r="A43" i="3"/>
  <c r="B43" i="3"/>
  <c r="A44" i="3"/>
  <c r="B44" i="3"/>
  <c r="A45" i="3"/>
  <c r="B45" i="3"/>
  <c r="A46" i="3"/>
  <c r="B46" i="3"/>
  <c r="A47" i="3"/>
  <c r="B47" i="3"/>
  <c r="A48" i="3"/>
  <c r="B48" i="3"/>
  <c r="A49" i="3"/>
  <c r="B49" i="3"/>
  <c r="A50" i="3"/>
  <c r="B50" i="3"/>
  <c r="A51" i="3"/>
  <c r="B51" i="3"/>
  <c r="A52" i="3"/>
  <c r="B52" i="3"/>
  <c r="A53" i="3"/>
  <c r="B53" i="3"/>
  <c r="A54" i="3"/>
  <c r="B54" i="3"/>
  <c r="A55" i="3"/>
  <c r="B55" i="3"/>
  <c r="A56" i="3"/>
  <c r="B56" i="3"/>
  <c r="A57" i="3"/>
  <c r="B57" i="3"/>
  <c r="A58" i="3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42" i="2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53" i="2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92" i="2"/>
  <c r="B92" i="2"/>
  <c r="A93" i="2"/>
  <c r="B93" i="2"/>
  <c r="A94" i="2"/>
  <c r="B94" i="2"/>
  <c r="A95" i="2"/>
  <c r="B95" i="2"/>
  <c r="A96" i="2"/>
  <c r="B96" i="2"/>
  <c r="A97" i="2"/>
  <c r="B97" i="2"/>
  <c r="A98" i="2"/>
  <c r="B98" i="2"/>
  <c r="A99" i="2"/>
  <c r="B99" i="2"/>
  <c r="A100" i="2"/>
  <c r="B100" i="2"/>
  <c r="A101" i="2"/>
  <c r="B101" i="2"/>
  <c r="A102" i="2"/>
  <c r="B102" i="2"/>
  <c r="A103" i="2"/>
  <c r="B103" i="2"/>
  <c r="A104" i="2"/>
  <c r="B104" i="2"/>
  <c r="A105" i="2"/>
  <c r="B105" i="2"/>
  <c r="A106" i="2"/>
  <c r="B106" i="2"/>
  <c r="A107" i="2"/>
  <c r="B107" i="2"/>
  <c r="A108" i="2"/>
  <c r="B108" i="2"/>
  <c r="A109" i="2"/>
  <c r="B109" i="2"/>
  <c r="A110" i="2"/>
  <c r="B110" i="2"/>
  <c r="A111" i="2"/>
  <c r="B111" i="2"/>
  <c r="A112" i="2"/>
  <c r="B112" i="2"/>
  <c r="A113" i="2"/>
  <c r="B113" i="2"/>
  <c r="A114" i="2"/>
  <c r="B114" i="2"/>
  <c r="A115" i="2"/>
  <c r="B115" i="2"/>
  <c r="A116" i="2"/>
  <c r="B116" i="2"/>
  <c r="A117" i="2"/>
  <c r="B117" i="2"/>
  <c r="A118" i="2"/>
  <c r="B118" i="2"/>
  <c r="A119" i="2"/>
  <c r="B119" i="2"/>
  <c r="A120" i="2"/>
  <c r="B120" i="2"/>
  <c r="A121" i="2"/>
  <c r="B121" i="2"/>
  <c r="A122" i="2"/>
  <c r="B122" i="2"/>
  <c r="A123" i="2"/>
  <c r="B123" i="2"/>
  <c r="A124" i="2"/>
  <c r="B124" i="2"/>
  <c r="A125" i="2"/>
  <c r="B125" i="2"/>
  <c r="A126" i="2"/>
  <c r="B126" i="2"/>
  <c r="A127" i="2"/>
  <c r="B127" i="2"/>
  <c r="A128" i="2"/>
  <c r="B128" i="2"/>
  <c r="A129" i="2"/>
  <c r="B129" i="2"/>
  <c r="A130" i="2"/>
  <c r="B130" i="2"/>
  <c r="A131" i="2"/>
  <c r="B131" i="2"/>
  <c r="A132" i="2"/>
  <c r="B132" i="2"/>
  <c r="A133" i="2"/>
  <c r="B133" i="2"/>
  <c r="A134" i="2"/>
  <c r="B134" i="2"/>
  <c r="A135" i="2"/>
  <c r="B135" i="2"/>
  <c r="A136" i="2"/>
  <c r="B136" i="2"/>
  <c r="A137" i="2"/>
  <c r="B137" i="2"/>
  <c r="A138" i="2"/>
  <c r="B138" i="2"/>
  <c r="A139" i="2"/>
  <c r="B139" i="2"/>
  <c r="A140" i="2"/>
  <c r="B140" i="2"/>
  <c r="A141" i="2"/>
  <c r="B141" i="2"/>
  <c r="A142" i="2"/>
  <c r="B142" i="2"/>
  <c r="A143" i="2"/>
  <c r="B143" i="2"/>
  <c r="A144" i="2"/>
  <c r="B144" i="2"/>
  <c r="A145" i="2"/>
  <c r="B145" i="2"/>
  <c r="A146" i="2"/>
  <c r="B146" i="2"/>
  <c r="A147" i="2"/>
  <c r="B147" i="2"/>
  <c r="A148" i="2"/>
  <c r="B148" i="2"/>
  <c r="A149" i="2"/>
  <c r="B149" i="2"/>
  <c r="A150" i="2"/>
  <c r="B150" i="2"/>
  <c r="A151" i="2"/>
  <c r="B151" i="2"/>
  <c r="A152" i="2"/>
  <c r="B152" i="2"/>
  <c r="A153" i="2"/>
  <c r="B153" i="2"/>
  <c r="A154" i="2"/>
  <c r="B154" i="2"/>
  <c r="A155" i="2"/>
  <c r="B155" i="2"/>
  <c r="A156" i="2"/>
  <c r="B156" i="2"/>
  <c r="A157" i="2"/>
  <c r="B157" i="2"/>
  <c r="A158" i="2"/>
  <c r="B158" i="2"/>
  <c r="A159" i="2"/>
  <c r="B159" i="2"/>
  <c r="A160" i="2"/>
  <c r="B160" i="2"/>
  <c r="A161" i="2"/>
  <c r="B161" i="2"/>
  <c r="A162" i="2"/>
  <c r="B162" i="2"/>
  <c r="A163" i="2"/>
  <c r="B163" i="2"/>
  <c r="A164" i="2"/>
  <c r="B164" i="2"/>
  <c r="A165" i="2"/>
  <c r="B165" i="2"/>
  <c r="A166" i="2"/>
  <c r="B166" i="2"/>
  <c r="A167" i="2"/>
  <c r="B167" i="2"/>
  <c r="A168" i="2"/>
  <c r="B168" i="2"/>
  <c r="A169" i="2"/>
  <c r="B169" i="2"/>
  <c r="A170" i="2"/>
  <c r="B170" i="2"/>
  <c r="A171" i="2"/>
  <c r="B171" i="2"/>
  <c r="A172" i="2"/>
  <c r="B172" i="2"/>
  <c r="A173" i="2"/>
  <c r="B173" i="2"/>
  <c r="A174" i="2"/>
  <c r="B174" i="2"/>
  <c r="A175" i="2"/>
  <c r="B175" i="2"/>
  <c r="A176" i="2"/>
  <c r="B176" i="2"/>
  <c r="A177" i="2"/>
  <c r="B177" i="2"/>
  <c r="A178" i="2"/>
  <c r="B178" i="2"/>
  <c r="A179" i="2"/>
  <c r="B179" i="2"/>
  <c r="A180" i="2"/>
  <c r="B180" i="2"/>
  <c r="A181" i="2"/>
  <c r="B181" i="2"/>
  <c r="A182" i="2"/>
  <c r="B182" i="2"/>
  <c r="A183" i="2"/>
  <c r="B183" i="2"/>
  <c r="A184" i="2"/>
  <c r="B184" i="2"/>
  <c r="A185" i="2"/>
  <c r="B185" i="2"/>
  <c r="A186" i="2"/>
  <c r="B186" i="2"/>
  <c r="A187" i="2"/>
  <c r="B187" i="2"/>
  <c r="A188" i="2"/>
  <c r="B188" i="2"/>
  <c r="A189" i="2"/>
  <c r="B189" i="2"/>
  <c r="A190" i="2"/>
  <c r="B190" i="2"/>
  <c r="A191" i="2"/>
  <c r="B191" i="2"/>
  <c r="A192" i="2"/>
  <c r="B192" i="2"/>
  <c r="A193" i="2"/>
  <c r="B193" i="2"/>
  <c r="A194" i="2"/>
  <c r="B194" i="2"/>
  <c r="A195" i="2"/>
  <c r="B195" i="2"/>
  <c r="A196" i="2"/>
  <c r="B196" i="2"/>
  <c r="A197" i="2"/>
  <c r="B197" i="2"/>
  <c r="A198" i="2"/>
  <c r="B198" i="2"/>
  <c r="A199" i="2"/>
  <c r="B199" i="2"/>
  <c r="A200" i="2"/>
  <c r="B200" i="2"/>
  <c r="A201" i="2"/>
  <c r="B201" i="2"/>
  <c r="A202" i="2"/>
  <c r="B202" i="2"/>
  <c r="A203" i="2"/>
  <c r="B203" i="2"/>
  <c r="A204" i="2"/>
  <c r="B204" i="2"/>
  <c r="A205" i="2"/>
  <c r="B205" i="2"/>
  <c r="A206" i="2"/>
  <c r="B206" i="2"/>
  <c r="A207" i="2"/>
  <c r="B207" i="2"/>
  <c r="A208" i="2"/>
  <c r="B208" i="2"/>
  <c r="A209" i="2"/>
  <c r="B209" i="2"/>
  <c r="A210" i="2"/>
  <c r="B210" i="2"/>
  <c r="A211" i="2"/>
  <c r="B211" i="2"/>
  <c r="A212" i="2"/>
  <c r="B212" i="2"/>
  <c r="A213" i="2"/>
  <c r="B213" i="2"/>
  <c r="A214" i="2"/>
  <c r="B214" i="2"/>
  <c r="A215" i="2"/>
  <c r="B215" i="2"/>
  <c r="A216" i="2"/>
  <c r="B216" i="2"/>
  <c r="A217" i="2"/>
  <c r="B217" i="2"/>
  <c r="A218" i="2"/>
  <c r="B218" i="2"/>
  <c r="A219" i="2"/>
  <c r="B219" i="2"/>
  <c r="A220" i="2"/>
  <c r="B220" i="2"/>
  <c r="A221" i="2"/>
  <c r="B221" i="2"/>
  <c r="A222" i="2"/>
  <c r="B222" i="2"/>
  <c r="A223" i="2"/>
  <c r="B223" i="2"/>
  <c r="A224" i="2"/>
  <c r="B224" i="2"/>
  <c r="A225" i="2"/>
  <c r="B225" i="2"/>
  <c r="A226" i="2"/>
  <c r="B226" i="2"/>
  <c r="A227" i="2"/>
  <c r="B227" i="2"/>
  <c r="A228" i="2"/>
  <c r="B228" i="2"/>
  <c r="A229" i="2"/>
  <c r="B229" i="2"/>
  <c r="A230" i="2"/>
  <c r="B230" i="2"/>
  <c r="A231" i="2"/>
  <c r="B231" i="2"/>
  <c r="A232" i="2"/>
  <c r="B232" i="2"/>
  <c r="A233" i="2"/>
  <c r="B233" i="2"/>
  <c r="A234" i="2"/>
  <c r="B234" i="2"/>
  <c r="A235" i="2"/>
  <c r="B235" i="2"/>
  <c r="A236" i="2"/>
  <c r="B236" i="2"/>
  <c r="A237" i="2"/>
  <c r="B237" i="2"/>
  <c r="A238" i="2"/>
  <c r="B238" i="2"/>
  <c r="A239" i="2"/>
  <c r="B239" i="2"/>
  <c r="A240" i="2"/>
  <c r="B240" i="2"/>
  <c r="A241" i="2"/>
  <c r="B241" i="2"/>
  <c r="A242" i="2"/>
  <c r="B242" i="2"/>
  <c r="A243" i="2"/>
  <c r="B243" i="2"/>
  <c r="A244" i="2"/>
  <c r="B244" i="2"/>
  <c r="A245" i="2"/>
  <c r="B245" i="2"/>
  <c r="A246" i="2"/>
  <c r="B246" i="2"/>
  <c r="A247" i="2"/>
  <c r="B247" i="2"/>
  <c r="A248" i="2"/>
  <c r="B248" i="2"/>
  <c r="A249" i="2"/>
  <c r="B249" i="2"/>
  <c r="A250" i="2"/>
  <c r="B250" i="2"/>
  <c r="A251" i="2"/>
  <c r="B251" i="2"/>
  <c r="A252" i="2"/>
  <c r="B252" i="2"/>
  <c r="A253" i="2"/>
  <c r="B253" i="2"/>
  <c r="A254" i="2"/>
  <c r="B254" i="2"/>
  <c r="A255" i="2"/>
  <c r="B255" i="2"/>
  <c r="A256" i="2"/>
  <c r="B256" i="2"/>
  <c r="A257" i="2"/>
  <c r="B257" i="2"/>
  <c r="A258" i="2"/>
  <c r="B258" i="2"/>
  <c r="A259" i="2"/>
  <c r="B259" i="2"/>
  <c r="A260" i="2"/>
  <c r="B260" i="2"/>
  <c r="A261" i="2"/>
  <c r="B261" i="2"/>
  <c r="A262" i="2"/>
  <c r="B262" i="2"/>
  <c r="A263" i="2"/>
  <c r="B263" i="2"/>
  <c r="A264" i="2"/>
  <c r="B264" i="2"/>
  <c r="A265" i="2"/>
  <c r="B265" i="2"/>
  <c r="A266" i="2"/>
  <c r="B266" i="2"/>
  <c r="A267" i="2"/>
  <c r="B267" i="2"/>
  <c r="A268" i="2"/>
  <c r="B268" i="2"/>
  <c r="A269" i="2"/>
  <c r="B269" i="2"/>
  <c r="A270" i="2"/>
  <c r="B270" i="2"/>
  <c r="A271" i="2"/>
  <c r="B271" i="2"/>
  <c r="A272" i="2"/>
  <c r="B272" i="2"/>
  <c r="A273" i="2"/>
  <c r="B273" i="2"/>
  <c r="A274" i="2"/>
  <c r="B274" i="2"/>
  <c r="A275" i="2"/>
  <c r="B275" i="2"/>
  <c r="A276" i="2"/>
  <c r="B276" i="2"/>
  <c r="A277" i="2"/>
  <c r="B277" i="2"/>
  <c r="A278" i="2"/>
  <c r="B278" i="2"/>
  <c r="A279" i="2"/>
  <c r="B279" i="2"/>
  <c r="A280" i="2"/>
  <c r="B280" i="2"/>
  <c r="A281" i="2"/>
  <c r="B281" i="2"/>
  <c r="A282" i="2"/>
  <c r="B282" i="2"/>
  <c r="A283" i="2"/>
  <c r="B283" i="2"/>
  <c r="A284" i="2"/>
  <c r="B284" i="2"/>
  <c r="A285" i="2"/>
  <c r="B285" i="2"/>
  <c r="A286" i="2"/>
  <c r="B286" i="2"/>
  <c r="A287" i="2"/>
  <c r="B287" i="2"/>
  <c r="A288" i="2"/>
  <c r="B288" i="2"/>
  <c r="A289" i="2"/>
  <c r="B289" i="2"/>
  <c r="A290" i="2"/>
  <c r="B290" i="2"/>
  <c r="A291" i="2"/>
  <c r="B291" i="2"/>
  <c r="A292" i="2"/>
  <c r="B292" i="2"/>
  <c r="A293" i="2"/>
  <c r="B293" i="2"/>
  <c r="A294" i="2"/>
  <c r="B294" i="2"/>
  <c r="A295" i="2"/>
  <c r="B295" i="2"/>
  <c r="A296" i="2"/>
  <c r="B296" i="2"/>
  <c r="A297" i="2"/>
  <c r="B297" i="2"/>
  <c r="A298" i="2"/>
  <c r="B298" i="2"/>
  <c r="A299" i="2"/>
  <c r="B299" i="2"/>
  <c r="A300" i="2"/>
  <c r="B300" i="2"/>
  <c r="A301" i="2"/>
  <c r="B301" i="2"/>
  <c r="A302" i="2"/>
  <c r="B302" i="2"/>
  <c r="A303" i="2"/>
  <c r="B303" i="2"/>
  <c r="A304" i="2"/>
  <c r="B304" i="2"/>
  <c r="A305" i="2"/>
  <c r="B305" i="2"/>
  <c r="A306" i="2"/>
  <c r="B306" i="2"/>
  <c r="A307" i="2"/>
  <c r="B307" i="2"/>
  <c r="A308" i="2"/>
  <c r="B308" i="2"/>
  <c r="A309" i="2"/>
  <c r="B309" i="2"/>
  <c r="A310" i="2"/>
  <c r="B310" i="2"/>
  <c r="A311" i="2"/>
  <c r="B311" i="2"/>
  <c r="A312" i="2"/>
  <c r="B312" i="2"/>
  <c r="A313" i="2"/>
  <c r="B313" i="2"/>
  <c r="A314" i="2"/>
  <c r="B314" i="2"/>
  <c r="A315" i="2"/>
  <c r="B315" i="2"/>
  <c r="A316" i="2"/>
  <c r="B316" i="2"/>
  <c r="A317" i="2"/>
  <c r="B317" i="2"/>
  <c r="A318" i="2"/>
  <c r="B318" i="2"/>
  <c r="A319" i="2"/>
  <c r="B319" i="2"/>
  <c r="A320" i="2"/>
  <c r="B320" i="2"/>
  <c r="A321" i="2"/>
  <c r="B321" i="2"/>
  <c r="A322" i="2"/>
  <c r="B322" i="2"/>
  <c r="A323" i="2"/>
  <c r="B323" i="2"/>
  <c r="A324" i="2"/>
  <c r="B324" i="2"/>
  <c r="A325" i="2"/>
  <c r="B325" i="2"/>
  <c r="A326" i="2"/>
  <c r="B326" i="2"/>
  <c r="A327" i="2"/>
  <c r="B327" i="2"/>
  <c r="A328" i="2"/>
  <c r="B328" i="2"/>
  <c r="A329" i="2"/>
  <c r="B329" i="2"/>
  <c r="A330" i="2"/>
  <c r="B330" i="2"/>
  <c r="A331" i="2"/>
  <c r="B331" i="2"/>
  <c r="A332" i="2"/>
  <c r="B332" i="2"/>
  <c r="A333" i="2"/>
  <c r="B333" i="2"/>
  <c r="A334" i="2"/>
  <c r="B334" i="2"/>
  <c r="A335" i="2"/>
  <c r="B335" i="2"/>
  <c r="A336" i="2"/>
  <c r="B336" i="2"/>
  <c r="A337" i="2"/>
  <c r="B337" i="2"/>
  <c r="A338" i="2"/>
  <c r="B338" i="2"/>
  <c r="A339" i="2"/>
  <c r="B339" i="2"/>
  <c r="A340" i="2"/>
  <c r="B340" i="2"/>
  <c r="A341" i="2"/>
  <c r="B341" i="2"/>
  <c r="A342" i="2"/>
  <c r="B342" i="2"/>
  <c r="A343" i="2"/>
  <c r="B343" i="2"/>
  <c r="A344" i="2"/>
  <c r="B344" i="2"/>
  <c r="A345" i="2"/>
  <c r="B345" i="2"/>
  <c r="A346" i="2"/>
  <c r="B346" i="2"/>
  <c r="A347" i="2"/>
  <c r="B347" i="2"/>
  <c r="A348" i="2"/>
  <c r="B348" i="2"/>
  <c r="A349" i="2"/>
  <c r="B349" i="2"/>
  <c r="A350" i="2"/>
  <c r="B350" i="2"/>
  <c r="A351" i="2"/>
  <c r="B351" i="2"/>
  <c r="A352" i="2"/>
  <c r="B352" i="2"/>
  <c r="A353" i="2"/>
  <c r="B353" i="2"/>
  <c r="A354" i="2"/>
  <c r="B354" i="2"/>
  <c r="A355" i="2"/>
  <c r="B355" i="2"/>
  <c r="A356" i="2"/>
  <c r="B356" i="2"/>
  <c r="A357" i="2"/>
  <c r="B357" i="2"/>
  <c r="A358" i="2"/>
  <c r="B358" i="2"/>
  <c r="A359" i="2"/>
  <c r="B359" i="2"/>
  <c r="A360" i="2"/>
  <c r="B360" i="2"/>
  <c r="A361" i="2"/>
  <c r="B361" i="2"/>
  <c r="A362" i="2"/>
  <c r="B362" i="2"/>
  <c r="A363" i="2"/>
  <c r="B363" i="2"/>
  <c r="A364" i="2"/>
  <c r="B364" i="2"/>
  <c r="A365" i="2"/>
  <c r="B365" i="2"/>
  <c r="A366" i="2"/>
  <c r="B366" i="2"/>
  <c r="A367" i="2"/>
  <c r="B367" i="2"/>
  <c r="A368" i="2"/>
  <c r="B368" i="2"/>
  <c r="A369" i="2"/>
  <c r="B369" i="2"/>
  <c r="A370" i="2"/>
  <c r="B370" i="2"/>
  <c r="A371" i="2"/>
  <c r="B371" i="2"/>
  <c r="A372" i="2"/>
  <c r="B372" i="2"/>
  <c r="A373" i="2"/>
  <c r="B373" i="2"/>
  <c r="A374" i="2"/>
  <c r="B374" i="2"/>
  <c r="A375" i="2"/>
  <c r="B375" i="2"/>
  <c r="A376" i="2"/>
  <c r="B376" i="2"/>
  <c r="AG230" i="4" l="1"/>
  <c r="AG214" i="4"/>
  <c r="AG198" i="4"/>
  <c r="AG276" i="4"/>
  <c r="AG238" i="4"/>
  <c r="AG258" i="4"/>
  <c r="AG244" i="4"/>
  <c r="AG272" i="4"/>
  <c r="AG256" i="4"/>
  <c r="AG242" i="4"/>
  <c r="AG228" i="4"/>
  <c r="AG270" i="4"/>
  <c r="AG240" i="4"/>
  <c r="AG226" i="4"/>
  <c r="AG211" i="4"/>
  <c r="AG195" i="4"/>
  <c r="AG194" i="4"/>
  <c r="AG252" i="4"/>
  <c r="AG266" i="4"/>
  <c r="AG223" i="4"/>
  <c r="AG250" i="4"/>
  <c r="AG222" i="4"/>
  <c r="AG206" i="4"/>
  <c r="AG264" i="4"/>
  <c r="AG236" i="4"/>
  <c r="AG205" i="4"/>
  <c r="AG262" i="4"/>
  <c r="AG233" i="4"/>
  <c r="AG218" i="4"/>
  <c r="AG246" i="4"/>
  <c r="AG232" i="4"/>
  <c r="AG201" i="4"/>
  <c r="AC263" i="4"/>
  <c r="AG247" i="4"/>
  <c r="AC238" i="4"/>
  <c r="AG217" i="4"/>
  <c r="AG257" i="4"/>
  <c r="AC252" i="4"/>
  <c r="AG227" i="4"/>
  <c r="AG200" i="4"/>
  <c r="AG277" i="4"/>
  <c r="AC272" i="4"/>
  <c r="AC262" i="4"/>
  <c r="AC242" i="4"/>
  <c r="AC232" i="4"/>
  <c r="AG216" i="4"/>
  <c r="AG210" i="4"/>
  <c r="AG251" i="4"/>
  <c r="AG199" i="4"/>
  <c r="AG231" i="4"/>
  <c r="AC246" i="4"/>
  <c r="AG221" i="4"/>
  <c r="AC199" i="4"/>
  <c r="AC276" i="4"/>
  <c r="AG260" i="4"/>
  <c r="AC226" i="4"/>
  <c r="AG209" i="4"/>
  <c r="AG215" i="4"/>
  <c r="AG265" i="4"/>
  <c r="AG255" i="4"/>
  <c r="AG245" i="4"/>
  <c r="AG203" i="4"/>
  <c r="AG275" i="4"/>
  <c r="AC260" i="4"/>
  <c r="AC250" i="4"/>
  <c r="AG225" i="4"/>
  <c r="AG208" i="4"/>
  <c r="AC203" i="4"/>
  <c r="AC270" i="4"/>
  <c r="AC240" i="4"/>
  <c r="AC230" i="4"/>
  <c r="AG219" i="4"/>
  <c r="AG193" i="4"/>
  <c r="AB273" i="4"/>
  <c r="AC273" i="4" s="1"/>
  <c r="AG241" i="4"/>
  <c r="AG259" i="4"/>
  <c r="AG254" i="4"/>
  <c r="AG249" i="4"/>
  <c r="AG234" i="4"/>
  <c r="AG224" i="4"/>
  <c r="AG207" i="4"/>
  <c r="AG202" i="4"/>
  <c r="AC193" i="4"/>
  <c r="AG274" i="4"/>
  <c r="AG269" i="4"/>
  <c r="AC264" i="4"/>
  <c r="AC254" i="4"/>
  <c r="AC244" i="4"/>
  <c r="AG239" i="4"/>
  <c r="AG229" i="4"/>
  <c r="AG213" i="4"/>
  <c r="AC207" i="4"/>
  <c r="AG197" i="4"/>
  <c r="AG248" i="4"/>
  <c r="AC234" i="4"/>
  <c r="AC224" i="4"/>
  <c r="AG192" i="4"/>
  <c r="AG268" i="4"/>
  <c r="AG253" i="4"/>
  <c r="AG243" i="4"/>
  <c r="AG212" i="4"/>
  <c r="AG273" i="4"/>
  <c r="AG196" i="4"/>
  <c r="AG204" i="4"/>
  <c r="AG220" i="4"/>
  <c r="AG235" i="4"/>
  <c r="AG237" i="4"/>
  <c r="AG261" i="4"/>
  <c r="AG263" i="4"/>
  <c r="AG271" i="4"/>
  <c r="AG267" i="4"/>
  <c r="AG190" i="4"/>
  <c r="AG191" i="4"/>
  <c r="N1" i="12"/>
  <c r="N2" i="12"/>
  <c r="A190" i="4"/>
  <c r="A189" i="5" s="1"/>
  <c r="B190" i="4"/>
  <c r="A191" i="4"/>
  <c r="A190" i="5" s="1"/>
  <c r="B191" i="4"/>
  <c r="A192" i="4"/>
  <c r="A191" i="5" s="1"/>
  <c r="B192" i="4"/>
  <c r="A193" i="4"/>
  <c r="A192" i="5" s="1"/>
  <c r="B193" i="4"/>
  <c r="A194" i="4"/>
  <c r="A193" i="5" s="1"/>
  <c r="B194" i="4"/>
  <c r="A195" i="4"/>
  <c r="A194" i="5" s="1"/>
  <c r="B195" i="4"/>
  <c r="A196" i="4"/>
  <c r="A195" i="5" s="1"/>
  <c r="B196" i="4"/>
  <c r="A197" i="4"/>
  <c r="A196" i="5" s="1"/>
  <c r="B197" i="4"/>
  <c r="A198" i="4"/>
  <c r="A197" i="5" s="1"/>
  <c r="B198" i="4"/>
  <c r="A199" i="4"/>
  <c r="A198" i="5" s="1"/>
  <c r="B199" i="4"/>
  <c r="A200" i="4"/>
  <c r="A199" i="5" s="1"/>
  <c r="B200" i="4"/>
  <c r="A201" i="4"/>
  <c r="A200" i="5" s="1"/>
  <c r="B201" i="4"/>
  <c r="A202" i="4"/>
  <c r="A201" i="5" s="1"/>
  <c r="B202" i="4"/>
  <c r="A203" i="4"/>
  <c r="A202" i="5" s="1"/>
  <c r="B203" i="4"/>
  <c r="A204" i="4"/>
  <c r="A203" i="5" s="1"/>
  <c r="B204" i="4"/>
  <c r="A205" i="4"/>
  <c r="A204" i="5" s="1"/>
  <c r="B205" i="4"/>
  <c r="A206" i="4"/>
  <c r="A205" i="5" s="1"/>
  <c r="B206" i="4"/>
  <c r="A207" i="4"/>
  <c r="A206" i="5" s="1"/>
  <c r="B207" i="4"/>
  <c r="A208" i="4"/>
  <c r="A207" i="5" s="1"/>
  <c r="B208" i="4"/>
  <c r="A209" i="4"/>
  <c r="A208" i="5" s="1"/>
  <c r="B209" i="4"/>
  <c r="A210" i="4"/>
  <c r="A209" i="5" s="1"/>
  <c r="B210" i="4"/>
  <c r="A211" i="4"/>
  <c r="A210" i="5" s="1"/>
  <c r="B211" i="4"/>
  <c r="A212" i="4"/>
  <c r="A211" i="5" s="1"/>
  <c r="B212" i="4"/>
  <c r="A213" i="4"/>
  <c r="A212" i="5" s="1"/>
  <c r="B213" i="4"/>
  <c r="A214" i="4"/>
  <c r="A213" i="5" s="1"/>
  <c r="B214" i="4"/>
  <c r="A215" i="4"/>
  <c r="A214" i="5" s="1"/>
  <c r="B215" i="4"/>
  <c r="A216" i="4"/>
  <c r="A215" i="5" s="1"/>
  <c r="B216" i="4"/>
  <c r="A217" i="4"/>
  <c r="A216" i="5" s="1"/>
  <c r="B217" i="4"/>
  <c r="A218" i="4"/>
  <c r="A217" i="5" s="1"/>
  <c r="B218" i="4"/>
  <c r="A219" i="4"/>
  <c r="A218" i="5" s="1"/>
  <c r="B219" i="4"/>
  <c r="A220" i="4"/>
  <c r="A219" i="5" s="1"/>
  <c r="B220" i="4"/>
  <c r="A221" i="4"/>
  <c r="A220" i="5" s="1"/>
  <c r="B221" i="4"/>
  <c r="A222" i="4"/>
  <c r="A221" i="5" s="1"/>
  <c r="B222" i="4"/>
  <c r="A223" i="4"/>
  <c r="A222" i="5" s="1"/>
  <c r="B223" i="4"/>
  <c r="A224" i="4"/>
  <c r="A223" i="5" s="1"/>
  <c r="B224" i="4"/>
  <c r="A225" i="4"/>
  <c r="A224" i="5" s="1"/>
  <c r="B225" i="4"/>
  <c r="A226" i="4"/>
  <c r="A225" i="5" s="1"/>
  <c r="B226" i="4"/>
  <c r="A227" i="4"/>
  <c r="A226" i="5" s="1"/>
  <c r="B227" i="4"/>
  <c r="A228" i="4"/>
  <c r="A227" i="5" s="1"/>
  <c r="B228" i="4"/>
  <c r="A229" i="4"/>
  <c r="A228" i="5" s="1"/>
  <c r="B229" i="4"/>
  <c r="A230" i="4"/>
  <c r="A229" i="5" s="1"/>
  <c r="B230" i="4"/>
  <c r="A231" i="4"/>
  <c r="A230" i="5" s="1"/>
  <c r="B231" i="4"/>
  <c r="A232" i="4"/>
  <c r="A231" i="5" s="1"/>
  <c r="B232" i="4"/>
  <c r="A233" i="4"/>
  <c r="A232" i="5" s="1"/>
  <c r="B233" i="4"/>
  <c r="A234" i="4"/>
  <c r="A233" i="5" s="1"/>
  <c r="B234" i="4"/>
  <c r="A235" i="4"/>
  <c r="A234" i="5" s="1"/>
  <c r="B235" i="4"/>
  <c r="A236" i="4"/>
  <c r="A235" i="5" s="1"/>
  <c r="B236" i="4"/>
  <c r="A237" i="4"/>
  <c r="A236" i="5" s="1"/>
  <c r="B237" i="4"/>
  <c r="A238" i="4"/>
  <c r="A237" i="5" s="1"/>
  <c r="B238" i="4"/>
  <c r="A239" i="4"/>
  <c r="A238" i="5" s="1"/>
  <c r="B239" i="4"/>
  <c r="A240" i="4"/>
  <c r="A239" i="5" s="1"/>
  <c r="B240" i="4"/>
  <c r="A241" i="4"/>
  <c r="A240" i="5" s="1"/>
  <c r="B241" i="4"/>
  <c r="A242" i="4"/>
  <c r="A241" i="5" s="1"/>
  <c r="B242" i="4"/>
  <c r="A243" i="4"/>
  <c r="A242" i="5" s="1"/>
  <c r="B243" i="4"/>
  <c r="A244" i="4"/>
  <c r="A243" i="5" s="1"/>
  <c r="B244" i="4"/>
  <c r="A245" i="4"/>
  <c r="A244" i="5" s="1"/>
  <c r="B245" i="4"/>
  <c r="A246" i="4"/>
  <c r="A245" i="5" s="1"/>
  <c r="B246" i="4"/>
  <c r="A247" i="4"/>
  <c r="A246" i="5" s="1"/>
  <c r="B247" i="4"/>
  <c r="A248" i="4"/>
  <c r="A247" i="5" s="1"/>
  <c r="B248" i="4"/>
  <c r="A249" i="4"/>
  <c r="A248" i="5" s="1"/>
  <c r="B249" i="4"/>
  <c r="A250" i="4"/>
  <c r="A249" i="5" s="1"/>
  <c r="B250" i="4"/>
  <c r="A251" i="4"/>
  <c r="A250" i="5" s="1"/>
  <c r="B251" i="4"/>
  <c r="A252" i="4"/>
  <c r="A251" i="5" s="1"/>
  <c r="B252" i="4"/>
  <c r="A253" i="4"/>
  <c r="A252" i="5" s="1"/>
  <c r="B253" i="4"/>
  <c r="A254" i="4"/>
  <c r="A253" i="5" s="1"/>
  <c r="B254" i="4"/>
  <c r="A255" i="4"/>
  <c r="A254" i="5" s="1"/>
  <c r="B255" i="4"/>
  <c r="A256" i="4"/>
  <c r="A255" i="5" s="1"/>
  <c r="B256" i="4"/>
  <c r="A257" i="4"/>
  <c r="A256" i="5" s="1"/>
  <c r="B257" i="4"/>
  <c r="A258" i="4"/>
  <c r="A257" i="5" s="1"/>
  <c r="B258" i="4"/>
  <c r="A259" i="4"/>
  <c r="A258" i="5" s="1"/>
  <c r="B259" i="4"/>
  <c r="A260" i="4"/>
  <c r="A259" i="5" s="1"/>
  <c r="B260" i="4"/>
  <c r="A261" i="4"/>
  <c r="A260" i="5" s="1"/>
  <c r="B261" i="4"/>
  <c r="A262" i="4"/>
  <c r="A261" i="5" s="1"/>
  <c r="B262" i="4"/>
  <c r="A263" i="4"/>
  <c r="A262" i="5" s="1"/>
  <c r="B263" i="4"/>
  <c r="A264" i="4"/>
  <c r="A263" i="5" s="1"/>
  <c r="B264" i="4"/>
  <c r="A265" i="4"/>
  <c r="A264" i="5" s="1"/>
  <c r="B265" i="4"/>
  <c r="A266" i="4"/>
  <c r="A265" i="5" s="1"/>
  <c r="B266" i="4"/>
  <c r="A267" i="4"/>
  <c r="A266" i="5" s="1"/>
  <c r="B267" i="4"/>
  <c r="A268" i="4"/>
  <c r="A267" i="5" s="1"/>
  <c r="B268" i="4"/>
  <c r="A269" i="4"/>
  <c r="A268" i="5" s="1"/>
  <c r="B269" i="4"/>
  <c r="A270" i="4"/>
  <c r="A269" i="5" s="1"/>
  <c r="B270" i="4"/>
  <c r="A271" i="4"/>
  <c r="A270" i="5" s="1"/>
  <c r="B271" i="4"/>
  <c r="A272" i="4"/>
  <c r="A271" i="5" s="1"/>
  <c r="B272" i="4"/>
  <c r="A273" i="4"/>
  <c r="A272" i="5" s="1"/>
  <c r="B273" i="4"/>
  <c r="A274" i="4"/>
  <c r="A273" i="5" s="1"/>
  <c r="B274" i="4"/>
  <c r="A275" i="4"/>
  <c r="A274" i="5" s="1"/>
  <c r="B275" i="4"/>
  <c r="A276" i="4"/>
  <c r="A275" i="5" s="1"/>
  <c r="B276" i="4"/>
  <c r="A277" i="4"/>
  <c r="A276" i="5" s="1"/>
  <c r="B277" i="4"/>
  <c r="A278" i="4"/>
  <c r="A277" i="5" s="1"/>
  <c r="B278" i="4"/>
  <c r="B277" i="5" s="1"/>
  <c r="A279" i="4"/>
  <c r="A278" i="5" s="1"/>
  <c r="B279" i="4"/>
  <c r="B278" i="5" s="1"/>
  <c r="A280" i="4"/>
  <c r="A279" i="5" s="1"/>
  <c r="B280" i="4"/>
  <c r="B279" i="5" s="1"/>
  <c r="A281" i="4"/>
  <c r="A280" i="5" s="1"/>
  <c r="B281" i="4"/>
  <c r="B280" i="5" s="1"/>
  <c r="A282" i="4"/>
  <c r="A281" i="5" s="1"/>
  <c r="B282" i="4"/>
  <c r="B281" i="5" s="1"/>
  <c r="A283" i="4"/>
  <c r="A282" i="5" s="1"/>
  <c r="B283" i="4"/>
  <c r="B282" i="5" s="1"/>
  <c r="A284" i="4"/>
  <c r="A283" i="5" s="1"/>
  <c r="B284" i="4"/>
  <c r="B283" i="5" s="1"/>
  <c r="A285" i="4"/>
  <c r="A284" i="5" s="1"/>
  <c r="B285" i="4"/>
  <c r="B284" i="5" s="1"/>
  <c r="A286" i="4"/>
  <c r="A285" i="5" s="1"/>
  <c r="B286" i="4"/>
  <c r="B285" i="5" s="1"/>
  <c r="A287" i="4"/>
  <c r="A286" i="5" s="1"/>
  <c r="B287" i="4"/>
  <c r="B286" i="5" s="1"/>
  <c r="A288" i="4"/>
  <c r="A287" i="5" s="1"/>
  <c r="B288" i="4"/>
  <c r="A289" i="4"/>
  <c r="A288" i="5" s="1"/>
  <c r="B289" i="4"/>
  <c r="A290" i="4"/>
  <c r="A289" i="5" s="1"/>
  <c r="B290" i="4"/>
  <c r="A291" i="4"/>
  <c r="A290" i="5" s="1"/>
  <c r="B291" i="4"/>
  <c r="A292" i="4"/>
  <c r="A291" i="5" s="1"/>
  <c r="B292" i="4"/>
  <c r="A293" i="4"/>
  <c r="A292" i="5" s="1"/>
  <c r="B293" i="4"/>
  <c r="A294" i="4"/>
  <c r="A293" i="5" s="1"/>
  <c r="B294" i="4"/>
  <c r="A295" i="4"/>
  <c r="A294" i="5" s="1"/>
  <c r="B295" i="4"/>
  <c r="A296" i="4"/>
  <c r="A295" i="5" s="1"/>
  <c r="B296" i="4"/>
  <c r="A297" i="4"/>
  <c r="A296" i="5" s="1"/>
  <c r="B297" i="4"/>
  <c r="A298" i="4"/>
  <c r="A297" i="5" s="1"/>
  <c r="B298" i="4"/>
  <c r="A299" i="4"/>
  <c r="A298" i="5" s="1"/>
  <c r="B299" i="4"/>
  <c r="A300" i="4"/>
  <c r="A299" i="5" s="1"/>
  <c r="B300" i="4"/>
  <c r="A301" i="4"/>
  <c r="A300" i="5" s="1"/>
  <c r="B301" i="4"/>
  <c r="A302" i="4"/>
  <c r="A301" i="5" s="1"/>
  <c r="B302" i="4"/>
  <c r="A303" i="4"/>
  <c r="A302" i="5" s="1"/>
  <c r="B303" i="4"/>
  <c r="A304" i="4"/>
  <c r="A303" i="5" s="1"/>
  <c r="B304" i="4"/>
  <c r="A305" i="4"/>
  <c r="A304" i="5" s="1"/>
  <c r="B305" i="4"/>
  <c r="A306" i="4"/>
  <c r="A305" i="5" s="1"/>
  <c r="B306" i="4"/>
  <c r="A307" i="4"/>
  <c r="A306" i="5" s="1"/>
  <c r="B307" i="4"/>
  <c r="A308" i="4"/>
  <c r="A307" i="5" s="1"/>
  <c r="B308" i="4"/>
  <c r="A309" i="4"/>
  <c r="A308" i="5" s="1"/>
  <c r="B309" i="4"/>
  <c r="A310" i="4"/>
  <c r="A309" i="5" s="1"/>
  <c r="B310" i="4"/>
  <c r="A311" i="4"/>
  <c r="A310" i="5" s="1"/>
  <c r="B311" i="4"/>
  <c r="A312" i="4"/>
  <c r="A311" i="5" s="1"/>
  <c r="B312" i="4"/>
  <c r="A313" i="4"/>
  <c r="A312" i="5" s="1"/>
  <c r="B313" i="4"/>
  <c r="A314" i="4"/>
  <c r="A313" i="5" s="1"/>
  <c r="B314" i="4"/>
  <c r="A315" i="4"/>
  <c r="A314" i="5" s="1"/>
  <c r="B315" i="4"/>
  <c r="A316" i="4"/>
  <c r="A315" i="5" s="1"/>
  <c r="B316" i="4"/>
  <c r="A317" i="4"/>
  <c r="A316" i="5" s="1"/>
  <c r="B317" i="4"/>
  <c r="A318" i="4"/>
  <c r="A317" i="5" s="1"/>
  <c r="B318" i="4"/>
  <c r="A319" i="4"/>
  <c r="A318" i="5" s="1"/>
  <c r="B319" i="4"/>
  <c r="A320" i="4"/>
  <c r="A319" i="5" s="1"/>
  <c r="B320" i="4"/>
  <c r="A321" i="4"/>
  <c r="A320" i="5" s="1"/>
  <c r="B321" i="4"/>
  <c r="A322" i="4"/>
  <c r="A321" i="5" s="1"/>
  <c r="B322" i="4"/>
  <c r="A323" i="4"/>
  <c r="A322" i="5" s="1"/>
  <c r="B323" i="4"/>
  <c r="A324" i="4"/>
  <c r="A323" i="5" s="1"/>
  <c r="B324" i="4"/>
  <c r="A325" i="4"/>
  <c r="A324" i="5" s="1"/>
  <c r="B325" i="4"/>
  <c r="A326" i="4"/>
  <c r="A325" i="5" s="1"/>
  <c r="B326" i="4"/>
  <c r="A327" i="4"/>
  <c r="A326" i="5" s="1"/>
  <c r="B327" i="4"/>
  <c r="A328" i="4"/>
  <c r="A327" i="5" s="1"/>
  <c r="B328" i="4"/>
  <c r="A329" i="4"/>
  <c r="A328" i="5" s="1"/>
  <c r="B329" i="4"/>
  <c r="A330" i="4"/>
  <c r="A329" i="5" s="1"/>
  <c r="B330" i="4"/>
  <c r="A331" i="4"/>
  <c r="A330" i="5" s="1"/>
  <c r="B331" i="4"/>
  <c r="A332" i="4"/>
  <c r="A331" i="5" s="1"/>
  <c r="B332" i="4"/>
  <c r="A333" i="4"/>
  <c r="A332" i="5" s="1"/>
  <c r="B333" i="4"/>
  <c r="A334" i="4"/>
  <c r="A333" i="5" s="1"/>
  <c r="B334" i="4"/>
  <c r="A335" i="4"/>
  <c r="A334" i="5" s="1"/>
  <c r="B335" i="4"/>
  <c r="A336" i="4"/>
  <c r="A335" i="5" s="1"/>
  <c r="B336" i="4"/>
  <c r="A337" i="4"/>
  <c r="A336" i="5" s="1"/>
  <c r="B337" i="4"/>
  <c r="A338" i="4"/>
  <c r="A337" i="5" s="1"/>
  <c r="B338" i="4"/>
  <c r="A339" i="4"/>
  <c r="A338" i="5" s="1"/>
  <c r="B339" i="4"/>
  <c r="A340" i="4"/>
  <c r="A339" i="5" s="1"/>
  <c r="B340" i="4"/>
  <c r="A341" i="4"/>
  <c r="A340" i="5" s="1"/>
  <c r="B341" i="4"/>
  <c r="A342" i="4"/>
  <c r="A341" i="5" s="1"/>
  <c r="B342" i="4"/>
  <c r="A343" i="4"/>
  <c r="A342" i="5" s="1"/>
  <c r="B343" i="4"/>
  <c r="A344" i="4"/>
  <c r="A343" i="5" s="1"/>
  <c r="B344" i="4"/>
  <c r="A345" i="4"/>
  <c r="A344" i="5" s="1"/>
  <c r="B345" i="4"/>
  <c r="A346" i="4"/>
  <c r="A345" i="5" s="1"/>
  <c r="B346" i="4"/>
  <c r="A347" i="4"/>
  <c r="A346" i="5" s="1"/>
  <c r="B347" i="4"/>
  <c r="A348" i="4"/>
  <c r="A347" i="5" s="1"/>
  <c r="B348" i="4"/>
  <c r="A349" i="4"/>
  <c r="A348" i="5" s="1"/>
  <c r="B349" i="4"/>
  <c r="A350" i="4"/>
  <c r="A349" i="5" s="1"/>
  <c r="B350" i="4"/>
  <c r="A351" i="4"/>
  <c r="A350" i="5" s="1"/>
  <c r="B351" i="4"/>
  <c r="A352" i="4"/>
  <c r="A351" i="5" s="1"/>
  <c r="B352" i="4"/>
  <c r="A353" i="4"/>
  <c r="A352" i="5" s="1"/>
  <c r="B353" i="4"/>
  <c r="A354" i="4"/>
  <c r="A353" i="5" s="1"/>
  <c r="B354" i="4"/>
  <c r="A355" i="4"/>
  <c r="A354" i="5" s="1"/>
  <c r="B355" i="4"/>
  <c r="A356" i="4"/>
  <c r="A355" i="5" s="1"/>
  <c r="B356" i="4"/>
  <c r="A357" i="4"/>
  <c r="A356" i="5" s="1"/>
  <c r="B357" i="4"/>
  <c r="A358" i="4"/>
  <c r="A357" i="5" s="1"/>
  <c r="B358" i="4"/>
  <c r="A359" i="4"/>
  <c r="A358" i="5" s="1"/>
  <c r="B359" i="4"/>
  <c r="A360" i="4"/>
  <c r="A359" i="5" s="1"/>
  <c r="B360" i="4"/>
  <c r="A361" i="4"/>
  <c r="A360" i="5" s="1"/>
  <c r="B361" i="4"/>
  <c r="A362" i="4"/>
  <c r="A361" i="5" s="1"/>
  <c r="B362" i="4"/>
  <c r="A363" i="4"/>
  <c r="A362" i="5" s="1"/>
  <c r="B363" i="4"/>
  <c r="A364" i="4"/>
  <c r="A363" i="5" s="1"/>
  <c r="B364" i="4"/>
  <c r="A365" i="4"/>
  <c r="A364" i="5" s="1"/>
  <c r="B365" i="4"/>
  <c r="A366" i="4"/>
  <c r="A365" i="5" s="1"/>
  <c r="B366" i="4"/>
  <c r="A367" i="4"/>
  <c r="A366" i="5" s="1"/>
  <c r="B367" i="4"/>
  <c r="A368" i="4"/>
  <c r="A367" i="5" s="1"/>
  <c r="B368" i="4"/>
  <c r="A369" i="4"/>
  <c r="A368" i="5" s="1"/>
  <c r="B369" i="4"/>
  <c r="A370" i="4"/>
  <c r="A369" i="5" s="1"/>
  <c r="B370" i="4"/>
  <c r="A371" i="4"/>
  <c r="A370" i="5" s="1"/>
  <c r="B371" i="4"/>
  <c r="A372" i="4"/>
  <c r="A371" i="5" s="1"/>
  <c r="B372" i="4"/>
  <c r="A373" i="4"/>
  <c r="A372" i="5" s="1"/>
  <c r="B373" i="4"/>
  <c r="A374" i="4"/>
  <c r="A373" i="5" s="1"/>
  <c r="B374" i="4"/>
  <c r="B373" i="5" s="1"/>
  <c r="A375" i="4"/>
  <c r="A374" i="5" s="1"/>
  <c r="B375" i="4"/>
  <c r="B374" i="5" s="1"/>
  <c r="A376" i="4"/>
  <c r="A375" i="5" s="1"/>
  <c r="B376" i="4"/>
  <c r="B375" i="5" s="1"/>
  <c r="B370" i="5" l="1"/>
  <c r="A85" i="13"/>
  <c r="B366" i="5"/>
  <c r="A81" i="13"/>
  <c r="B360" i="5"/>
  <c r="A75" i="13"/>
  <c r="B356" i="5"/>
  <c r="A71" i="13"/>
  <c r="B352" i="5"/>
  <c r="A67" i="13"/>
  <c r="B348" i="5"/>
  <c r="A63" i="13"/>
  <c r="B346" i="5"/>
  <c r="A61" i="13"/>
  <c r="B344" i="5"/>
  <c r="A59" i="13"/>
  <c r="B340" i="5"/>
  <c r="A55" i="13"/>
  <c r="B338" i="5"/>
  <c r="A53" i="13"/>
  <c r="B336" i="5"/>
  <c r="A51" i="13"/>
  <c r="B334" i="5"/>
  <c r="A49" i="13"/>
  <c r="B330" i="5"/>
  <c r="A45" i="13"/>
  <c r="B328" i="5"/>
  <c r="A43" i="13"/>
  <c r="B326" i="5"/>
  <c r="A41" i="13"/>
  <c r="B324" i="5"/>
  <c r="A39" i="13"/>
  <c r="B322" i="5"/>
  <c r="A37" i="13"/>
  <c r="B320" i="5"/>
  <c r="A35" i="13"/>
  <c r="B318" i="5"/>
  <c r="A33" i="13"/>
  <c r="B314" i="5"/>
  <c r="A29" i="13"/>
  <c r="B310" i="5"/>
  <c r="A25" i="13"/>
  <c r="B306" i="5"/>
  <c r="A21" i="13"/>
  <c r="B304" i="5"/>
  <c r="A19" i="13"/>
  <c r="B302" i="5"/>
  <c r="A17" i="13"/>
  <c r="B298" i="5"/>
  <c r="A13" i="13"/>
  <c r="B296" i="5"/>
  <c r="A11" i="13"/>
  <c r="B292" i="5"/>
  <c r="A7" i="13"/>
  <c r="B290" i="5"/>
  <c r="A5" i="13"/>
  <c r="B371" i="5"/>
  <c r="A86" i="13"/>
  <c r="B369" i="5"/>
  <c r="A84" i="13"/>
  <c r="B367" i="5"/>
  <c r="A82" i="13"/>
  <c r="B365" i="5"/>
  <c r="A80" i="13"/>
  <c r="B363" i="5"/>
  <c r="A78" i="13"/>
  <c r="B361" i="5"/>
  <c r="A76" i="13"/>
  <c r="B359" i="5"/>
  <c r="A74" i="13"/>
  <c r="B357" i="5"/>
  <c r="A72" i="13"/>
  <c r="B355" i="5"/>
  <c r="A70" i="13"/>
  <c r="B353" i="5"/>
  <c r="A68" i="13"/>
  <c r="B351" i="5"/>
  <c r="A66" i="13"/>
  <c r="B349" i="5"/>
  <c r="A64" i="13"/>
  <c r="B347" i="5"/>
  <c r="A62" i="13"/>
  <c r="B345" i="5"/>
  <c r="A60" i="13"/>
  <c r="B343" i="5"/>
  <c r="A58" i="13"/>
  <c r="B341" i="5"/>
  <c r="A56" i="13"/>
  <c r="B339" i="5"/>
  <c r="A54" i="13"/>
  <c r="B337" i="5"/>
  <c r="A52" i="13"/>
  <c r="B335" i="5"/>
  <c r="A50" i="13"/>
  <c r="B333" i="5"/>
  <c r="A48" i="13"/>
  <c r="B331" i="5"/>
  <c r="A46" i="13"/>
  <c r="B329" i="5"/>
  <c r="A44" i="13"/>
  <c r="B327" i="5"/>
  <c r="A42" i="13"/>
  <c r="B325" i="5"/>
  <c r="A40" i="13"/>
  <c r="B323" i="5"/>
  <c r="A38" i="13"/>
  <c r="B321" i="5"/>
  <c r="A36" i="13"/>
  <c r="B319" i="5"/>
  <c r="A34" i="13"/>
  <c r="B317" i="5"/>
  <c r="A32" i="13"/>
  <c r="B315" i="5"/>
  <c r="A30" i="13"/>
  <c r="B313" i="5"/>
  <c r="A28" i="13"/>
  <c r="B311" i="5"/>
  <c r="A26" i="13"/>
  <c r="B309" i="5"/>
  <c r="A24" i="13"/>
  <c r="B307" i="5"/>
  <c r="A22" i="13"/>
  <c r="B305" i="5"/>
  <c r="A20" i="13"/>
  <c r="B303" i="5"/>
  <c r="A18" i="13"/>
  <c r="B301" i="5"/>
  <c r="A16" i="13"/>
  <c r="B299" i="5"/>
  <c r="A14" i="13"/>
  <c r="B297" i="5"/>
  <c r="A12" i="13"/>
  <c r="B295" i="5"/>
  <c r="A10" i="13"/>
  <c r="B293" i="5"/>
  <c r="A8" i="13"/>
  <c r="B291" i="5"/>
  <c r="A6" i="13"/>
  <c r="B289" i="5"/>
  <c r="A4" i="13"/>
  <c r="B287" i="5"/>
  <c r="A2" i="13"/>
  <c r="B372" i="5"/>
  <c r="A87" i="13"/>
  <c r="B368" i="5"/>
  <c r="A83" i="13"/>
  <c r="B364" i="5"/>
  <c r="A79" i="13"/>
  <c r="B362" i="5"/>
  <c r="A77" i="13"/>
  <c r="B358" i="5"/>
  <c r="A73" i="13"/>
  <c r="B354" i="5"/>
  <c r="A69" i="13"/>
  <c r="B350" i="5"/>
  <c r="A65" i="13"/>
  <c r="B342" i="5"/>
  <c r="A57" i="13"/>
  <c r="B332" i="5"/>
  <c r="A47" i="13"/>
  <c r="B316" i="5"/>
  <c r="A31" i="13"/>
  <c r="B312" i="5"/>
  <c r="A27" i="13"/>
  <c r="B308" i="5"/>
  <c r="A23" i="13"/>
  <c r="B300" i="5"/>
  <c r="A15" i="13"/>
  <c r="B294" i="5"/>
  <c r="A9" i="13"/>
  <c r="B288" i="5"/>
  <c r="A3" i="13"/>
  <c r="B276" i="5"/>
  <c r="A89" i="12"/>
  <c r="B272" i="5"/>
  <c r="A85" i="12"/>
  <c r="B268" i="5"/>
  <c r="A81" i="12"/>
  <c r="B264" i="5"/>
  <c r="A77" i="12"/>
  <c r="B260" i="5"/>
  <c r="A73" i="12"/>
  <c r="B256" i="5"/>
  <c r="A69" i="12"/>
  <c r="B252" i="5"/>
  <c r="A65" i="12"/>
  <c r="B248" i="5"/>
  <c r="A61" i="12"/>
  <c r="B244" i="5"/>
  <c r="A57" i="12"/>
  <c r="B240" i="5"/>
  <c r="A53" i="12"/>
  <c r="B236" i="5"/>
  <c r="A49" i="12"/>
  <c r="B232" i="5"/>
  <c r="A45" i="12"/>
  <c r="B228" i="5"/>
  <c r="A41" i="12"/>
  <c r="B224" i="5"/>
  <c r="A37" i="12"/>
  <c r="B220" i="5"/>
  <c r="A33" i="12"/>
  <c r="B216" i="5"/>
  <c r="A29" i="12"/>
  <c r="B212" i="5"/>
  <c r="A25" i="12"/>
  <c r="B208" i="5"/>
  <c r="A21" i="12"/>
  <c r="B204" i="5"/>
  <c r="A17" i="12"/>
  <c r="B200" i="5"/>
  <c r="A13" i="12"/>
  <c r="B196" i="5"/>
  <c r="A9" i="12"/>
  <c r="B192" i="5"/>
  <c r="A5" i="12"/>
  <c r="B274" i="5"/>
  <c r="A87" i="12"/>
  <c r="B270" i="5"/>
  <c r="A83" i="12"/>
  <c r="B266" i="5"/>
  <c r="A79" i="12"/>
  <c r="B262" i="5"/>
  <c r="A75" i="12"/>
  <c r="B258" i="5"/>
  <c r="A71" i="12"/>
  <c r="B254" i="5"/>
  <c r="A67" i="12"/>
  <c r="B250" i="5"/>
  <c r="A63" i="12"/>
  <c r="B246" i="5"/>
  <c r="A59" i="12"/>
  <c r="B242" i="5"/>
  <c r="A55" i="12"/>
  <c r="B238" i="5"/>
  <c r="A51" i="12"/>
  <c r="B234" i="5"/>
  <c r="A47" i="12"/>
  <c r="B230" i="5"/>
  <c r="A43" i="12"/>
  <c r="B226" i="5"/>
  <c r="A39" i="12"/>
  <c r="B222" i="5"/>
  <c r="A35" i="12"/>
  <c r="B218" i="5"/>
  <c r="A31" i="12"/>
  <c r="B214" i="5"/>
  <c r="A27" i="12"/>
  <c r="B210" i="5"/>
  <c r="A23" i="12"/>
  <c r="B206" i="5"/>
  <c r="A19" i="12"/>
  <c r="B202" i="5"/>
  <c r="A15" i="12"/>
  <c r="B198" i="5"/>
  <c r="A11" i="12"/>
  <c r="B194" i="5"/>
  <c r="A7" i="12"/>
  <c r="B190" i="5"/>
  <c r="A3" i="12"/>
  <c r="B275" i="5"/>
  <c r="A88" i="12"/>
  <c r="B273" i="5"/>
  <c r="A86" i="12"/>
  <c r="B271" i="5"/>
  <c r="A84" i="12"/>
  <c r="B269" i="5"/>
  <c r="A82" i="12"/>
  <c r="B267" i="5"/>
  <c r="A80" i="12"/>
  <c r="B265" i="5"/>
  <c r="A78" i="12"/>
  <c r="B263" i="5"/>
  <c r="A76" i="12"/>
  <c r="B261" i="5"/>
  <c r="A74" i="12"/>
  <c r="B259" i="5"/>
  <c r="A72" i="12"/>
  <c r="B257" i="5"/>
  <c r="A70" i="12"/>
  <c r="B255" i="5"/>
  <c r="A68" i="12"/>
  <c r="B253" i="5"/>
  <c r="A66" i="12"/>
  <c r="B251" i="5"/>
  <c r="A64" i="12"/>
  <c r="B249" i="5"/>
  <c r="A62" i="12"/>
  <c r="B247" i="5"/>
  <c r="A60" i="12"/>
  <c r="B245" i="5"/>
  <c r="A58" i="12"/>
  <c r="B243" i="5"/>
  <c r="A56" i="12"/>
  <c r="B241" i="5"/>
  <c r="A54" i="12"/>
  <c r="B239" i="5"/>
  <c r="A52" i="12"/>
  <c r="B237" i="5"/>
  <c r="A50" i="12"/>
  <c r="B235" i="5"/>
  <c r="A48" i="12"/>
  <c r="B233" i="5"/>
  <c r="A46" i="12"/>
  <c r="B231" i="5"/>
  <c r="A44" i="12"/>
  <c r="B229" i="5"/>
  <c r="A42" i="12"/>
  <c r="B227" i="5"/>
  <c r="A40" i="12"/>
  <c r="B225" i="5"/>
  <c r="A38" i="12"/>
  <c r="B223" i="5"/>
  <c r="A36" i="12"/>
  <c r="B221" i="5"/>
  <c r="A34" i="12"/>
  <c r="B219" i="5"/>
  <c r="A32" i="12"/>
  <c r="B217" i="5"/>
  <c r="A30" i="12"/>
  <c r="B215" i="5"/>
  <c r="A28" i="12"/>
  <c r="B213" i="5"/>
  <c r="A26" i="12"/>
  <c r="B211" i="5"/>
  <c r="A24" i="12"/>
  <c r="B209" i="5"/>
  <c r="A22" i="12"/>
  <c r="B207" i="5"/>
  <c r="A20" i="12"/>
  <c r="B205" i="5"/>
  <c r="A18" i="12"/>
  <c r="B203" i="5"/>
  <c r="A16" i="12"/>
  <c r="B201" i="5"/>
  <c r="A14" i="12"/>
  <c r="B199" i="5"/>
  <c r="A12" i="12"/>
  <c r="B197" i="5"/>
  <c r="A10" i="12"/>
  <c r="B195" i="5"/>
  <c r="A8" i="12"/>
  <c r="B193" i="5"/>
  <c r="A6" i="12"/>
  <c r="B191" i="5"/>
  <c r="A4" i="12"/>
  <c r="B189" i="5"/>
  <c r="A2" i="12"/>
  <c r="J23" i="12"/>
  <c r="L23" i="12" s="1"/>
  <c r="C83" i="12" s="1"/>
  <c r="C8" i="12"/>
  <c r="C24" i="12"/>
  <c r="B185" i="4"/>
  <c r="C31" i="12" l="1"/>
  <c r="C88" i="12"/>
  <c r="C62" i="12"/>
  <c r="C46" i="12"/>
  <c r="C14" i="12"/>
  <c r="C15" i="12"/>
  <c r="C6" i="12"/>
  <c r="C65" i="12"/>
  <c r="C25" i="12"/>
  <c r="C42" i="12"/>
  <c r="C29" i="12"/>
  <c r="C57" i="12"/>
  <c r="C9" i="12"/>
  <c r="C26" i="12"/>
  <c r="C72" i="12"/>
  <c r="C79" i="12"/>
  <c r="C78" i="12"/>
  <c r="C38" i="12"/>
  <c r="C89" i="12"/>
  <c r="C41" i="12"/>
  <c r="C82" i="12"/>
  <c r="C77" i="12"/>
  <c r="C12" i="12"/>
  <c r="C56" i="12"/>
  <c r="C47" i="12"/>
  <c r="C70" i="12"/>
  <c r="C30" i="12"/>
  <c r="C73" i="12"/>
  <c r="C33" i="12"/>
  <c r="C74" i="12"/>
  <c r="C37" i="12"/>
  <c r="C55" i="12"/>
  <c r="C2" i="12"/>
  <c r="C40" i="12"/>
  <c r="C63" i="12"/>
  <c r="C86" i="12"/>
  <c r="C54" i="12"/>
  <c r="C22" i="12"/>
  <c r="C81" i="12"/>
  <c r="C49" i="12"/>
  <c r="C17" i="12"/>
  <c r="C58" i="12"/>
  <c r="C69" i="12"/>
  <c r="C51" i="12"/>
  <c r="C84" i="12"/>
  <c r="C18" i="12"/>
  <c r="C61" i="12"/>
  <c r="C13" i="12"/>
  <c r="C35" i="12"/>
  <c r="C80" i="12"/>
  <c r="C39" i="12"/>
  <c r="C68" i="12"/>
  <c r="C50" i="12"/>
  <c r="C10" i="12"/>
  <c r="C45" i="12"/>
  <c r="C3" i="12"/>
  <c r="C76" i="12"/>
  <c r="C32" i="12"/>
  <c r="C59" i="12"/>
  <c r="C20" i="12"/>
  <c r="C60" i="12"/>
  <c r="C16" i="12"/>
  <c r="C43" i="12"/>
  <c r="C5" i="12"/>
  <c r="C19" i="12"/>
  <c r="C44" i="12"/>
  <c r="C64" i="12"/>
  <c r="C87" i="12"/>
  <c r="C23" i="12"/>
  <c r="C27" i="12"/>
  <c r="C52" i="12"/>
  <c r="C75" i="12"/>
  <c r="C66" i="12"/>
  <c r="C34" i="12"/>
  <c r="C85" i="12"/>
  <c r="C53" i="12"/>
  <c r="C21" i="12"/>
  <c r="C67" i="12"/>
  <c r="C4" i="12"/>
  <c r="C28" i="12"/>
  <c r="C48" i="12"/>
  <c r="C71" i="12"/>
  <c r="C7" i="12"/>
  <c r="C11" i="12"/>
  <c r="C36" i="12"/>
  <c r="L99" i="4"/>
  <c r="N99" i="4" s="1"/>
  <c r="L100" i="4"/>
  <c r="N100" i="4" s="1"/>
  <c r="L101" i="4"/>
  <c r="N101" i="4" s="1"/>
  <c r="L102" i="4"/>
  <c r="N102" i="4" s="1"/>
  <c r="L103" i="4"/>
  <c r="N103" i="4" s="1"/>
  <c r="L104" i="4"/>
  <c r="N104" i="4" s="1"/>
  <c r="L105" i="4"/>
  <c r="N105" i="4" s="1"/>
  <c r="L106" i="4"/>
  <c r="N106" i="4" s="1"/>
  <c r="L107" i="4"/>
  <c r="N107" i="4" s="1"/>
  <c r="L108" i="4"/>
  <c r="N108" i="4" s="1"/>
  <c r="L109" i="4"/>
  <c r="N109" i="4" s="1"/>
  <c r="L110" i="4"/>
  <c r="N110" i="4" s="1"/>
  <c r="L111" i="4"/>
  <c r="N111" i="4" s="1"/>
  <c r="L112" i="4"/>
  <c r="N112" i="4" s="1"/>
  <c r="L113" i="4"/>
  <c r="N113" i="4" s="1"/>
  <c r="L114" i="4"/>
  <c r="N114" i="4" s="1"/>
  <c r="L115" i="4"/>
  <c r="N115" i="4" s="1"/>
  <c r="L116" i="4"/>
  <c r="N116" i="4" s="1"/>
  <c r="L117" i="4"/>
  <c r="N117" i="4" s="1"/>
  <c r="L118" i="4"/>
  <c r="N118" i="4" s="1"/>
  <c r="L119" i="4"/>
  <c r="N119" i="4" s="1"/>
  <c r="L120" i="4"/>
  <c r="N120" i="4" s="1"/>
  <c r="L121" i="4"/>
  <c r="N121" i="4" s="1"/>
  <c r="L122" i="4"/>
  <c r="N122" i="4" s="1"/>
  <c r="L123" i="4"/>
  <c r="N123" i="4" s="1"/>
  <c r="L124" i="4"/>
  <c r="N124" i="4" s="1"/>
  <c r="L125" i="4"/>
  <c r="N125" i="4" s="1"/>
  <c r="L126" i="4"/>
  <c r="N126" i="4" s="1"/>
  <c r="L127" i="4"/>
  <c r="N127" i="4" s="1"/>
  <c r="L128" i="4"/>
  <c r="N128" i="4" s="1"/>
  <c r="L129" i="4"/>
  <c r="N129" i="4" s="1"/>
  <c r="L130" i="4"/>
  <c r="N130" i="4" s="1"/>
  <c r="L131" i="4"/>
  <c r="N131" i="4" s="1"/>
  <c r="L132" i="4"/>
  <c r="N132" i="4" s="1"/>
  <c r="L133" i="4"/>
  <c r="N133" i="4" s="1"/>
  <c r="L134" i="4"/>
  <c r="N134" i="4" s="1"/>
  <c r="L135" i="4"/>
  <c r="N135" i="4" s="1"/>
  <c r="L136" i="4"/>
  <c r="N136" i="4" s="1"/>
  <c r="L137" i="4"/>
  <c r="N137" i="4" s="1"/>
  <c r="L138" i="4"/>
  <c r="N138" i="4" s="1"/>
  <c r="L139" i="4"/>
  <c r="N139" i="4" s="1"/>
  <c r="L140" i="4"/>
  <c r="N140" i="4" s="1"/>
  <c r="L141" i="4"/>
  <c r="N141" i="4" s="1"/>
  <c r="L142" i="4"/>
  <c r="N142" i="4" s="1"/>
  <c r="L143" i="4"/>
  <c r="N143" i="4" s="1"/>
  <c r="L144" i="4"/>
  <c r="N144" i="4" s="1"/>
  <c r="L145" i="4"/>
  <c r="N145" i="4" s="1"/>
  <c r="L146" i="4"/>
  <c r="N146" i="4" s="1"/>
  <c r="L147" i="4"/>
  <c r="N147" i="4" s="1"/>
  <c r="L148" i="4"/>
  <c r="N148" i="4" s="1"/>
  <c r="L149" i="4"/>
  <c r="N149" i="4" s="1"/>
  <c r="L150" i="4"/>
  <c r="N150" i="4" s="1"/>
  <c r="L151" i="4"/>
  <c r="N151" i="4" s="1"/>
  <c r="L152" i="4"/>
  <c r="N152" i="4" s="1"/>
  <c r="L153" i="4"/>
  <c r="N153" i="4" s="1"/>
  <c r="L154" i="4"/>
  <c r="N154" i="4" s="1"/>
  <c r="L155" i="4"/>
  <c r="N155" i="4" s="1"/>
  <c r="L156" i="4"/>
  <c r="N156" i="4" s="1"/>
  <c r="L157" i="4"/>
  <c r="N157" i="4" s="1"/>
  <c r="L158" i="4"/>
  <c r="N158" i="4" s="1"/>
  <c r="L159" i="4"/>
  <c r="N159" i="4" s="1"/>
  <c r="L160" i="4"/>
  <c r="N160" i="4" s="1"/>
  <c r="L161" i="4"/>
  <c r="N161" i="4" s="1"/>
  <c r="L162" i="4"/>
  <c r="N162" i="4" s="1"/>
  <c r="L163" i="4"/>
  <c r="N163" i="4" s="1"/>
  <c r="L164" i="4"/>
  <c r="N164" i="4" s="1"/>
  <c r="L165" i="4"/>
  <c r="N165" i="4" s="1"/>
  <c r="L166" i="4"/>
  <c r="N166" i="4" s="1"/>
  <c r="L167" i="4"/>
  <c r="N167" i="4" s="1"/>
  <c r="L168" i="4"/>
  <c r="N168" i="4" s="1"/>
  <c r="L169" i="4"/>
  <c r="N169" i="4" s="1"/>
  <c r="L170" i="4"/>
  <c r="N170" i="4"/>
  <c r="L171" i="4"/>
  <c r="N171" i="4"/>
  <c r="L172" i="4"/>
  <c r="N172" i="4" s="1"/>
  <c r="L173" i="4"/>
  <c r="N173" i="4" s="1"/>
  <c r="L174" i="4"/>
  <c r="N174" i="4" s="1"/>
  <c r="L175" i="4"/>
  <c r="N175" i="4"/>
  <c r="L176" i="4"/>
  <c r="N176" i="4" s="1"/>
  <c r="L177" i="4"/>
  <c r="N177" i="4"/>
  <c r="L178" i="4"/>
  <c r="N178" i="4"/>
  <c r="L179" i="4"/>
  <c r="N179" i="4"/>
  <c r="L180" i="4"/>
  <c r="N180" i="4" s="1"/>
  <c r="L181" i="4"/>
  <c r="N181" i="4" s="1"/>
  <c r="L182" i="4"/>
  <c r="N182" i="4"/>
  <c r="L183" i="4"/>
  <c r="N183" i="4" s="1"/>
  <c r="L184" i="4"/>
  <c r="N184" i="4"/>
  <c r="L185" i="4"/>
  <c r="N185" i="4"/>
  <c r="L186" i="4"/>
  <c r="N186" i="4" s="1"/>
  <c r="X172" i="4" l="1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G23" i="10"/>
  <c r="H23" i="10"/>
  <c r="F23" i="10"/>
  <c r="AA101" i="4"/>
  <c r="AF101" i="4"/>
  <c r="AA102" i="4"/>
  <c r="AF102" i="4"/>
  <c r="AA103" i="4"/>
  <c r="AF103" i="4"/>
  <c r="AA104" i="4"/>
  <c r="AF104" i="4"/>
  <c r="AA105" i="4"/>
  <c r="AF105" i="4"/>
  <c r="AA106" i="4"/>
  <c r="AF106" i="4"/>
  <c r="AA107" i="4"/>
  <c r="AF107" i="4"/>
  <c r="AA108" i="4"/>
  <c r="AF108" i="4"/>
  <c r="AA109" i="4"/>
  <c r="AF109" i="4"/>
  <c r="AA110" i="4"/>
  <c r="AF110" i="4"/>
  <c r="AA111" i="4"/>
  <c r="AF111" i="4"/>
  <c r="AA112" i="4"/>
  <c r="AF112" i="4"/>
  <c r="AA113" i="4"/>
  <c r="AF113" i="4"/>
  <c r="AA114" i="4"/>
  <c r="AF114" i="4"/>
  <c r="AA115" i="4"/>
  <c r="AF115" i="4"/>
  <c r="AA116" i="4"/>
  <c r="AF116" i="4"/>
  <c r="AA117" i="4"/>
  <c r="AF117" i="4"/>
  <c r="AA118" i="4"/>
  <c r="AF118" i="4"/>
  <c r="AA119" i="4"/>
  <c r="AF119" i="4"/>
  <c r="AA120" i="4"/>
  <c r="AF120" i="4"/>
  <c r="AA121" i="4"/>
  <c r="AF121" i="4"/>
  <c r="AA122" i="4"/>
  <c r="AF122" i="4"/>
  <c r="AA123" i="4"/>
  <c r="AF123" i="4"/>
  <c r="AA124" i="4"/>
  <c r="AF124" i="4"/>
  <c r="AA125" i="4"/>
  <c r="AF125" i="4"/>
  <c r="AA126" i="4"/>
  <c r="AF126" i="4"/>
  <c r="AA127" i="4"/>
  <c r="AF127" i="4"/>
  <c r="AA128" i="4"/>
  <c r="AF128" i="4"/>
  <c r="AA129" i="4"/>
  <c r="AF129" i="4"/>
  <c r="AA130" i="4"/>
  <c r="AF130" i="4"/>
  <c r="AA131" i="4"/>
  <c r="AF131" i="4"/>
  <c r="AA132" i="4"/>
  <c r="AF132" i="4"/>
  <c r="AA133" i="4"/>
  <c r="AF133" i="4"/>
  <c r="AA134" i="4"/>
  <c r="AF134" i="4"/>
  <c r="AA135" i="4"/>
  <c r="AF135" i="4"/>
  <c r="AA136" i="4"/>
  <c r="AF136" i="4"/>
  <c r="AA137" i="4"/>
  <c r="AF137" i="4"/>
  <c r="AA138" i="4"/>
  <c r="AF138" i="4"/>
  <c r="AG138" i="4" s="1"/>
  <c r="AA139" i="4"/>
  <c r="AF139" i="4"/>
  <c r="AA140" i="4"/>
  <c r="AF140" i="4"/>
  <c r="AA141" i="4"/>
  <c r="AF141" i="4"/>
  <c r="AA142" i="4"/>
  <c r="AF142" i="4"/>
  <c r="AA143" i="4"/>
  <c r="AF143" i="4"/>
  <c r="AA144" i="4"/>
  <c r="AF144" i="4"/>
  <c r="AA145" i="4"/>
  <c r="AF145" i="4"/>
  <c r="AA146" i="4"/>
  <c r="AF146" i="4"/>
  <c r="AG146" i="4" s="1"/>
  <c r="AA147" i="4"/>
  <c r="AF147" i="4"/>
  <c r="AA148" i="4"/>
  <c r="AF148" i="4"/>
  <c r="AA149" i="4"/>
  <c r="AF149" i="4"/>
  <c r="AA150" i="4"/>
  <c r="AF150" i="4"/>
  <c r="AA151" i="4"/>
  <c r="AF151" i="4"/>
  <c r="AA152" i="4"/>
  <c r="AF152" i="4"/>
  <c r="AA153" i="4"/>
  <c r="AF153" i="4"/>
  <c r="AA154" i="4"/>
  <c r="AF154" i="4"/>
  <c r="AG154" i="4" s="1"/>
  <c r="AA155" i="4"/>
  <c r="AF155" i="4"/>
  <c r="AA156" i="4"/>
  <c r="AF156" i="4"/>
  <c r="AA157" i="4"/>
  <c r="AF157" i="4"/>
  <c r="AA158" i="4"/>
  <c r="AF158" i="4"/>
  <c r="AA159" i="4"/>
  <c r="AF159" i="4"/>
  <c r="AA160" i="4"/>
  <c r="AF160" i="4"/>
  <c r="AA161" i="4"/>
  <c r="AF161" i="4"/>
  <c r="AA162" i="4"/>
  <c r="AF162" i="4"/>
  <c r="AA163" i="4"/>
  <c r="AF163" i="4"/>
  <c r="AA164" i="4"/>
  <c r="AF164" i="4"/>
  <c r="AA165" i="4"/>
  <c r="AF165" i="4"/>
  <c r="AA166" i="4"/>
  <c r="AF166" i="4"/>
  <c r="AA167" i="4"/>
  <c r="AF167" i="4"/>
  <c r="AA168" i="4"/>
  <c r="AF168" i="4"/>
  <c r="AA169" i="4"/>
  <c r="AF169" i="4"/>
  <c r="AA170" i="4"/>
  <c r="AF170" i="4"/>
  <c r="AA171" i="4"/>
  <c r="AF171" i="4"/>
  <c r="AA172" i="4"/>
  <c r="AF172" i="4"/>
  <c r="AG172" i="4" s="1"/>
  <c r="AA173" i="4"/>
  <c r="AF173" i="4"/>
  <c r="AG173" i="4" s="1"/>
  <c r="AA174" i="4"/>
  <c r="AF174" i="4"/>
  <c r="AA175" i="4"/>
  <c r="AF175" i="4"/>
  <c r="AA176" i="4"/>
  <c r="AF176" i="4"/>
  <c r="AG176" i="4" s="1"/>
  <c r="AA177" i="4"/>
  <c r="AF177" i="4"/>
  <c r="AG177" i="4" s="1"/>
  <c r="AA178" i="4"/>
  <c r="AF178" i="4"/>
  <c r="AG178" i="4" s="1"/>
  <c r="AA179" i="4"/>
  <c r="AF179" i="4"/>
  <c r="AA180" i="4"/>
  <c r="AF180" i="4"/>
  <c r="AG180" i="4" s="1"/>
  <c r="AA181" i="4"/>
  <c r="AF181" i="4"/>
  <c r="AA182" i="4"/>
  <c r="AF182" i="4"/>
  <c r="AA183" i="4"/>
  <c r="AF183" i="4"/>
  <c r="AA184" i="4"/>
  <c r="AF184" i="4"/>
  <c r="AA185" i="4"/>
  <c r="AF185" i="4"/>
  <c r="AG185" i="4" s="1"/>
  <c r="AA186" i="4"/>
  <c r="AF186" i="4"/>
  <c r="AG186" i="4" s="1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N2" i="10"/>
  <c r="K2" i="10"/>
  <c r="J2" i="10"/>
  <c r="X101" i="4"/>
  <c r="X102" i="4"/>
  <c r="AG102" i="4" s="1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AG149" i="4" s="1"/>
  <c r="X150" i="4"/>
  <c r="X151" i="4"/>
  <c r="X152" i="4"/>
  <c r="X153" i="4"/>
  <c r="X154" i="4"/>
  <c r="X155" i="4"/>
  <c r="X156" i="4"/>
  <c r="X157" i="4"/>
  <c r="X158" i="4"/>
  <c r="X159" i="4"/>
  <c r="AG159" i="4" s="1"/>
  <c r="X160" i="4"/>
  <c r="X161" i="4"/>
  <c r="X162" i="4"/>
  <c r="X163" i="4"/>
  <c r="X164" i="4"/>
  <c r="X165" i="4"/>
  <c r="X166" i="4"/>
  <c r="X167" i="4"/>
  <c r="AG167" i="4" s="1"/>
  <c r="X168" i="4"/>
  <c r="X169" i="4"/>
  <c r="X170" i="4"/>
  <c r="X171" i="4"/>
  <c r="T101" i="4"/>
  <c r="B2" i="10" s="1"/>
  <c r="T102" i="4"/>
  <c r="B3" i="10" s="1"/>
  <c r="T103" i="4"/>
  <c r="B4" i="10" s="1"/>
  <c r="T104" i="4"/>
  <c r="B5" i="10" s="1"/>
  <c r="T105" i="4"/>
  <c r="B6" i="10" s="1"/>
  <c r="T106" i="4"/>
  <c r="B7" i="10" s="1"/>
  <c r="T107" i="4"/>
  <c r="B8" i="10" s="1"/>
  <c r="T108" i="4"/>
  <c r="B9" i="10" s="1"/>
  <c r="T109" i="4"/>
  <c r="B10" i="10" s="1"/>
  <c r="T110" i="4"/>
  <c r="B11" i="10" s="1"/>
  <c r="T111" i="4"/>
  <c r="B12" i="10" s="1"/>
  <c r="T112" i="4"/>
  <c r="B13" i="10" s="1"/>
  <c r="T113" i="4"/>
  <c r="B14" i="10" s="1"/>
  <c r="T114" i="4"/>
  <c r="B15" i="10" s="1"/>
  <c r="T115" i="4"/>
  <c r="B16" i="10" s="1"/>
  <c r="T116" i="4"/>
  <c r="B17" i="10" s="1"/>
  <c r="T117" i="4"/>
  <c r="B18" i="10" s="1"/>
  <c r="T118" i="4"/>
  <c r="B19" i="10" s="1"/>
  <c r="T119" i="4"/>
  <c r="B20" i="10" s="1"/>
  <c r="T120" i="4"/>
  <c r="B21" i="10" s="1"/>
  <c r="T121" i="4"/>
  <c r="B22" i="10" s="1"/>
  <c r="T122" i="4"/>
  <c r="B23" i="10" s="1"/>
  <c r="T123" i="4"/>
  <c r="B24" i="10" s="1"/>
  <c r="T124" i="4"/>
  <c r="B25" i="10" s="1"/>
  <c r="T125" i="4"/>
  <c r="B26" i="10" s="1"/>
  <c r="T126" i="4"/>
  <c r="B27" i="10" s="1"/>
  <c r="T127" i="4"/>
  <c r="B28" i="10" s="1"/>
  <c r="T128" i="4"/>
  <c r="B29" i="10" s="1"/>
  <c r="T129" i="4"/>
  <c r="B30" i="10" s="1"/>
  <c r="T130" i="4"/>
  <c r="B31" i="10" s="1"/>
  <c r="T131" i="4"/>
  <c r="B32" i="10" s="1"/>
  <c r="T132" i="4"/>
  <c r="T133" i="4"/>
  <c r="B34" i="10" s="1"/>
  <c r="T134" i="4"/>
  <c r="B35" i="10" s="1"/>
  <c r="T135" i="4"/>
  <c r="B36" i="10" s="1"/>
  <c r="T136" i="4"/>
  <c r="B37" i="10" s="1"/>
  <c r="T137" i="4"/>
  <c r="B38" i="10" s="1"/>
  <c r="T138" i="4"/>
  <c r="B39" i="10" s="1"/>
  <c r="T139" i="4"/>
  <c r="B40" i="10" s="1"/>
  <c r="T140" i="4"/>
  <c r="B41" i="10" s="1"/>
  <c r="T141" i="4"/>
  <c r="T142" i="4"/>
  <c r="B43" i="10" s="1"/>
  <c r="T143" i="4"/>
  <c r="B44" i="10" s="1"/>
  <c r="T144" i="4"/>
  <c r="B45" i="10" s="1"/>
  <c r="T145" i="4"/>
  <c r="B46" i="10" s="1"/>
  <c r="T146" i="4"/>
  <c r="B47" i="10" s="1"/>
  <c r="T147" i="4"/>
  <c r="B48" i="10" s="1"/>
  <c r="T148" i="4"/>
  <c r="B49" i="10" s="1"/>
  <c r="T149" i="4"/>
  <c r="B50" i="10" s="1"/>
  <c r="T150" i="4"/>
  <c r="B51" i="10" s="1"/>
  <c r="T151" i="4"/>
  <c r="B52" i="10" s="1"/>
  <c r="T152" i="4"/>
  <c r="B53" i="10" s="1"/>
  <c r="T153" i="4"/>
  <c r="B54" i="10" s="1"/>
  <c r="T154" i="4"/>
  <c r="B55" i="10" s="1"/>
  <c r="T155" i="4"/>
  <c r="B56" i="10" s="1"/>
  <c r="T156" i="4"/>
  <c r="B57" i="10" s="1"/>
  <c r="T157" i="4"/>
  <c r="T158" i="4"/>
  <c r="B59" i="10" s="1"/>
  <c r="T159" i="4"/>
  <c r="B60" i="10" s="1"/>
  <c r="T160" i="4"/>
  <c r="B61" i="10" s="1"/>
  <c r="T161" i="4"/>
  <c r="B62" i="10" s="1"/>
  <c r="T162" i="4"/>
  <c r="B63" i="10" s="1"/>
  <c r="T163" i="4"/>
  <c r="B64" i="10" s="1"/>
  <c r="T164" i="4"/>
  <c r="B65" i="10" s="1"/>
  <c r="T165" i="4"/>
  <c r="B66" i="10" s="1"/>
  <c r="T166" i="4"/>
  <c r="B67" i="10" s="1"/>
  <c r="T167" i="4"/>
  <c r="B68" i="10" s="1"/>
  <c r="T168" i="4"/>
  <c r="B69" i="10" s="1"/>
  <c r="T169" i="4"/>
  <c r="B70" i="10" s="1"/>
  <c r="T170" i="4"/>
  <c r="B71" i="10" s="1"/>
  <c r="T171" i="4"/>
  <c r="B72" i="10" s="1"/>
  <c r="T172" i="4"/>
  <c r="B73" i="10" s="1"/>
  <c r="T173" i="4"/>
  <c r="B74" i="10" s="1"/>
  <c r="T174" i="4"/>
  <c r="B75" i="10" s="1"/>
  <c r="T175" i="4"/>
  <c r="B76" i="10" s="1"/>
  <c r="T176" i="4"/>
  <c r="B77" i="10" s="1"/>
  <c r="T177" i="4"/>
  <c r="B78" i="10" s="1"/>
  <c r="T178" i="4"/>
  <c r="B79" i="10" s="1"/>
  <c r="T179" i="4"/>
  <c r="B80" i="10" s="1"/>
  <c r="T180" i="4"/>
  <c r="B81" i="10" s="1"/>
  <c r="T181" i="4"/>
  <c r="B82" i="10" s="1"/>
  <c r="T182" i="4"/>
  <c r="B83" i="10" s="1"/>
  <c r="T183" i="4"/>
  <c r="B84" i="10" s="1"/>
  <c r="T184" i="4"/>
  <c r="B85" i="10" s="1"/>
  <c r="T185" i="4"/>
  <c r="B86" i="10" s="1"/>
  <c r="T186" i="4"/>
  <c r="B87" i="10" s="1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01" i="4"/>
  <c r="A104" i="4"/>
  <c r="A103" i="5" s="1"/>
  <c r="B104" i="4"/>
  <c r="B103" i="5" s="1"/>
  <c r="A105" i="4"/>
  <c r="A104" i="5" s="1"/>
  <c r="B105" i="4"/>
  <c r="B104" i="5" s="1"/>
  <c r="A106" i="4"/>
  <c r="A105" i="5" s="1"/>
  <c r="B106" i="4"/>
  <c r="B105" i="5" s="1"/>
  <c r="A107" i="4"/>
  <c r="A106" i="5" s="1"/>
  <c r="B107" i="4"/>
  <c r="A8" i="10" s="1"/>
  <c r="A108" i="4"/>
  <c r="A107" i="5" s="1"/>
  <c r="B108" i="4"/>
  <c r="B107" i="5" s="1"/>
  <c r="A109" i="4"/>
  <c r="A108" i="5" s="1"/>
  <c r="B109" i="4"/>
  <c r="B108" i="5" s="1"/>
  <c r="A110" i="4"/>
  <c r="A109" i="5" s="1"/>
  <c r="B110" i="4"/>
  <c r="B109" i="5" s="1"/>
  <c r="A111" i="4"/>
  <c r="A110" i="5" s="1"/>
  <c r="B111" i="4"/>
  <c r="A12" i="10" s="1"/>
  <c r="A112" i="4"/>
  <c r="A111" i="5" s="1"/>
  <c r="B112" i="4"/>
  <c r="B111" i="5" s="1"/>
  <c r="A113" i="4"/>
  <c r="A112" i="5" s="1"/>
  <c r="B113" i="4"/>
  <c r="B112" i="5" s="1"/>
  <c r="A114" i="4"/>
  <c r="A113" i="5" s="1"/>
  <c r="B114" i="4"/>
  <c r="B113" i="5" s="1"/>
  <c r="A115" i="4"/>
  <c r="A114" i="5" s="1"/>
  <c r="B115" i="4"/>
  <c r="A16" i="10" s="1"/>
  <c r="A116" i="4"/>
  <c r="A115" i="5" s="1"/>
  <c r="B116" i="4"/>
  <c r="B115" i="5" s="1"/>
  <c r="A117" i="4"/>
  <c r="A116" i="5" s="1"/>
  <c r="B117" i="4"/>
  <c r="B116" i="5" s="1"/>
  <c r="A118" i="4"/>
  <c r="A117" i="5" s="1"/>
  <c r="B118" i="4"/>
  <c r="B117" i="5" s="1"/>
  <c r="A119" i="4"/>
  <c r="A118" i="5" s="1"/>
  <c r="B119" i="4"/>
  <c r="A20" i="10" s="1"/>
  <c r="A120" i="4"/>
  <c r="A119" i="5" s="1"/>
  <c r="B120" i="4"/>
  <c r="B119" i="5" s="1"/>
  <c r="A121" i="4"/>
  <c r="A120" i="5" s="1"/>
  <c r="B121" i="4"/>
  <c r="B120" i="5" s="1"/>
  <c r="A122" i="4"/>
  <c r="A121" i="5" s="1"/>
  <c r="B122" i="4"/>
  <c r="A23" i="10" s="1"/>
  <c r="A123" i="4"/>
  <c r="A122" i="5" s="1"/>
  <c r="B123" i="4"/>
  <c r="B122" i="5" s="1"/>
  <c r="A124" i="4"/>
  <c r="A123" i="5" s="1"/>
  <c r="B124" i="4"/>
  <c r="B123" i="5" s="1"/>
  <c r="A125" i="4"/>
  <c r="A124" i="5" s="1"/>
  <c r="B125" i="4"/>
  <c r="B124" i="5" s="1"/>
  <c r="A126" i="4"/>
  <c r="A125" i="5" s="1"/>
  <c r="B126" i="4"/>
  <c r="B125" i="5" s="1"/>
  <c r="A127" i="4"/>
  <c r="A126" i="5" s="1"/>
  <c r="B127" i="4"/>
  <c r="A28" i="10" s="1"/>
  <c r="A128" i="4"/>
  <c r="A127" i="5" s="1"/>
  <c r="B128" i="4"/>
  <c r="B127" i="5" s="1"/>
  <c r="A129" i="4"/>
  <c r="A128" i="5" s="1"/>
  <c r="B129" i="4"/>
  <c r="B128" i="5" s="1"/>
  <c r="A130" i="4"/>
  <c r="A129" i="5" s="1"/>
  <c r="B130" i="4"/>
  <c r="B129" i="5" s="1"/>
  <c r="A131" i="4"/>
  <c r="A130" i="5" s="1"/>
  <c r="B131" i="4"/>
  <c r="A32" i="10" s="1"/>
  <c r="A132" i="4"/>
  <c r="A131" i="5" s="1"/>
  <c r="B132" i="4"/>
  <c r="B131" i="5" s="1"/>
  <c r="A133" i="4"/>
  <c r="A132" i="5" s="1"/>
  <c r="B133" i="4"/>
  <c r="A34" i="10" s="1"/>
  <c r="A134" i="4"/>
  <c r="A133" i="5" s="1"/>
  <c r="B134" i="4"/>
  <c r="A35" i="10" s="1"/>
  <c r="A135" i="4"/>
  <c r="A134" i="5" s="1"/>
  <c r="B135" i="4"/>
  <c r="A36" i="10" s="1"/>
  <c r="A136" i="4"/>
  <c r="A135" i="5" s="1"/>
  <c r="B136" i="4"/>
  <c r="B135" i="5" s="1"/>
  <c r="A137" i="4"/>
  <c r="A136" i="5" s="1"/>
  <c r="B137" i="4"/>
  <c r="B136" i="5" s="1"/>
  <c r="A138" i="4"/>
  <c r="A137" i="5" s="1"/>
  <c r="B138" i="4"/>
  <c r="B137" i="5" s="1"/>
  <c r="A139" i="4"/>
  <c r="A138" i="5" s="1"/>
  <c r="B139" i="4"/>
  <c r="A40" i="10" s="1"/>
  <c r="A140" i="4"/>
  <c r="A139" i="5" s="1"/>
  <c r="B140" i="4"/>
  <c r="B139" i="5" s="1"/>
  <c r="A141" i="4"/>
  <c r="A140" i="5" s="1"/>
  <c r="B141" i="4"/>
  <c r="B140" i="5" s="1"/>
  <c r="A142" i="4"/>
  <c r="A141" i="5" s="1"/>
  <c r="B142" i="4"/>
  <c r="B141" i="5" s="1"/>
  <c r="A143" i="4"/>
  <c r="A142" i="5" s="1"/>
  <c r="B143" i="4"/>
  <c r="B142" i="5" s="1"/>
  <c r="A144" i="4"/>
  <c r="A143" i="5" s="1"/>
  <c r="B144" i="4"/>
  <c r="B143" i="5" s="1"/>
  <c r="A145" i="4"/>
  <c r="A144" i="5" s="1"/>
  <c r="B145" i="4"/>
  <c r="B144" i="5" s="1"/>
  <c r="A146" i="4"/>
  <c r="A145" i="5" s="1"/>
  <c r="B146" i="4"/>
  <c r="B145" i="5" s="1"/>
  <c r="A147" i="4"/>
  <c r="A146" i="5" s="1"/>
  <c r="B147" i="4"/>
  <c r="A48" i="10" s="1"/>
  <c r="A148" i="4"/>
  <c r="A147" i="5" s="1"/>
  <c r="B148" i="4"/>
  <c r="B147" i="5" s="1"/>
  <c r="A149" i="4"/>
  <c r="A148" i="5" s="1"/>
  <c r="B149" i="4"/>
  <c r="B148" i="5" s="1"/>
  <c r="A150" i="4"/>
  <c r="A149" i="5" s="1"/>
  <c r="B150" i="4"/>
  <c r="A51" i="10" s="1"/>
  <c r="A151" i="4"/>
  <c r="A150" i="5" s="1"/>
  <c r="B151" i="4"/>
  <c r="A52" i="10" s="1"/>
  <c r="A152" i="4"/>
  <c r="A151" i="5" s="1"/>
  <c r="B152" i="4"/>
  <c r="B151" i="5" s="1"/>
  <c r="A153" i="4"/>
  <c r="A152" i="5" s="1"/>
  <c r="B153" i="4"/>
  <c r="B152" i="5" s="1"/>
  <c r="A154" i="4"/>
  <c r="A153" i="5" s="1"/>
  <c r="B154" i="4"/>
  <c r="B153" i="5" s="1"/>
  <c r="A155" i="4"/>
  <c r="A154" i="5" s="1"/>
  <c r="B155" i="4"/>
  <c r="A56" i="10" s="1"/>
  <c r="A156" i="4"/>
  <c r="A155" i="5" s="1"/>
  <c r="B156" i="4"/>
  <c r="B155" i="5" s="1"/>
  <c r="A157" i="4"/>
  <c r="A156" i="5" s="1"/>
  <c r="B157" i="4"/>
  <c r="B156" i="5" s="1"/>
  <c r="A158" i="4"/>
  <c r="A157" i="5" s="1"/>
  <c r="B158" i="4"/>
  <c r="A59" i="10" s="1"/>
  <c r="A159" i="4"/>
  <c r="A158" i="5" s="1"/>
  <c r="B159" i="4"/>
  <c r="B158" i="5" s="1"/>
  <c r="A160" i="4"/>
  <c r="A159" i="5" s="1"/>
  <c r="B160" i="4"/>
  <c r="B159" i="5" s="1"/>
  <c r="A161" i="4"/>
  <c r="A160" i="5" s="1"/>
  <c r="B161" i="4"/>
  <c r="B160" i="5" s="1"/>
  <c r="A162" i="4"/>
  <c r="A161" i="5" s="1"/>
  <c r="B162" i="4"/>
  <c r="B161" i="5" s="1"/>
  <c r="A163" i="4"/>
  <c r="A162" i="5" s="1"/>
  <c r="B163" i="4"/>
  <c r="A64" i="10" s="1"/>
  <c r="A164" i="4"/>
  <c r="A163" i="5" s="1"/>
  <c r="B164" i="4"/>
  <c r="B163" i="5" s="1"/>
  <c r="A165" i="4"/>
  <c r="A164" i="5" s="1"/>
  <c r="B165" i="4"/>
  <c r="A66" i="10" s="1"/>
  <c r="A166" i="4"/>
  <c r="A165" i="5" s="1"/>
  <c r="B166" i="4"/>
  <c r="B165" i="5" s="1"/>
  <c r="A167" i="4"/>
  <c r="A166" i="5" s="1"/>
  <c r="B167" i="4"/>
  <c r="A68" i="10" s="1"/>
  <c r="A168" i="4"/>
  <c r="A167" i="5" s="1"/>
  <c r="B168" i="4"/>
  <c r="B167" i="5" s="1"/>
  <c r="A169" i="4"/>
  <c r="A168" i="5" s="1"/>
  <c r="B169" i="4"/>
  <c r="B168" i="5" s="1"/>
  <c r="A170" i="4"/>
  <c r="A169" i="5" s="1"/>
  <c r="B170" i="4"/>
  <c r="B169" i="5" s="1"/>
  <c r="A171" i="4"/>
  <c r="A170" i="5" s="1"/>
  <c r="B171" i="4"/>
  <c r="A72" i="10" s="1"/>
  <c r="A172" i="4"/>
  <c r="A171" i="5" s="1"/>
  <c r="B172" i="4"/>
  <c r="B171" i="5" s="1"/>
  <c r="A173" i="4"/>
  <c r="A172" i="5" s="1"/>
  <c r="B173" i="4"/>
  <c r="A74" i="10" s="1"/>
  <c r="A174" i="4"/>
  <c r="A173" i="5" s="1"/>
  <c r="B174" i="4"/>
  <c r="A75" i="10" s="1"/>
  <c r="A175" i="4"/>
  <c r="A174" i="5" s="1"/>
  <c r="B175" i="4"/>
  <c r="A76" i="10" s="1"/>
  <c r="A176" i="4"/>
  <c r="A175" i="5" s="1"/>
  <c r="B176" i="4"/>
  <c r="A77" i="10" s="1"/>
  <c r="A177" i="4"/>
  <c r="A176" i="5" s="1"/>
  <c r="B177" i="4"/>
  <c r="B176" i="5" s="1"/>
  <c r="A178" i="4"/>
  <c r="A177" i="5" s="1"/>
  <c r="B178" i="4"/>
  <c r="B177" i="5" s="1"/>
  <c r="A179" i="4"/>
  <c r="A178" i="5" s="1"/>
  <c r="B179" i="4"/>
  <c r="A80" i="10" s="1"/>
  <c r="A180" i="4"/>
  <c r="A179" i="5" s="1"/>
  <c r="B180" i="4"/>
  <c r="B179" i="5" s="1"/>
  <c r="A181" i="4"/>
  <c r="A180" i="5" s="1"/>
  <c r="B181" i="4"/>
  <c r="A82" i="10" s="1"/>
  <c r="A182" i="4"/>
  <c r="A181" i="5" s="1"/>
  <c r="B182" i="4"/>
  <c r="B181" i="5" s="1"/>
  <c r="A183" i="4"/>
  <c r="A182" i="5" s="1"/>
  <c r="B183" i="4"/>
  <c r="B182" i="5" s="1"/>
  <c r="A184" i="4"/>
  <c r="A183" i="5" s="1"/>
  <c r="B184" i="4"/>
  <c r="B183" i="5" s="1"/>
  <c r="A185" i="4"/>
  <c r="A184" i="5" s="1"/>
  <c r="A86" i="10"/>
  <c r="A186" i="4"/>
  <c r="A185" i="5" s="1"/>
  <c r="B186" i="4"/>
  <c r="B185" i="5" s="1"/>
  <c r="A187" i="4"/>
  <c r="A186" i="5" s="1"/>
  <c r="B187" i="4"/>
  <c r="B186" i="5" s="1"/>
  <c r="A188" i="4"/>
  <c r="A187" i="5" s="1"/>
  <c r="B188" i="4"/>
  <c r="B187" i="5" s="1"/>
  <c r="A189" i="4"/>
  <c r="A188" i="5" s="1"/>
  <c r="B189" i="4"/>
  <c r="B188" i="5" s="1"/>
  <c r="A98" i="4"/>
  <c r="B98" i="4"/>
  <c r="A99" i="4"/>
  <c r="B99" i="4"/>
  <c r="A100" i="4"/>
  <c r="B100" i="4"/>
  <c r="A101" i="4"/>
  <c r="B101" i="4"/>
  <c r="A2" i="10" s="1"/>
  <c r="A102" i="4"/>
  <c r="A101" i="5" s="1"/>
  <c r="B102" i="4"/>
  <c r="B101" i="5" s="1"/>
  <c r="A103" i="4"/>
  <c r="A102" i="5" s="1"/>
  <c r="B103" i="4"/>
  <c r="A4" i="10" s="1"/>
  <c r="A94" i="4"/>
  <c r="A95" i="4"/>
  <c r="A96" i="4"/>
  <c r="A97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AG131" i="4" l="1"/>
  <c r="AG107" i="4"/>
  <c r="AG184" i="4"/>
  <c r="AG174" i="4"/>
  <c r="AG139" i="4"/>
  <c r="AG151" i="4"/>
  <c r="AG142" i="4"/>
  <c r="AG134" i="4"/>
  <c r="AG110" i="4"/>
  <c r="AG115" i="4"/>
  <c r="AG162" i="4"/>
  <c r="AG141" i="4"/>
  <c r="AG161" i="4"/>
  <c r="AG171" i="4"/>
  <c r="AG163" i="4"/>
  <c r="AG158" i="4"/>
  <c r="AG106" i="4"/>
  <c r="AG143" i="4"/>
  <c r="AG119" i="4"/>
  <c r="AG111" i="4"/>
  <c r="AG126" i="4"/>
  <c r="AG118" i="4"/>
  <c r="AG103" i="4"/>
  <c r="AG169" i="4"/>
  <c r="AG147" i="4"/>
  <c r="AG117" i="4"/>
  <c r="AG109" i="4"/>
  <c r="AG153" i="4"/>
  <c r="AG170" i="4"/>
  <c r="AG101" i="4"/>
  <c r="AG123" i="4"/>
  <c r="AG181" i="4"/>
  <c r="AG166" i="4"/>
  <c r="AG145" i="4"/>
  <c r="AG130" i="4"/>
  <c r="AG122" i="4"/>
  <c r="AG114" i="4"/>
  <c r="I23" i="10"/>
  <c r="AG164" i="4"/>
  <c r="AG156" i="4"/>
  <c r="AG148" i="4"/>
  <c r="AG112" i="4"/>
  <c r="AG104" i="4"/>
  <c r="AG136" i="4"/>
  <c r="AG165" i="4"/>
  <c r="AG157" i="4"/>
  <c r="AG155" i="4"/>
  <c r="AG152" i="4"/>
  <c r="AG129" i="4"/>
  <c r="AG127" i="4"/>
  <c r="AG125" i="4"/>
  <c r="AG113" i="4"/>
  <c r="AG108" i="4"/>
  <c r="AG105" i="4"/>
  <c r="AG124" i="4"/>
  <c r="AG120" i="4"/>
  <c r="AG182" i="4"/>
  <c r="AG168" i="4"/>
  <c r="AG160" i="4"/>
  <c r="AG150" i="4"/>
  <c r="AG137" i="4"/>
  <c r="AG135" i="4"/>
  <c r="AG121" i="4"/>
  <c r="AG116" i="4"/>
  <c r="B106" i="5"/>
  <c r="B102" i="5"/>
  <c r="A60" i="10"/>
  <c r="A24" i="10"/>
  <c r="B150" i="5"/>
  <c r="A26" i="10"/>
  <c r="B146" i="5"/>
  <c r="A44" i="10"/>
  <c r="A30" i="10"/>
  <c r="B166" i="5"/>
  <c r="B134" i="5"/>
  <c r="A42" i="10"/>
  <c r="B118" i="5"/>
  <c r="B162" i="5"/>
  <c r="B130" i="5"/>
  <c r="A67" i="10"/>
  <c r="A50" i="10"/>
  <c r="B114" i="5"/>
  <c r="B174" i="5"/>
  <c r="A79" i="10"/>
  <c r="A78" i="10"/>
  <c r="A62" i="10"/>
  <c r="A53" i="10"/>
  <c r="A27" i="10"/>
  <c r="A25" i="10"/>
  <c r="B126" i="5"/>
  <c r="B110" i="5"/>
  <c r="B170" i="5"/>
  <c r="B154" i="5"/>
  <c r="B138" i="5"/>
  <c r="B180" i="5"/>
  <c r="A85" i="10"/>
  <c r="A73" i="10"/>
  <c r="A65" i="10"/>
  <c r="A55" i="10"/>
  <c r="A43" i="10"/>
  <c r="A39" i="10"/>
  <c r="A37" i="10"/>
  <c r="A21" i="10"/>
  <c r="A19" i="10"/>
  <c r="A15" i="10"/>
  <c r="A13" i="10"/>
  <c r="A11" i="10"/>
  <c r="A9" i="10"/>
  <c r="A7" i="10"/>
  <c r="A5" i="10"/>
  <c r="A3" i="10"/>
  <c r="B121" i="5"/>
  <c r="B173" i="5"/>
  <c r="B157" i="5"/>
  <c r="B149" i="5"/>
  <c r="B133" i="5"/>
  <c r="A83" i="10"/>
  <c r="A71" i="10"/>
  <c r="A63" i="10"/>
  <c r="A49" i="10"/>
  <c r="A47" i="10"/>
  <c r="A81" i="10"/>
  <c r="A69" i="10"/>
  <c r="A58" i="10"/>
  <c r="A54" i="10"/>
  <c r="A38" i="10"/>
  <c r="A33" i="10"/>
  <c r="A31" i="10"/>
  <c r="A29" i="10"/>
  <c r="A22" i="10"/>
  <c r="A17" i="10"/>
  <c r="A14" i="10"/>
  <c r="A10" i="10"/>
  <c r="A6" i="10"/>
  <c r="A61" i="10"/>
  <c r="A57" i="10"/>
  <c r="A45" i="10"/>
  <c r="A41" i="10"/>
  <c r="A18" i="10"/>
  <c r="B175" i="5"/>
  <c r="B172" i="5"/>
  <c r="B164" i="5"/>
  <c r="B132" i="5"/>
  <c r="B178" i="5"/>
  <c r="A84" i="10"/>
  <c r="A70" i="10"/>
  <c r="A46" i="10"/>
  <c r="B184" i="5"/>
  <c r="A87" i="10"/>
  <c r="B58" i="10"/>
  <c r="AG144" i="4"/>
  <c r="B42" i="10"/>
  <c r="AG140" i="4"/>
  <c r="AG133" i="4"/>
  <c r="B33" i="10"/>
  <c r="AG132" i="4"/>
  <c r="AG128" i="4"/>
  <c r="AG183" i="4"/>
  <c r="AG175" i="4"/>
  <c r="AG179" i="4"/>
  <c r="N1" i="10"/>
  <c r="AA85" i="4"/>
  <c r="AF85" i="4"/>
  <c r="AA86" i="4"/>
  <c r="AF86" i="4"/>
  <c r="AA87" i="4"/>
  <c r="AF87" i="4"/>
  <c r="AA88" i="4"/>
  <c r="AF88" i="4"/>
  <c r="AA89" i="4"/>
  <c r="AF89" i="4"/>
  <c r="AA90" i="4"/>
  <c r="AF90" i="4"/>
  <c r="AA94" i="4"/>
  <c r="AF94" i="4"/>
  <c r="AG94" i="4" s="1"/>
  <c r="AA95" i="4"/>
  <c r="AF95" i="4"/>
  <c r="AA96" i="4"/>
  <c r="AF96" i="4"/>
  <c r="AA97" i="4"/>
  <c r="AF97" i="4"/>
  <c r="AA98" i="4"/>
  <c r="AF98" i="4"/>
  <c r="AA99" i="4"/>
  <c r="AF99" i="4"/>
  <c r="AA100" i="4"/>
  <c r="AF100" i="4"/>
  <c r="X94" i="4"/>
  <c r="X95" i="4"/>
  <c r="X96" i="4"/>
  <c r="X97" i="4"/>
  <c r="AG97" i="4" s="1"/>
  <c r="X98" i="4"/>
  <c r="X99" i="4"/>
  <c r="X100" i="4"/>
  <c r="T94" i="4"/>
  <c r="B2" i="9" s="1"/>
  <c r="T95" i="4"/>
  <c r="T96" i="4"/>
  <c r="B4" i="9" s="1"/>
  <c r="T97" i="4"/>
  <c r="B5" i="9" s="1"/>
  <c r="T98" i="4"/>
  <c r="B6" i="9" s="1"/>
  <c r="T99" i="4"/>
  <c r="B7" i="9" s="1"/>
  <c r="T100" i="4"/>
  <c r="O96" i="4"/>
  <c r="O97" i="4"/>
  <c r="O98" i="4"/>
  <c r="O99" i="4"/>
  <c r="O100" i="4"/>
  <c r="O95" i="4"/>
  <c r="O94" i="4"/>
  <c r="L90" i="4"/>
  <c r="L91" i="4"/>
  <c r="N91" i="4" s="1"/>
  <c r="L92" i="4"/>
  <c r="N92" i="4" s="1"/>
  <c r="L93" i="4"/>
  <c r="N93" i="4" s="1"/>
  <c r="L94" i="4"/>
  <c r="N94" i="4" s="1"/>
  <c r="L95" i="4"/>
  <c r="N95" i="4" s="1"/>
  <c r="L96" i="4"/>
  <c r="N96" i="4" s="1"/>
  <c r="L97" i="4"/>
  <c r="N97" i="4" s="1"/>
  <c r="L98" i="4"/>
  <c r="N98" i="4" s="1"/>
  <c r="B3" i="9"/>
  <c r="B8" i="9"/>
  <c r="I23" i="9"/>
  <c r="K19" i="9"/>
  <c r="J19" i="9"/>
  <c r="K18" i="9"/>
  <c r="J18" i="9"/>
  <c r="K17" i="9"/>
  <c r="J17" i="9"/>
  <c r="K16" i="9"/>
  <c r="J16" i="9"/>
  <c r="K15" i="9"/>
  <c r="J15" i="9"/>
  <c r="K14" i="9"/>
  <c r="J14" i="9"/>
  <c r="K13" i="9"/>
  <c r="J13" i="9"/>
  <c r="K12" i="9"/>
  <c r="J12" i="9"/>
  <c r="K11" i="9"/>
  <c r="J11" i="9"/>
  <c r="K10" i="9"/>
  <c r="J10" i="9"/>
  <c r="K9" i="9"/>
  <c r="J9" i="9"/>
  <c r="K8" i="9"/>
  <c r="J8" i="9"/>
  <c r="K7" i="9"/>
  <c r="J7" i="9"/>
  <c r="K6" i="9"/>
  <c r="J6" i="9"/>
  <c r="K5" i="9"/>
  <c r="J5" i="9"/>
  <c r="N1" i="9" s="1"/>
  <c r="K4" i="9"/>
  <c r="J4" i="9"/>
  <c r="K3" i="9"/>
  <c r="J3" i="9"/>
  <c r="K2" i="9"/>
  <c r="J2" i="9"/>
  <c r="J23" i="10" l="1"/>
  <c r="L23" i="10" s="1"/>
  <c r="AG99" i="4"/>
  <c r="AG95" i="4"/>
  <c r="N2" i="9"/>
  <c r="AG96" i="4"/>
  <c r="AG100" i="4"/>
  <c r="AG98" i="4"/>
  <c r="C89" i="10"/>
  <c r="C52" i="10"/>
  <c r="Y151" i="4" s="1"/>
  <c r="AB151" i="4" s="1"/>
  <c r="C84" i="10"/>
  <c r="Y183" i="4" s="1"/>
  <c r="AB183" i="4" s="1"/>
  <c r="C15" i="10"/>
  <c r="Y114" i="4" s="1"/>
  <c r="AB114" i="4" s="1"/>
  <c r="C47" i="10"/>
  <c r="Y146" i="4" s="1"/>
  <c r="AB146" i="4" s="1"/>
  <c r="C79" i="10"/>
  <c r="Y178" i="4" s="1"/>
  <c r="AB178" i="4" s="1"/>
  <c r="C42" i="10"/>
  <c r="Y141" i="4" s="1"/>
  <c r="AB141" i="4" s="1"/>
  <c r="C74" i="10"/>
  <c r="Y173" i="4" s="1"/>
  <c r="AB173" i="4" s="1"/>
  <c r="C13" i="10"/>
  <c r="Y112" i="4" s="1"/>
  <c r="AB112" i="4" s="1"/>
  <c r="C45" i="10"/>
  <c r="Y144" i="4" s="1"/>
  <c r="AB144" i="4" s="1"/>
  <c r="C65" i="10"/>
  <c r="Y164" i="4" s="1"/>
  <c r="AB164" i="4" s="1"/>
  <c r="C72" i="10"/>
  <c r="Y171" i="4" s="1"/>
  <c r="AB171" i="4" s="1"/>
  <c r="C30" i="10"/>
  <c r="Y129" i="4" s="1"/>
  <c r="AB129" i="4" s="1"/>
  <c r="C33" i="10"/>
  <c r="Y132" i="4" s="1"/>
  <c r="AB132" i="4" s="1"/>
  <c r="C81" i="10"/>
  <c r="Y180" i="4" s="1"/>
  <c r="AB180" i="4" s="1"/>
  <c r="C36" i="10"/>
  <c r="Y135" i="4" s="1"/>
  <c r="AB135" i="4" s="1"/>
  <c r="C3" i="10"/>
  <c r="Y102" i="4" s="1"/>
  <c r="AB102" i="4" s="1"/>
  <c r="C35" i="10"/>
  <c r="Y134" i="4" s="1"/>
  <c r="AB134" i="4" s="1"/>
  <c r="C67" i="10"/>
  <c r="Y166" i="4" s="1"/>
  <c r="AB166" i="4" s="1"/>
  <c r="C62" i="10"/>
  <c r="Y161" i="4" s="1"/>
  <c r="AB161" i="4" s="1"/>
  <c r="C2" i="10"/>
  <c r="Y101" i="4" s="1"/>
  <c r="AB101" i="4" s="1"/>
  <c r="C61" i="10"/>
  <c r="Y160" i="4" s="1"/>
  <c r="AB160" i="4" s="1"/>
  <c r="C77" i="10"/>
  <c r="Y176" i="4" s="1"/>
  <c r="AB176" i="4" s="1"/>
  <c r="C57" i="10"/>
  <c r="Y156" i="4" s="1"/>
  <c r="AB156" i="4" s="1"/>
  <c r="C29" i="10"/>
  <c r="Y128" i="4" s="1"/>
  <c r="AB128" i="4" s="1"/>
  <c r="C4" i="10"/>
  <c r="Y103" i="4" s="1"/>
  <c r="AB103" i="4" s="1"/>
  <c r="C58" i="10"/>
  <c r="Y157" i="4" s="1"/>
  <c r="AB157" i="4" s="1"/>
  <c r="C26" i="10"/>
  <c r="Y125" i="4" s="1"/>
  <c r="AB125" i="4" s="1"/>
  <c r="C63" i="10"/>
  <c r="Y162" i="4" s="1"/>
  <c r="AB162" i="4" s="1"/>
  <c r="C31" i="10"/>
  <c r="Y130" i="4" s="1"/>
  <c r="AB130" i="4" s="1"/>
  <c r="C16" i="10"/>
  <c r="Y115" i="4" s="1"/>
  <c r="AB115" i="4" s="1"/>
  <c r="C68" i="10"/>
  <c r="Y167" i="4" s="1"/>
  <c r="AB167" i="4" s="1"/>
  <c r="C24" i="10"/>
  <c r="Y123" i="4" s="1"/>
  <c r="AB123" i="4" s="1"/>
  <c r="C73" i="10"/>
  <c r="Y172" i="4" s="1"/>
  <c r="AB172" i="4" s="1"/>
  <c r="C49" i="10"/>
  <c r="Y148" i="4" s="1"/>
  <c r="AB148" i="4" s="1"/>
  <c r="C17" i="10"/>
  <c r="Y116" i="4" s="1"/>
  <c r="AB116" i="4" s="1"/>
  <c r="C78" i="10"/>
  <c r="Y177" i="4" s="1"/>
  <c r="AB177" i="4" s="1"/>
  <c r="C46" i="10"/>
  <c r="Y145" i="4" s="1"/>
  <c r="AB145" i="4" s="1"/>
  <c r="C83" i="10"/>
  <c r="Y182" i="4" s="1"/>
  <c r="AB182" i="4" s="1"/>
  <c r="C51" i="10"/>
  <c r="Y150" i="4" s="1"/>
  <c r="AB150" i="4" s="1"/>
  <c r="C19" i="10"/>
  <c r="Y118" i="4" s="1"/>
  <c r="AB118" i="4" s="1"/>
  <c r="C88" i="10"/>
  <c r="C56" i="10"/>
  <c r="Y155" i="4" s="1"/>
  <c r="AB155" i="4" s="1"/>
  <c r="C40" i="10"/>
  <c r="Y139" i="4" s="1"/>
  <c r="AB139" i="4" s="1"/>
  <c r="C14" i="10"/>
  <c r="Y113" i="4" s="1"/>
  <c r="AB113" i="4" s="1"/>
  <c r="C10" i="10"/>
  <c r="Y109" i="4" s="1"/>
  <c r="AB109" i="4" s="1"/>
  <c r="C41" i="10"/>
  <c r="Y140" i="4" s="1"/>
  <c r="AB140" i="4" s="1"/>
  <c r="C25" i="10"/>
  <c r="Y124" i="4" s="1"/>
  <c r="AB124" i="4" s="1"/>
  <c r="C9" i="10"/>
  <c r="Y108" i="4" s="1"/>
  <c r="AB108" i="4" s="1"/>
  <c r="C86" i="10"/>
  <c r="Y185" i="4" s="1"/>
  <c r="AB185" i="4" s="1"/>
  <c r="C70" i="10"/>
  <c r="Y169" i="4" s="1"/>
  <c r="AB169" i="4" s="1"/>
  <c r="C54" i="10"/>
  <c r="Y153" i="4" s="1"/>
  <c r="AB153" i="4" s="1"/>
  <c r="C38" i="10"/>
  <c r="Y137" i="4" s="1"/>
  <c r="AB137" i="4" s="1"/>
  <c r="C20" i="10"/>
  <c r="Y119" i="4" s="1"/>
  <c r="AB119" i="4" s="1"/>
  <c r="C75" i="10"/>
  <c r="Y174" i="4" s="1"/>
  <c r="AB174" i="4" s="1"/>
  <c r="C59" i="10"/>
  <c r="Y158" i="4" s="1"/>
  <c r="AB158" i="4" s="1"/>
  <c r="C43" i="10"/>
  <c r="Y142" i="4" s="1"/>
  <c r="AB142" i="4" s="1"/>
  <c r="C27" i="10"/>
  <c r="Y126" i="4" s="1"/>
  <c r="AB126" i="4" s="1"/>
  <c r="C11" i="10"/>
  <c r="Y110" i="4" s="1"/>
  <c r="AB110" i="4" s="1"/>
  <c r="C12" i="10"/>
  <c r="Y111" i="4" s="1"/>
  <c r="AB111" i="4" s="1"/>
  <c r="C80" i="10"/>
  <c r="Y179" i="4" s="1"/>
  <c r="AB179" i="4" s="1"/>
  <c r="C64" i="10"/>
  <c r="Y163" i="4" s="1"/>
  <c r="AB163" i="4" s="1"/>
  <c r="C48" i="10"/>
  <c r="Y147" i="4" s="1"/>
  <c r="AB147" i="4" s="1"/>
  <c r="C32" i="10"/>
  <c r="Y131" i="4" s="1"/>
  <c r="AB131" i="4" s="1"/>
  <c r="C22" i="10"/>
  <c r="Y121" i="4" s="1"/>
  <c r="AB121" i="4" s="1"/>
  <c r="C6" i="10"/>
  <c r="Y105" i="4" s="1"/>
  <c r="AB105" i="4" s="1"/>
  <c r="C85" i="10"/>
  <c r="Y184" i="4" s="1"/>
  <c r="AB184" i="4" s="1"/>
  <c r="C69" i="10"/>
  <c r="Y168" i="4" s="1"/>
  <c r="AB168" i="4" s="1"/>
  <c r="C53" i="10"/>
  <c r="Y152" i="4" s="1"/>
  <c r="AB152" i="4" s="1"/>
  <c r="C37" i="10"/>
  <c r="Y136" i="4" s="1"/>
  <c r="AB136" i="4" s="1"/>
  <c r="C23" i="10"/>
  <c r="Y122" i="4" s="1"/>
  <c r="AB122" i="4" s="1"/>
  <c r="C5" i="10"/>
  <c r="Y104" i="4" s="1"/>
  <c r="AB104" i="4" s="1"/>
  <c r="C82" i="10"/>
  <c r="Y181" i="4" s="1"/>
  <c r="AB181" i="4" s="1"/>
  <c r="C66" i="10"/>
  <c r="Y165" i="4" s="1"/>
  <c r="AB165" i="4" s="1"/>
  <c r="C50" i="10"/>
  <c r="Y149" i="4" s="1"/>
  <c r="AB149" i="4" s="1"/>
  <c r="C34" i="10"/>
  <c r="Y133" i="4" s="1"/>
  <c r="AB133" i="4" s="1"/>
  <c r="C87" i="10"/>
  <c r="Y186" i="4" s="1"/>
  <c r="AB186" i="4" s="1"/>
  <c r="C71" i="10"/>
  <c r="Y170" i="4" s="1"/>
  <c r="AB170" i="4" s="1"/>
  <c r="C55" i="10"/>
  <c r="Y154" i="4" s="1"/>
  <c r="AB154" i="4" s="1"/>
  <c r="C39" i="10"/>
  <c r="Y138" i="4" s="1"/>
  <c r="AB138" i="4" s="1"/>
  <c r="C21" i="10"/>
  <c r="Y120" i="4" s="1"/>
  <c r="AB120" i="4" s="1"/>
  <c r="C7" i="10"/>
  <c r="Y106" i="4" s="1"/>
  <c r="AB106" i="4" s="1"/>
  <c r="C8" i="10"/>
  <c r="Y107" i="4" s="1"/>
  <c r="AB107" i="4" s="1"/>
  <c r="C76" i="10"/>
  <c r="Y175" i="4" s="1"/>
  <c r="AB175" i="4" s="1"/>
  <c r="C60" i="10"/>
  <c r="Y159" i="4" s="1"/>
  <c r="AB159" i="4" s="1"/>
  <c r="C44" i="10"/>
  <c r="Y143" i="4" s="1"/>
  <c r="AB143" i="4" s="1"/>
  <c r="C28" i="10"/>
  <c r="Y127" i="4" s="1"/>
  <c r="AB127" i="4" s="1"/>
  <c r="C18" i="10"/>
  <c r="Y117" i="4" s="1"/>
  <c r="AB117" i="4" s="1"/>
  <c r="A91" i="4"/>
  <c r="A90" i="5" s="1"/>
  <c r="B90" i="5"/>
  <c r="A92" i="4"/>
  <c r="A91" i="5" s="1"/>
  <c r="B91" i="5"/>
  <c r="A93" i="4"/>
  <c r="A92" i="5" s="1"/>
  <c r="B92" i="5"/>
  <c r="A93" i="5"/>
  <c r="A94" i="5"/>
  <c r="A95" i="5"/>
  <c r="A96" i="5"/>
  <c r="A97" i="5"/>
  <c r="A98" i="5"/>
  <c r="A99" i="5"/>
  <c r="G23" i="8"/>
  <c r="AF4" i="4"/>
  <c r="AF5" i="4"/>
  <c r="AF6" i="4"/>
  <c r="AF7" i="4"/>
  <c r="AF8" i="4"/>
  <c r="AF9" i="4"/>
  <c r="AF10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F59" i="4"/>
  <c r="AF60" i="4"/>
  <c r="AF61" i="4"/>
  <c r="AF62" i="4"/>
  <c r="AF63" i="4"/>
  <c r="AF64" i="4"/>
  <c r="AF65" i="4"/>
  <c r="AF66" i="4"/>
  <c r="AF67" i="4"/>
  <c r="AF68" i="4"/>
  <c r="AF69" i="4"/>
  <c r="AF70" i="4"/>
  <c r="AF71" i="4"/>
  <c r="AF72" i="4"/>
  <c r="AF73" i="4"/>
  <c r="AF74" i="4"/>
  <c r="AF75" i="4"/>
  <c r="AF76" i="4"/>
  <c r="AF77" i="4"/>
  <c r="AF78" i="4"/>
  <c r="AF79" i="4"/>
  <c r="AF80" i="4"/>
  <c r="AF81" i="4"/>
  <c r="AF82" i="4"/>
  <c r="AF83" i="4"/>
  <c r="AF84" i="4"/>
  <c r="AF3" i="4"/>
  <c r="O5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4" i="4"/>
  <c r="O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AA75" i="4"/>
  <c r="AA76" i="4"/>
  <c r="AA77" i="4"/>
  <c r="AA78" i="4"/>
  <c r="AA79" i="4"/>
  <c r="AA80" i="4"/>
  <c r="AA81" i="4"/>
  <c r="AA82" i="4"/>
  <c r="AA83" i="4"/>
  <c r="AA84" i="4"/>
  <c r="H23" i="8"/>
  <c r="L4" i="4"/>
  <c r="N4" i="4" s="1"/>
  <c r="L5" i="4"/>
  <c r="N5" i="4" s="1"/>
  <c r="L6" i="4"/>
  <c r="N6" i="4" s="1"/>
  <c r="L7" i="4"/>
  <c r="N7" i="4" s="1"/>
  <c r="L8" i="4"/>
  <c r="N8" i="4" s="1"/>
  <c r="L9" i="4"/>
  <c r="N9" i="4" s="1"/>
  <c r="L10" i="4"/>
  <c r="N10" i="4" s="1"/>
  <c r="L11" i="4"/>
  <c r="N11" i="4" s="1"/>
  <c r="L12" i="4"/>
  <c r="N12" i="4" s="1"/>
  <c r="L13" i="4"/>
  <c r="N13" i="4" s="1"/>
  <c r="L14" i="4"/>
  <c r="N14" i="4" s="1"/>
  <c r="L15" i="4"/>
  <c r="N15" i="4" s="1"/>
  <c r="L16" i="4"/>
  <c r="N16" i="4" s="1"/>
  <c r="L17" i="4"/>
  <c r="N17" i="4" s="1"/>
  <c r="L18" i="4"/>
  <c r="N18" i="4" s="1"/>
  <c r="L19" i="4"/>
  <c r="N19" i="4" s="1"/>
  <c r="L20" i="4"/>
  <c r="N20" i="4" s="1"/>
  <c r="L21" i="4"/>
  <c r="N21" i="4" s="1"/>
  <c r="L22" i="4"/>
  <c r="N22" i="4" s="1"/>
  <c r="L23" i="4"/>
  <c r="N23" i="4" s="1"/>
  <c r="L24" i="4"/>
  <c r="N24" i="4" s="1"/>
  <c r="L25" i="4"/>
  <c r="N25" i="4" s="1"/>
  <c r="L26" i="4"/>
  <c r="N26" i="4" s="1"/>
  <c r="L27" i="4"/>
  <c r="N27" i="4" s="1"/>
  <c r="L28" i="4"/>
  <c r="N28" i="4" s="1"/>
  <c r="L29" i="4"/>
  <c r="N29" i="4" s="1"/>
  <c r="L30" i="4"/>
  <c r="N30" i="4" s="1"/>
  <c r="L31" i="4"/>
  <c r="N31" i="4" s="1"/>
  <c r="L32" i="4"/>
  <c r="N32" i="4" s="1"/>
  <c r="L33" i="4"/>
  <c r="N33" i="4" s="1"/>
  <c r="L34" i="4"/>
  <c r="N34" i="4" s="1"/>
  <c r="L35" i="4"/>
  <c r="N35" i="4" s="1"/>
  <c r="L36" i="4"/>
  <c r="N36" i="4" s="1"/>
  <c r="L37" i="4"/>
  <c r="N37" i="4" s="1"/>
  <c r="L38" i="4"/>
  <c r="N38" i="4" s="1"/>
  <c r="L39" i="4"/>
  <c r="N39" i="4" s="1"/>
  <c r="L40" i="4"/>
  <c r="N40" i="4" s="1"/>
  <c r="L41" i="4"/>
  <c r="N41" i="4" s="1"/>
  <c r="L42" i="4"/>
  <c r="N42" i="4" s="1"/>
  <c r="L43" i="4"/>
  <c r="N43" i="4" s="1"/>
  <c r="L44" i="4"/>
  <c r="N44" i="4" s="1"/>
  <c r="L45" i="4"/>
  <c r="N45" i="4" s="1"/>
  <c r="L46" i="4"/>
  <c r="N46" i="4" s="1"/>
  <c r="L47" i="4"/>
  <c r="N47" i="4" s="1"/>
  <c r="L48" i="4"/>
  <c r="N48" i="4" s="1"/>
  <c r="L49" i="4"/>
  <c r="N49" i="4" s="1"/>
  <c r="L50" i="4"/>
  <c r="N50" i="4" s="1"/>
  <c r="L51" i="4"/>
  <c r="N51" i="4" s="1"/>
  <c r="L52" i="4"/>
  <c r="N52" i="4" s="1"/>
  <c r="L53" i="4"/>
  <c r="N53" i="4" s="1"/>
  <c r="L54" i="4"/>
  <c r="N54" i="4" s="1"/>
  <c r="L55" i="4"/>
  <c r="N55" i="4" s="1"/>
  <c r="L56" i="4"/>
  <c r="N56" i="4" s="1"/>
  <c r="L57" i="4"/>
  <c r="N57" i="4" s="1"/>
  <c r="L58" i="4"/>
  <c r="N58" i="4" s="1"/>
  <c r="L59" i="4"/>
  <c r="N59" i="4" s="1"/>
  <c r="L60" i="4"/>
  <c r="N60" i="4" s="1"/>
  <c r="L61" i="4"/>
  <c r="N61" i="4" s="1"/>
  <c r="L62" i="4"/>
  <c r="N62" i="4" s="1"/>
  <c r="L63" i="4"/>
  <c r="N63" i="4" s="1"/>
  <c r="L64" i="4"/>
  <c r="N64" i="4" s="1"/>
  <c r="L65" i="4"/>
  <c r="N65" i="4" s="1"/>
  <c r="L66" i="4"/>
  <c r="N66" i="4" s="1"/>
  <c r="L67" i="4"/>
  <c r="N67" i="4" s="1"/>
  <c r="L68" i="4"/>
  <c r="N68" i="4" s="1"/>
  <c r="L69" i="4"/>
  <c r="N69" i="4" s="1"/>
  <c r="L70" i="4"/>
  <c r="N70" i="4" s="1"/>
  <c r="L71" i="4"/>
  <c r="N71" i="4" s="1"/>
  <c r="L72" i="4"/>
  <c r="N72" i="4" s="1"/>
  <c r="L73" i="4"/>
  <c r="N73" i="4" s="1"/>
  <c r="L74" i="4"/>
  <c r="N74" i="4" s="1"/>
  <c r="L75" i="4"/>
  <c r="N75" i="4" s="1"/>
  <c r="L76" i="4"/>
  <c r="N76" i="4" s="1"/>
  <c r="L77" i="4"/>
  <c r="N77" i="4" s="1"/>
  <c r="L78" i="4"/>
  <c r="N78" i="4" s="1"/>
  <c r="L79" i="4"/>
  <c r="N79" i="4" s="1"/>
  <c r="L80" i="4"/>
  <c r="N80" i="4" s="1"/>
  <c r="L81" i="4"/>
  <c r="N81" i="4" s="1"/>
  <c r="L82" i="4"/>
  <c r="N82" i="4" s="1"/>
  <c r="L83" i="4"/>
  <c r="N83" i="4" s="1"/>
  <c r="L84" i="4"/>
  <c r="N84" i="4" s="1"/>
  <c r="L85" i="4"/>
  <c r="N85" i="4" s="1"/>
  <c r="L86" i="4"/>
  <c r="N86" i="4" s="1"/>
  <c r="L87" i="4"/>
  <c r="N87" i="4" s="1"/>
  <c r="L88" i="4"/>
  <c r="N88" i="4" s="1"/>
  <c r="L89" i="4"/>
  <c r="N89" i="4" s="1"/>
  <c r="N90" i="4"/>
  <c r="A4" i="4"/>
  <c r="B4" i="4"/>
  <c r="A3" i="8" s="1"/>
  <c r="A5" i="4"/>
  <c r="A4" i="5" s="1"/>
  <c r="B5" i="4"/>
  <c r="A6" i="4"/>
  <c r="A5" i="5" s="1"/>
  <c r="B6" i="4"/>
  <c r="A5" i="8" s="1"/>
  <c r="A7" i="4"/>
  <c r="A6" i="5" s="1"/>
  <c r="B7" i="4"/>
  <c r="A8" i="4"/>
  <c r="A7" i="5" s="1"/>
  <c r="B8" i="4"/>
  <c r="A7" i="8" s="1"/>
  <c r="A9" i="4"/>
  <c r="A8" i="5" s="1"/>
  <c r="B9" i="4"/>
  <c r="A10" i="4"/>
  <c r="A9" i="5" s="1"/>
  <c r="B10" i="4"/>
  <c r="A9" i="8" s="1"/>
  <c r="A11" i="4"/>
  <c r="A10" i="5" s="1"/>
  <c r="B11" i="4"/>
  <c r="A12" i="4"/>
  <c r="A11" i="5" s="1"/>
  <c r="B12" i="4"/>
  <c r="A11" i="8" s="1"/>
  <c r="A13" i="4"/>
  <c r="A12" i="5" s="1"/>
  <c r="B13" i="4"/>
  <c r="A14" i="4"/>
  <c r="A13" i="5" s="1"/>
  <c r="B14" i="4"/>
  <c r="A13" i="8" s="1"/>
  <c r="A15" i="4"/>
  <c r="A14" i="5" s="1"/>
  <c r="B15" i="4"/>
  <c r="A16" i="4"/>
  <c r="A15" i="5" s="1"/>
  <c r="B16" i="4"/>
  <c r="A15" i="8" s="1"/>
  <c r="A17" i="4"/>
  <c r="A16" i="5" s="1"/>
  <c r="B17" i="4"/>
  <c r="A18" i="4"/>
  <c r="A17" i="5" s="1"/>
  <c r="B18" i="4"/>
  <c r="A17" i="8" s="1"/>
  <c r="A19" i="4"/>
  <c r="A18" i="5" s="1"/>
  <c r="B19" i="4"/>
  <c r="A20" i="4"/>
  <c r="A19" i="5" s="1"/>
  <c r="B20" i="4"/>
  <c r="A19" i="8" s="1"/>
  <c r="A21" i="4"/>
  <c r="A20" i="5" s="1"/>
  <c r="B21" i="4"/>
  <c r="A22" i="4"/>
  <c r="A21" i="5" s="1"/>
  <c r="B22" i="4"/>
  <c r="A21" i="8" s="1"/>
  <c r="A23" i="4"/>
  <c r="A22" i="5" s="1"/>
  <c r="B23" i="4"/>
  <c r="A24" i="4"/>
  <c r="A23" i="5" s="1"/>
  <c r="B24" i="4"/>
  <c r="A23" i="8" s="1"/>
  <c r="A25" i="4"/>
  <c r="A24" i="5" s="1"/>
  <c r="B25" i="4"/>
  <c r="A26" i="4"/>
  <c r="A25" i="5" s="1"/>
  <c r="B26" i="4"/>
  <c r="A25" i="8" s="1"/>
  <c r="A27" i="4"/>
  <c r="A26" i="5" s="1"/>
  <c r="B27" i="4"/>
  <c r="A28" i="4"/>
  <c r="A27" i="5" s="1"/>
  <c r="B28" i="4"/>
  <c r="A27" i="8" s="1"/>
  <c r="A29" i="4"/>
  <c r="A28" i="5" s="1"/>
  <c r="B29" i="4"/>
  <c r="A30" i="4"/>
  <c r="A29" i="5" s="1"/>
  <c r="B30" i="4"/>
  <c r="A29" i="8" s="1"/>
  <c r="A31" i="4"/>
  <c r="A30" i="5" s="1"/>
  <c r="B31" i="4"/>
  <c r="A32" i="4"/>
  <c r="A31" i="5" s="1"/>
  <c r="B32" i="4"/>
  <c r="A31" i="8" s="1"/>
  <c r="A33" i="4"/>
  <c r="A32" i="5" s="1"/>
  <c r="B33" i="4"/>
  <c r="A34" i="4"/>
  <c r="A33" i="5" s="1"/>
  <c r="B34" i="4"/>
  <c r="A33" i="8" s="1"/>
  <c r="A35" i="4"/>
  <c r="A34" i="5" s="1"/>
  <c r="B35" i="4"/>
  <c r="A36" i="4"/>
  <c r="A35" i="5" s="1"/>
  <c r="B36" i="4"/>
  <c r="A35" i="8" s="1"/>
  <c r="A37" i="4"/>
  <c r="A36" i="5" s="1"/>
  <c r="B37" i="4"/>
  <c r="A38" i="4"/>
  <c r="A37" i="5" s="1"/>
  <c r="B38" i="4"/>
  <c r="A37" i="8" s="1"/>
  <c r="A39" i="4"/>
  <c r="A38" i="5" s="1"/>
  <c r="B39" i="4"/>
  <c r="A40" i="4"/>
  <c r="A39" i="5" s="1"/>
  <c r="B40" i="4"/>
  <c r="A39" i="8" s="1"/>
  <c r="A41" i="4"/>
  <c r="A40" i="5" s="1"/>
  <c r="B41" i="4"/>
  <c r="A42" i="4"/>
  <c r="A41" i="5" s="1"/>
  <c r="B42" i="4"/>
  <c r="A41" i="8" s="1"/>
  <c r="A43" i="4"/>
  <c r="A42" i="5" s="1"/>
  <c r="B43" i="4"/>
  <c r="A44" i="4"/>
  <c r="A43" i="5" s="1"/>
  <c r="B44" i="4"/>
  <c r="A43" i="8" s="1"/>
  <c r="A45" i="4"/>
  <c r="A44" i="5" s="1"/>
  <c r="B45" i="4"/>
  <c r="A46" i="4"/>
  <c r="A45" i="5" s="1"/>
  <c r="B46" i="4"/>
  <c r="A45" i="8" s="1"/>
  <c r="A47" i="4"/>
  <c r="A46" i="5" s="1"/>
  <c r="B47" i="4"/>
  <c r="A48" i="4"/>
  <c r="A47" i="5" s="1"/>
  <c r="B48" i="4"/>
  <c r="A47" i="8" s="1"/>
  <c r="A49" i="4"/>
  <c r="A48" i="5" s="1"/>
  <c r="B49" i="4"/>
  <c r="A50" i="4"/>
  <c r="A49" i="5" s="1"/>
  <c r="B50" i="4"/>
  <c r="A49" i="8" s="1"/>
  <c r="A51" i="4"/>
  <c r="A50" i="5" s="1"/>
  <c r="B51" i="4"/>
  <c r="A52" i="4"/>
  <c r="A51" i="5" s="1"/>
  <c r="B52" i="4"/>
  <c r="A51" i="8" s="1"/>
  <c r="A53" i="4"/>
  <c r="A52" i="5" s="1"/>
  <c r="B53" i="4"/>
  <c r="A54" i="4"/>
  <c r="A53" i="5" s="1"/>
  <c r="B54" i="4"/>
  <c r="A53" i="8" s="1"/>
  <c r="A55" i="4"/>
  <c r="A54" i="5" s="1"/>
  <c r="B55" i="4"/>
  <c r="A56" i="4"/>
  <c r="A55" i="5" s="1"/>
  <c r="B56" i="4"/>
  <c r="A55" i="8" s="1"/>
  <c r="A57" i="4"/>
  <c r="A56" i="5" s="1"/>
  <c r="B57" i="4"/>
  <c r="A58" i="4"/>
  <c r="A57" i="5" s="1"/>
  <c r="B58" i="4"/>
  <c r="A57" i="8" s="1"/>
  <c r="A59" i="4"/>
  <c r="A58" i="5" s="1"/>
  <c r="B59" i="4"/>
  <c r="A60" i="4"/>
  <c r="A59" i="5" s="1"/>
  <c r="B60" i="4"/>
  <c r="A59" i="8" s="1"/>
  <c r="A61" i="4"/>
  <c r="A60" i="5" s="1"/>
  <c r="B61" i="4"/>
  <c r="A62" i="4"/>
  <c r="A61" i="5" s="1"/>
  <c r="B62" i="4"/>
  <c r="A61" i="8" s="1"/>
  <c r="A63" i="4"/>
  <c r="A62" i="5" s="1"/>
  <c r="B63" i="4"/>
  <c r="A64" i="4"/>
  <c r="A63" i="5" s="1"/>
  <c r="B64" i="4"/>
  <c r="A63" i="8" s="1"/>
  <c r="A65" i="4"/>
  <c r="A64" i="5" s="1"/>
  <c r="B65" i="4"/>
  <c r="A66" i="4"/>
  <c r="A65" i="5" s="1"/>
  <c r="B66" i="4"/>
  <c r="A65" i="8" s="1"/>
  <c r="A67" i="4"/>
  <c r="A66" i="5" s="1"/>
  <c r="B67" i="4"/>
  <c r="A68" i="4"/>
  <c r="A67" i="5" s="1"/>
  <c r="B68" i="4"/>
  <c r="A67" i="8" s="1"/>
  <c r="A69" i="4"/>
  <c r="A68" i="5" s="1"/>
  <c r="B69" i="4"/>
  <c r="A70" i="4"/>
  <c r="A69" i="5" s="1"/>
  <c r="B70" i="4"/>
  <c r="A69" i="8" s="1"/>
  <c r="A71" i="4"/>
  <c r="A70" i="5" s="1"/>
  <c r="B71" i="4"/>
  <c r="A72" i="4"/>
  <c r="A71" i="5" s="1"/>
  <c r="B72" i="4"/>
  <c r="A71" i="8" s="1"/>
  <c r="A73" i="4"/>
  <c r="A72" i="5" s="1"/>
  <c r="B73" i="4"/>
  <c r="A74" i="4"/>
  <c r="A73" i="5" s="1"/>
  <c r="B74" i="4"/>
  <c r="A73" i="8" s="1"/>
  <c r="A75" i="4"/>
  <c r="A74" i="5" s="1"/>
  <c r="B75" i="4"/>
  <c r="A76" i="4"/>
  <c r="A75" i="5" s="1"/>
  <c r="B76" i="4"/>
  <c r="A75" i="8" s="1"/>
  <c r="A77" i="4"/>
  <c r="A76" i="5" s="1"/>
  <c r="B77" i="4"/>
  <c r="A78" i="4"/>
  <c r="A77" i="5" s="1"/>
  <c r="B78" i="4"/>
  <c r="A77" i="8" s="1"/>
  <c r="A79" i="4"/>
  <c r="A78" i="5" s="1"/>
  <c r="B79" i="4"/>
  <c r="A80" i="4"/>
  <c r="A79" i="5" s="1"/>
  <c r="B80" i="4"/>
  <c r="A79" i="8" s="1"/>
  <c r="A81" i="4"/>
  <c r="A80" i="5" s="1"/>
  <c r="B81" i="4"/>
  <c r="A82" i="4"/>
  <c r="A81" i="5" s="1"/>
  <c r="B82" i="4"/>
  <c r="A81" i="8" s="1"/>
  <c r="A83" i="4"/>
  <c r="A82" i="5" s="1"/>
  <c r="A84" i="4"/>
  <c r="A83" i="5" s="1"/>
  <c r="A83" i="8"/>
  <c r="A85" i="4"/>
  <c r="A84" i="5" s="1"/>
  <c r="A86" i="4"/>
  <c r="A85" i="5" s="1"/>
  <c r="A85" i="8"/>
  <c r="A87" i="4"/>
  <c r="A86" i="5" s="1"/>
  <c r="A88" i="4"/>
  <c r="A87" i="5" s="1"/>
  <c r="B87" i="5"/>
  <c r="A89" i="4"/>
  <c r="A88" i="5" s="1"/>
  <c r="B88" i="5"/>
  <c r="A90" i="4"/>
  <c r="A89" i="5" s="1"/>
  <c r="B89" i="5"/>
  <c r="A4" i="3"/>
  <c r="B4" i="3"/>
  <c r="A3" i="3"/>
  <c r="A4" i="2"/>
  <c r="B4" i="2"/>
  <c r="A3" i="2"/>
  <c r="J23" i="9" l="1"/>
  <c r="L23" i="9" s="1"/>
  <c r="C7" i="9" s="1"/>
  <c r="Y99" i="4" s="1"/>
  <c r="AB99" i="4" s="1"/>
  <c r="AC175" i="4"/>
  <c r="AE175" i="4" s="1"/>
  <c r="AD175" i="4"/>
  <c r="AD138" i="4"/>
  <c r="AC138" i="4"/>
  <c r="AE138" i="4" s="1"/>
  <c r="AC104" i="4"/>
  <c r="AE104" i="4" s="1"/>
  <c r="AD104" i="4"/>
  <c r="AC168" i="4"/>
  <c r="AE168" i="4" s="1"/>
  <c r="AD168" i="4"/>
  <c r="AC111" i="4"/>
  <c r="AE111" i="4" s="1"/>
  <c r="AD111" i="4"/>
  <c r="AC153" i="4"/>
  <c r="AE153" i="4" s="1"/>
  <c r="AD153" i="4"/>
  <c r="AC124" i="4"/>
  <c r="AE124" i="4" s="1"/>
  <c r="AD124" i="4"/>
  <c r="AC116" i="4"/>
  <c r="AE116" i="4" s="1"/>
  <c r="AD116" i="4"/>
  <c r="AD167" i="4"/>
  <c r="AC167" i="4"/>
  <c r="AE167" i="4" s="1"/>
  <c r="AC125" i="4"/>
  <c r="AE125" i="4" s="1"/>
  <c r="AD125" i="4"/>
  <c r="AC161" i="4"/>
  <c r="AE161" i="4" s="1"/>
  <c r="AD161" i="4"/>
  <c r="AD171" i="4"/>
  <c r="AC171" i="4"/>
  <c r="AE171" i="4" s="1"/>
  <c r="AC173" i="4"/>
  <c r="AE173" i="4" s="1"/>
  <c r="AD173" i="4"/>
  <c r="AC107" i="4"/>
  <c r="AE107" i="4" s="1"/>
  <c r="AD107" i="4"/>
  <c r="AC149" i="4"/>
  <c r="AE149" i="4" s="1"/>
  <c r="AD149" i="4"/>
  <c r="AD184" i="4"/>
  <c r="AC184" i="4"/>
  <c r="AE184" i="4" s="1"/>
  <c r="AD147" i="4"/>
  <c r="AC147" i="4"/>
  <c r="AE147" i="4" s="1"/>
  <c r="AC110" i="4"/>
  <c r="AE110" i="4" s="1"/>
  <c r="AD110" i="4"/>
  <c r="AC174" i="4"/>
  <c r="AE174" i="4" s="1"/>
  <c r="AD174" i="4"/>
  <c r="AC148" i="4"/>
  <c r="AE148" i="4" s="1"/>
  <c r="AD148" i="4"/>
  <c r="AC115" i="4"/>
  <c r="AE115" i="4" s="1"/>
  <c r="AD115" i="4"/>
  <c r="AD180" i="4"/>
  <c r="AC180" i="4"/>
  <c r="AE180" i="4" s="1"/>
  <c r="AD164" i="4"/>
  <c r="AC164" i="4"/>
  <c r="AE164" i="4" s="1"/>
  <c r="AC183" i="4"/>
  <c r="AE183" i="4" s="1"/>
  <c r="AD183" i="4"/>
  <c r="AC106" i="4"/>
  <c r="AE106" i="4" s="1"/>
  <c r="AD106" i="4"/>
  <c r="AC136" i="4"/>
  <c r="AE136" i="4" s="1"/>
  <c r="AD136" i="4"/>
  <c r="AC105" i="4"/>
  <c r="AE105" i="4" s="1"/>
  <c r="AD105" i="4"/>
  <c r="AD163" i="4"/>
  <c r="AC163" i="4"/>
  <c r="AE163" i="4" s="1"/>
  <c r="AD119" i="4"/>
  <c r="AC119" i="4"/>
  <c r="AE119" i="4" s="1"/>
  <c r="AD185" i="4"/>
  <c r="AC185" i="4"/>
  <c r="AE185" i="4" s="1"/>
  <c r="AC109" i="4"/>
  <c r="AE109" i="4" s="1"/>
  <c r="AD109" i="4"/>
  <c r="AC172" i="4"/>
  <c r="AE172" i="4" s="1"/>
  <c r="AD172" i="4"/>
  <c r="AD130" i="4"/>
  <c r="AC130" i="4"/>
  <c r="AE130" i="4" s="1"/>
  <c r="AD103" i="4"/>
  <c r="AC103" i="4"/>
  <c r="AE103" i="4" s="1"/>
  <c r="AC160" i="4"/>
  <c r="AE160" i="4" s="1"/>
  <c r="AD160" i="4"/>
  <c r="AD151" i="4"/>
  <c r="AC151" i="4"/>
  <c r="AE151" i="4" s="1"/>
  <c r="AD159" i="4"/>
  <c r="AC159" i="4"/>
  <c r="AE159" i="4" s="1"/>
  <c r="AC186" i="4"/>
  <c r="AE186" i="4" s="1"/>
  <c r="AD186" i="4"/>
  <c r="AC137" i="4"/>
  <c r="AE137" i="4" s="1"/>
  <c r="AD137" i="4"/>
  <c r="AC108" i="4"/>
  <c r="AE108" i="4" s="1"/>
  <c r="AD108" i="4"/>
  <c r="AC113" i="4"/>
  <c r="AE113" i="4" s="1"/>
  <c r="AD113" i="4"/>
  <c r="AC118" i="4"/>
  <c r="AE118" i="4" s="1"/>
  <c r="AD118" i="4"/>
  <c r="AC177" i="4"/>
  <c r="AE177" i="4" s="1"/>
  <c r="AD177" i="4"/>
  <c r="AD123" i="4"/>
  <c r="AC123" i="4"/>
  <c r="AE123" i="4" s="1"/>
  <c r="AD162" i="4"/>
  <c r="AC162" i="4"/>
  <c r="AE162" i="4" s="1"/>
  <c r="AC101" i="4"/>
  <c r="AE101" i="4" s="1"/>
  <c r="AD101" i="4"/>
  <c r="AC102" i="4"/>
  <c r="AE102" i="4" s="1"/>
  <c r="AD102" i="4"/>
  <c r="AC129" i="4"/>
  <c r="AE129" i="4" s="1"/>
  <c r="AD129" i="4"/>
  <c r="AD112" i="4"/>
  <c r="AC112" i="4"/>
  <c r="AE112" i="4" s="1"/>
  <c r="AC146" i="4"/>
  <c r="AE146" i="4" s="1"/>
  <c r="AD146" i="4"/>
  <c r="AC179" i="4"/>
  <c r="AE179" i="4" s="1"/>
  <c r="AD179" i="4"/>
  <c r="AD182" i="4"/>
  <c r="AC182" i="4"/>
  <c r="AE182" i="4" s="1"/>
  <c r="AD181" i="4"/>
  <c r="AC181" i="4"/>
  <c r="AE181" i="4" s="1"/>
  <c r="AD178" i="4"/>
  <c r="AC178" i="4"/>
  <c r="AE178" i="4" s="1"/>
  <c r="AD176" i="4"/>
  <c r="AC176" i="4"/>
  <c r="AE176" i="4" s="1"/>
  <c r="AC169" i="4"/>
  <c r="AE169" i="4" s="1"/>
  <c r="AD169" i="4"/>
  <c r="AC170" i="4"/>
  <c r="AE170" i="4" s="1"/>
  <c r="AD170" i="4"/>
  <c r="AC166" i="4"/>
  <c r="AE166" i="4" s="1"/>
  <c r="AD166" i="4"/>
  <c r="AC165" i="4"/>
  <c r="AE165" i="4" s="1"/>
  <c r="AD165" i="4"/>
  <c r="AC158" i="4"/>
  <c r="AE158" i="4" s="1"/>
  <c r="AD158" i="4"/>
  <c r="AC157" i="4"/>
  <c r="AE157" i="4" s="1"/>
  <c r="AD157" i="4"/>
  <c r="AD156" i="4"/>
  <c r="AC156" i="4"/>
  <c r="AE156" i="4" s="1"/>
  <c r="AD155" i="4"/>
  <c r="AC155" i="4"/>
  <c r="AE155" i="4" s="1"/>
  <c r="AC154" i="4"/>
  <c r="AE154" i="4" s="1"/>
  <c r="AD154" i="4"/>
  <c r="AD152" i="4"/>
  <c r="AC152" i="4"/>
  <c r="AE152" i="4" s="1"/>
  <c r="AD150" i="4"/>
  <c r="AC150" i="4"/>
  <c r="AE150" i="4" s="1"/>
  <c r="AC145" i="4"/>
  <c r="AE145" i="4" s="1"/>
  <c r="AD145" i="4"/>
  <c r="AC144" i="4"/>
  <c r="AE144" i="4" s="1"/>
  <c r="AD144" i="4"/>
  <c r="AD143" i="4"/>
  <c r="AC143" i="4"/>
  <c r="AE143" i="4" s="1"/>
  <c r="AC142" i="4"/>
  <c r="AE142" i="4" s="1"/>
  <c r="AD142" i="4"/>
  <c r="AC141" i="4"/>
  <c r="AE141" i="4" s="1"/>
  <c r="AD141" i="4"/>
  <c r="AC140" i="4"/>
  <c r="AE140" i="4" s="1"/>
  <c r="AD140" i="4"/>
  <c r="AD139" i="4"/>
  <c r="AC139" i="4"/>
  <c r="AE139" i="4" s="1"/>
  <c r="AD135" i="4"/>
  <c r="AC135" i="4"/>
  <c r="AE135" i="4" s="1"/>
  <c r="AD134" i="4"/>
  <c r="AC134" i="4"/>
  <c r="AE134" i="4" s="1"/>
  <c r="AC133" i="4"/>
  <c r="AE133" i="4" s="1"/>
  <c r="AD133" i="4"/>
  <c r="AC132" i="4"/>
  <c r="AE132" i="4" s="1"/>
  <c r="AD132" i="4"/>
  <c r="AD131" i="4"/>
  <c r="AC131" i="4"/>
  <c r="AE131" i="4" s="1"/>
  <c r="AC128" i="4"/>
  <c r="AE128" i="4" s="1"/>
  <c r="AD128" i="4"/>
  <c r="AD126" i="4"/>
  <c r="AC126" i="4"/>
  <c r="AE126" i="4" s="1"/>
  <c r="AD127" i="4"/>
  <c r="AC127" i="4"/>
  <c r="AE127" i="4" s="1"/>
  <c r="AD122" i="4"/>
  <c r="AC122" i="4"/>
  <c r="AE122" i="4" s="1"/>
  <c r="AC121" i="4"/>
  <c r="AE121" i="4" s="1"/>
  <c r="AD121" i="4"/>
  <c r="AC120" i="4"/>
  <c r="AE120" i="4" s="1"/>
  <c r="AD120" i="4"/>
  <c r="AC117" i="4"/>
  <c r="AE117" i="4" s="1"/>
  <c r="AD117" i="4"/>
  <c r="AC114" i="4"/>
  <c r="AE114" i="4" s="1"/>
  <c r="AD114" i="4"/>
  <c r="C3" i="9"/>
  <c r="Y95" i="4" s="1"/>
  <c r="AB95" i="4" s="1"/>
  <c r="B63" i="5"/>
  <c r="B31" i="5"/>
  <c r="B55" i="5"/>
  <c r="B23" i="5"/>
  <c r="B79" i="5"/>
  <c r="B47" i="5"/>
  <c r="B15" i="5"/>
  <c r="B71" i="5"/>
  <c r="B39" i="5"/>
  <c r="B7" i="5"/>
  <c r="A87" i="8"/>
  <c r="A89" i="8"/>
  <c r="B77" i="5"/>
  <c r="B61" i="5"/>
  <c r="B45" i="5"/>
  <c r="B37" i="5"/>
  <c r="B21" i="5"/>
  <c r="B5" i="5"/>
  <c r="A88" i="8"/>
  <c r="B83" i="5"/>
  <c r="B75" i="5"/>
  <c r="B67" i="5"/>
  <c r="B59" i="5"/>
  <c r="B51" i="5"/>
  <c r="B43" i="5"/>
  <c r="B35" i="5"/>
  <c r="B27" i="5"/>
  <c r="B19" i="5"/>
  <c r="B11" i="5"/>
  <c r="B85" i="5"/>
  <c r="B69" i="5"/>
  <c r="B53" i="5"/>
  <c r="B29" i="5"/>
  <c r="B13" i="5"/>
  <c r="B86" i="5"/>
  <c r="A86" i="8"/>
  <c r="B84" i="5"/>
  <c r="A84" i="8"/>
  <c r="B82" i="5"/>
  <c r="A82" i="8"/>
  <c r="B80" i="5"/>
  <c r="A80" i="8"/>
  <c r="B78" i="5"/>
  <c r="A78" i="8"/>
  <c r="B76" i="5"/>
  <c r="A76" i="8"/>
  <c r="B74" i="5"/>
  <c r="A74" i="8"/>
  <c r="B72" i="5"/>
  <c r="A72" i="8"/>
  <c r="B70" i="5"/>
  <c r="A70" i="8"/>
  <c r="B68" i="5"/>
  <c r="A68" i="8"/>
  <c r="B66" i="5"/>
  <c r="A66" i="8"/>
  <c r="B64" i="5"/>
  <c r="A64" i="8"/>
  <c r="B62" i="5"/>
  <c r="A62" i="8"/>
  <c r="B60" i="5"/>
  <c r="A60" i="8"/>
  <c r="B58" i="5"/>
  <c r="A58" i="8"/>
  <c r="B56" i="5"/>
  <c r="A56" i="8"/>
  <c r="B54" i="5"/>
  <c r="A54" i="8"/>
  <c r="B52" i="5"/>
  <c r="A52" i="8"/>
  <c r="B50" i="5"/>
  <c r="A50" i="8"/>
  <c r="B48" i="5"/>
  <c r="A48" i="8"/>
  <c r="B46" i="5"/>
  <c r="A46" i="8"/>
  <c r="B44" i="5"/>
  <c r="A44" i="8"/>
  <c r="B42" i="5"/>
  <c r="A42" i="8"/>
  <c r="B40" i="5"/>
  <c r="A40" i="8"/>
  <c r="B38" i="5"/>
  <c r="A38" i="8"/>
  <c r="B36" i="5"/>
  <c r="A36" i="8"/>
  <c r="B34" i="5"/>
  <c r="A34" i="8"/>
  <c r="B32" i="5"/>
  <c r="A32" i="8"/>
  <c r="B30" i="5"/>
  <c r="A30" i="8"/>
  <c r="B28" i="5"/>
  <c r="A28" i="8"/>
  <c r="B26" i="5"/>
  <c r="A26" i="8"/>
  <c r="B24" i="5"/>
  <c r="A24" i="8"/>
  <c r="B22" i="5"/>
  <c r="A22" i="8"/>
  <c r="B20" i="5"/>
  <c r="A20" i="8"/>
  <c r="B18" i="5"/>
  <c r="A18" i="8"/>
  <c r="B16" i="5"/>
  <c r="A16" i="8"/>
  <c r="B14" i="5"/>
  <c r="A14" i="8"/>
  <c r="B12" i="5"/>
  <c r="A12" i="8"/>
  <c r="B10" i="5"/>
  <c r="A10" i="8"/>
  <c r="B8" i="5"/>
  <c r="A8" i="8"/>
  <c r="B6" i="5"/>
  <c r="A6" i="8"/>
  <c r="B4" i="5"/>
  <c r="A4" i="8"/>
  <c r="B81" i="5"/>
  <c r="B73" i="5"/>
  <c r="B65" i="5"/>
  <c r="B57" i="5"/>
  <c r="B49" i="5"/>
  <c r="B41" i="5"/>
  <c r="B33" i="5"/>
  <c r="B25" i="5"/>
  <c r="B17" i="5"/>
  <c r="B9" i="5"/>
  <c r="F23" i="8"/>
  <c r="T4" i="4"/>
  <c r="B3" i="8" s="1"/>
  <c r="T5" i="4"/>
  <c r="B4" i="8" s="1"/>
  <c r="T6" i="4"/>
  <c r="B5" i="8" s="1"/>
  <c r="T7" i="4"/>
  <c r="B6" i="8" s="1"/>
  <c r="T8" i="4"/>
  <c r="B7" i="8" s="1"/>
  <c r="T9" i="4"/>
  <c r="B8" i="8" s="1"/>
  <c r="T10" i="4"/>
  <c r="B9" i="8" s="1"/>
  <c r="T11" i="4"/>
  <c r="B10" i="8" s="1"/>
  <c r="T12" i="4"/>
  <c r="B11" i="8" s="1"/>
  <c r="T13" i="4"/>
  <c r="B12" i="8" s="1"/>
  <c r="T14" i="4"/>
  <c r="B13" i="8" s="1"/>
  <c r="T15" i="4"/>
  <c r="B14" i="8" s="1"/>
  <c r="T16" i="4"/>
  <c r="B15" i="8" s="1"/>
  <c r="T17" i="4"/>
  <c r="B16" i="8" s="1"/>
  <c r="T18" i="4"/>
  <c r="B17" i="8" s="1"/>
  <c r="T19" i="4"/>
  <c r="B18" i="8" s="1"/>
  <c r="T20" i="4"/>
  <c r="B19" i="8" s="1"/>
  <c r="T21" i="4"/>
  <c r="B20" i="8" s="1"/>
  <c r="T22" i="4"/>
  <c r="B21" i="8" s="1"/>
  <c r="T23" i="4"/>
  <c r="B22" i="8" s="1"/>
  <c r="T24" i="4"/>
  <c r="B23" i="8" s="1"/>
  <c r="T25" i="4"/>
  <c r="B24" i="8" s="1"/>
  <c r="T26" i="4"/>
  <c r="B25" i="8" s="1"/>
  <c r="T27" i="4"/>
  <c r="B26" i="8" s="1"/>
  <c r="T28" i="4"/>
  <c r="B27" i="8" s="1"/>
  <c r="T29" i="4"/>
  <c r="B28" i="8" s="1"/>
  <c r="T30" i="4"/>
  <c r="B29" i="8" s="1"/>
  <c r="T31" i="4"/>
  <c r="B30" i="8" s="1"/>
  <c r="T32" i="4"/>
  <c r="B31" i="8" s="1"/>
  <c r="T33" i="4"/>
  <c r="B32" i="8" s="1"/>
  <c r="T34" i="4"/>
  <c r="B33" i="8" s="1"/>
  <c r="T35" i="4"/>
  <c r="B34" i="8" s="1"/>
  <c r="T36" i="4"/>
  <c r="B35" i="8" s="1"/>
  <c r="T37" i="4"/>
  <c r="B36" i="8" s="1"/>
  <c r="T38" i="4"/>
  <c r="B37" i="8" s="1"/>
  <c r="T39" i="4"/>
  <c r="B38" i="8" s="1"/>
  <c r="T40" i="4"/>
  <c r="B39" i="8" s="1"/>
  <c r="T41" i="4"/>
  <c r="B40" i="8" s="1"/>
  <c r="T42" i="4"/>
  <c r="B41" i="8" s="1"/>
  <c r="T43" i="4"/>
  <c r="T44" i="4"/>
  <c r="B43" i="8" s="1"/>
  <c r="T45" i="4"/>
  <c r="B44" i="8" s="1"/>
  <c r="T46" i="4"/>
  <c r="B45" i="8" s="1"/>
  <c r="T47" i="4"/>
  <c r="B46" i="8" s="1"/>
  <c r="T48" i="4"/>
  <c r="B47" i="8" s="1"/>
  <c r="T49" i="4"/>
  <c r="B48" i="8" s="1"/>
  <c r="T50" i="4"/>
  <c r="B49" i="8" s="1"/>
  <c r="T51" i="4"/>
  <c r="B50" i="8" s="1"/>
  <c r="T52" i="4"/>
  <c r="B51" i="8" s="1"/>
  <c r="T53" i="4"/>
  <c r="B52" i="8" s="1"/>
  <c r="T54" i="4"/>
  <c r="B53" i="8" s="1"/>
  <c r="T55" i="4"/>
  <c r="B54" i="8" s="1"/>
  <c r="T56" i="4"/>
  <c r="B55" i="8" s="1"/>
  <c r="T57" i="4"/>
  <c r="B56" i="8" s="1"/>
  <c r="T58" i="4"/>
  <c r="B57" i="8" s="1"/>
  <c r="T59" i="4"/>
  <c r="B58" i="8" s="1"/>
  <c r="T60" i="4"/>
  <c r="B59" i="8" s="1"/>
  <c r="T61" i="4"/>
  <c r="B60" i="8" s="1"/>
  <c r="T62" i="4"/>
  <c r="B61" i="8" s="1"/>
  <c r="T63" i="4"/>
  <c r="B62" i="8" s="1"/>
  <c r="T64" i="4"/>
  <c r="B63" i="8" s="1"/>
  <c r="T65" i="4"/>
  <c r="B64" i="8" s="1"/>
  <c r="T66" i="4"/>
  <c r="B65" i="8" s="1"/>
  <c r="T67" i="4"/>
  <c r="B66" i="8" s="1"/>
  <c r="T68" i="4"/>
  <c r="B67" i="8" s="1"/>
  <c r="T69" i="4"/>
  <c r="B68" i="8" s="1"/>
  <c r="T70" i="4"/>
  <c r="B69" i="8" s="1"/>
  <c r="T71" i="4"/>
  <c r="T72" i="4"/>
  <c r="B71" i="8" s="1"/>
  <c r="T73" i="4"/>
  <c r="T74" i="4"/>
  <c r="B73" i="8" s="1"/>
  <c r="T75" i="4"/>
  <c r="B74" i="8" s="1"/>
  <c r="T76" i="4"/>
  <c r="B75" i="8" s="1"/>
  <c r="T77" i="4"/>
  <c r="B76" i="8" s="1"/>
  <c r="T78" i="4"/>
  <c r="B77" i="8" s="1"/>
  <c r="T79" i="4"/>
  <c r="B78" i="8" s="1"/>
  <c r="T80" i="4"/>
  <c r="B79" i="8" s="1"/>
  <c r="T81" i="4"/>
  <c r="B80" i="8" s="1"/>
  <c r="T82" i="4"/>
  <c r="B81" i="8" s="1"/>
  <c r="T83" i="4"/>
  <c r="B82" i="8" s="1"/>
  <c r="T84" i="4"/>
  <c r="B83" i="8" s="1"/>
  <c r="T85" i="4"/>
  <c r="T86" i="4"/>
  <c r="B85" i="8" s="1"/>
  <c r="T87" i="4"/>
  <c r="T88" i="4"/>
  <c r="T89" i="4"/>
  <c r="B88" i="8" s="1"/>
  <c r="T90" i="4"/>
  <c r="B89" i="8" s="1"/>
  <c r="X4" i="4"/>
  <c r="X5" i="4"/>
  <c r="AG5" i="4" s="1"/>
  <c r="X6" i="4"/>
  <c r="X7" i="4"/>
  <c r="AG7" i="4" s="1"/>
  <c r="X8" i="4"/>
  <c r="AG8" i="4" s="1"/>
  <c r="X9" i="4"/>
  <c r="AG9" i="4" s="1"/>
  <c r="X10" i="4"/>
  <c r="X11" i="4"/>
  <c r="AG11" i="4" s="1"/>
  <c r="X12" i="4"/>
  <c r="X13" i="4"/>
  <c r="AG13" i="4" s="1"/>
  <c r="X14" i="4"/>
  <c r="X15" i="4"/>
  <c r="AG15" i="4" s="1"/>
  <c r="X16" i="4"/>
  <c r="AG16" i="4" s="1"/>
  <c r="X17" i="4"/>
  <c r="AG17" i="4" s="1"/>
  <c r="X18" i="4"/>
  <c r="X19" i="4"/>
  <c r="AG19" i="4" s="1"/>
  <c r="X20" i="4"/>
  <c r="X21" i="4"/>
  <c r="AG21" i="4" s="1"/>
  <c r="X22" i="4"/>
  <c r="X23" i="4"/>
  <c r="AG23" i="4" s="1"/>
  <c r="X24" i="4"/>
  <c r="AG24" i="4" s="1"/>
  <c r="X25" i="4"/>
  <c r="AG25" i="4" s="1"/>
  <c r="X26" i="4"/>
  <c r="X27" i="4"/>
  <c r="AG27" i="4" s="1"/>
  <c r="X28" i="4"/>
  <c r="X29" i="4"/>
  <c r="AG29" i="4" s="1"/>
  <c r="X30" i="4"/>
  <c r="X31" i="4"/>
  <c r="AG31" i="4" s="1"/>
  <c r="X32" i="4"/>
  <c r="AG32" i="4" s="1"/>
  <c r="X33" i="4"/>
  <c r="AG33" i="4" s="1"/>
  <c r="X34" i="4"/>
  <c r="X35" i="4"/>
  <c r="AG35" i="4" s="1"/>
  <c r="X36" i="4"/>
  <c r="X37" i="4"/>
  <c r="AG37" i="4" s="1"/>
  <c r="X38" i="4"/>
  <c r="X39" i="4"/>
  <c r="AG39" i="4" s="1"/>
  <c r="X40" i="4"/>
  <c r="AG40" i="4" s="1"/>
  <c r="X41" i="4"/>
  <c r="AG41" i="4" s="1"/>
  <c r="X42" i="4"/>
  <c r="X43" i="4"/>
  <c r="AG43" i="4" s="1"/>
  <c r="X44" i="4"/>
  <c r="X45" i="4"/>
  <c r="AG45" i="4" s="1"/>
  <c r="X46" i="4"/>
  <c r="X47" i="4"/>
  <c r="AG47" i="4" s="1"/>
  <c r="X48" i="4"/>
  <c r="AG48" i="4" s="1"/>
  <c r="X49" i="4"/>
  <c r="AG49" i="4" s="1"/>
  <c r="X50" i="4"/>
  <c r="X51" i="4"/>
  <c r="AG51" i="4" s="1"/>
  <c r="X52" i="4"/>
  <c r="X53" i="4"/>
  <c r="AG53" i="4" s="1"/>
  <c r="X54" i="4"/>
  <c r="X55" i="4"/>
  <c r="AG55" i="4" s="1"/>
  <c r="X56" i="4"/>
  <c r="AG56" i="4" s="1"/>
  <c r="X57" i="4"/>
  <c r="AG57" i="4" s="1"/>
  <c r="X58" i="4"/>
  <c r="X59" i="4"/>
  <c r="AG59" i="4" s="1"/>
  <c r="X60" i="4"/>
  <c r="X61" i="4"/>
  <c r="AG61" i="4" s="1"/>
  <c r="X62" i="4"/>
  <c r="X63" i="4"/>
  <c r="AG63" i="4" s="1"/>
  <c r="X64" i="4"/>
  <c r="AG64" i="4" s="1"/>
  <c r="X65" i="4"/>
  <c r="AG65" i="4" s="1"/>
  <c r="X66" i="4"/>
  <c r="X67" i="4"/>
  <c r="AG67" i="4" s="1"/>
  <c r="X68" i="4"/>
  <c r="X69" i="4"/>
  <c r="AG69" i="4" s="1"/>
  <c r="X70" i="4"/>
  <c r="X71" i="4"/>
  <c r="AG71" i="4" s="1"/>
  <c r="X72" i="4"/>
  <c r="AG72" i="4" s="1"/>
  <c r="X73" i="4"/>
  <c r="AG73" i="4" s="1"/>
  <c r="X74" i="4"/>
  <c r="X75" i="4"/>
  <c r="AG75" i="4" s="1"/>
  <c r="X76" i="4"/>
  <c r="X77" i="4"/>
  <c r="AG77" i="4" s="1"/>
  <c r="X78" i="4"/>
  <c r="X79" i="4"/>
  <c r="AG79" i="4" s="1"/>
  <c r="X80" i="4"/>
  <c r="AG80" i="4" s="1"/>
  <c r="X81" i="4"/>
  <c r="AG81" i="4" s="1"/>
  <c r="X82" i="4"/>
  <c r="X83" i="4"/>
  <c r="AG83" i="4" s="1"/>
  <c r="X84" i="4"/>
  <c r="X85" i="4"/>
  <c r="AG85" i="4" s="1"/>
  <c r="X86" i="4"/>
  <c r="AG86" i="4" s="1"/>
  <c r="X87" i="4"/>
  <c r="AG87" i="4" s="1"/>
  <c r="X88" i="4"/>
  <c r="AG88" i="4" s="1"/>
  <c r="X89" i="4"/>
  <c r="AG89" i="4" s="1"/>
  <c r="X90" i="4"/>
  <c r="AG90" i="4" s="1"/>
  <c r="X3" i="4"/>
  <c r="A3" i="4"/>
  <c r="B3" i="3"/>
  <c r="B3" i="2"/>
  <c r="AC99" i="4" l="1"/>
  <c r="AE99" i="4" s="1"/>
  <c r="AD99" i="4"/>
  <c r="C8" i="9"/>
  <c r="Y100" i="4" s="1"/>
  <c r="AB100" i="4" s="1"/>
  <c r="C4" i="9"/>
  <c r="Y96" i="4" s="1"/>
  <c r="AB96" i="4" s="1"/>
  <c r="C6" i="9"/>
  <c r="Y98" i="4" s="1"/>
  <c r="AB98" i="4" s="1"/>
  <c r="C2" i="9"/>
  <c r="Y94" i="4" s="1"/>
  <c r="AB94" i="4" s="1"/>
  <c r="C5" i="9"/>
  <c r="Y97" i="4" s="1"/>
  <c r="AB97" i="4" s="1"/>
  <c r="AC96" i="4"/>
  <c r="AE96" i="4" s="1"/>
  <c r="AD96" i="4"/>
  <c r="AC94" i="4"/>
  <c r="AE94" i="4" s="1"/>
  <c r="AD94" i="4"/>
  <c r="AC95" i="4"/>
  <c r="AE95" i="4" s="1"/>
  <c r="AD95" i="4"/>
  <c r="B84" i="8"/>
  <c r="B70" i="8"/>
  <c r="B42" i="8"/>
  <c r="B86" i="8"/>
  <c r="B87" i="8"/>
  <c r="B72" i="8"/>
  <c r="AG84" i="4"/>
  <c r="AG76" i="4"/>
  <c r="AG68" i="4"/>
  <c r="AG60" i="4"/>
  <c r="AG52" i="4"/>
  <c r="AG44" i="4"/>
  <c r="AG36" i="4"/>
  <c r="AG28" i="4"/>
  <c r="AG20" i="4"/>
  <c r="AG12" i="4"/>
  <c r="AG4" i="4"/>
  <c r="AG78" i="4"/>
  <c r="AG70" i="4"/>
  <c r="AG62" i="4"/>
  <c r="AG54" i="4"/>
  <c r="AG46" i="4"/>
  <c r="AG38" i="4"/>
  <c r="AG30" i="4"/>
  <c r="AG22" i="4"/>
  <c r="AG14" i="4"/>
  <c r="AG6" i="4"/>
  <c r="AG82" i="4"/>
  <c r="AG74" i="4"/>
  <c r="AG66" i="4"/>
  <c r="AG58" i="4"/>
  <c r="AG50" i="4"/>
  <c r="AG42" i="4"/>
  <c r="AG34" i="4"/>
  <c r="AG26" i="4"/>
  <c r="AG18" i="4"/>
  <c r="AG10" i="4"/>
  <c r="I23" i="8"/>
  <c r="AD97" i="4" l="1"/>
  <c r="AC97" i="4"/>
  <c r="AE97" i="4" s="1"/>
  <c r="AC98" i="4"/>
  <c r="AE98" i="4" s="1"/>
  <c r="AD98" i="4"/>
  <c r="AC100" i="4"/>
  <c r="AE100" i="4" s="1"/>
  <c r="AD100" i="4"/>
  <c r="K13" i="8" l="1"/>
  <c r="K19" i="8" l="1"/>
  <c r="J19" i="8"/>
  <c r="K18" i="8"/>
  <c r="J18" i="8"/>
  <c r="K17" i="8"/>
  <c r="J17" i="8"/>
  <c r="K16" i="8"/>
  <c r="J16" i="8"/>
  <c r="K15" i="8"/>
  <c r="J15" i="8"/>
  <c r="K14" i="8"/>
  <c r="J14" i="8"/>
  <c r="J13" i="8"/>
  <c r="K12" i="8"/>
  <c r="J12" i="8"/>
  <c r="K11" i="8"/>
  <c r="N1" i="8" s="1"/>
  <c r="J11" i="8"/>
  <c r="K10" i="8"/>
  <c r="J10" i="8"/>
  <c r="K9" i="8"/>
  <c r="J9" i="8"/>
  <c r="K8" i="8"/>
  <c r="J8" i="8"/>
  <c r="K7" i="8"/>
  <c r="J7" i="8"/>
  <c r="K6" i="8"/>
  <c r="J6" i="8"/>
  <c r="K5" i="8"/>
  <c r="J5" i="8"/>
  <c r="K4" i="8"/>
  <c r="J4" i="8"/>
  <c r="K3" i="8"/>
  <c r="J3" i="8"/>
  <c r="K2" i="8"/>
  <c r="J2" i="8"/>
  <c r="N2" i="8" l="1"/>
  <c r="J23" i="8" s="1"/>
  <c r="L23" i="8" s="1"/>
  <c r="C12" i="8" l="1"/>
  <c r="Y13" i="4" s="1"/>
  <c r="C15" i="8"/>
  <c r="Y16" i="4" s="1"/>
  <c r="AB16" i="4" s="1"/>
  <c r="C18" i="8"/>
  <c r="C28" i="8"/>
  <c r="C31" i="8"/>
  <c r="Y32" i="4" s="1"/>
  <c r="C34" i="8"/>
  <c r="Y35" i="4" s="1"/>
  <c r="C44" i="8"/>
  <c r="C47" i="8"/>
  <c r="C50" i="8"/>
  <c r="Y51" i="4" s="1"/>
  <c r="AB51" i="4" s="1"/>
  <c r="C60" i="8"/>
  <c r="Y61" i="4" s="1"/>
  <c r="AB61" i="4" s="1"/>
  <c r="C63" i="8"/>
  <c r="C66" i="8"/>
  <c r="C76" i="8"/>
  <c r="Y77" i="4" s="1"/>
  <c r="AB77" i="4" s="1"/>
  <c r="C79" i="8"/>
  <c r="Y80" i="4" s="1"/>
  <c r="AB80" i="4" s="1"/>
  <c r="C82" i="8"/>
  <c r="Y83" i="4" s="1"/>
  <c r="AB83" i="4" s="1"/>
  <c r="C8" i="8"/>
  <c r="C11" i="8"/>
  <c r="Y12" i="4" s="1"/>
  <c r="C14" i="8"/>
  <c r="Y15" i="4" s="1"/>
  <c r="C24" i="8"/>
  <c r="C27" i="8"/>
  <c r="C30" i="8"/>
  <c r="Y31" i="4" s="1"/>
  <c r="C40" i="8"/>
  <c r="Y41" i="4" s="1"/>
  <c r="AB41" i="4" s="1"/>
  <c r="C43" i="8"/>
  <c r="C46" i="8"/>
  <c r="C56" i="8"/>
  <c r="Y57" i="4" s="1"/>
  <c r="C59" i="8"/>
  <c r="Y60" i="4" s="1"/>
  <c r="AB60" i="4" s="1"/>
  <c r="C62" i="8"/>
  <c r="Y63" i="4" s="1"/>
  <c r="AB63" i="4" s="1"/>
  <c r="C72" i="8"/>
  <c r="C75" i="8"/>
  <c r="Y76" i="4" s="1"/>
  <c r="AB76" i="4" s="1"/>
  <c r="C78" i="8"/>
  <c r="Y79" i="4" s="1"/>
  <c r="AB79" i="4" s="1"/>
  <c r="C88" i="8"/>
  <c r="C4" i="8"/>
  <c r="C7" i="8"/>
  <c r="Y8" i="4" s="1"/>
  <c r="C10" i="8"/>
  <c r="Y11" i="4" s="1"/>
  <c r="C20" i="8"/>
  <c r="C23" i="8"/>
  <c r="C26" i="8"/>
  <c r="Y27" i="4" s="1"/>
  <c r="C36" i="8"/>
  <c r="Y37" i="4" s="1"/>
  <c r="AB37" i="4" s="1"/>
  <c r="C39" i="8"/>
  <c r="Y40" i="4" s="1"/>
  <c r="AB40" i="4" s="1"/>
  <c r="C42" i="8"/>
  <c r="C52" i="8"/>
  <c r="Y53" i="4" s="1"/>
  <c r="AB53" i="4" s="1"/>
  <c r="C55" i="8"/>
  <c r="Y56" i="4" s="1"/>
  <c r="AB56" i="4" s="1"/>
  <c r="C58" i="8"/>
  <c r="Y59" i="4" s="1"/>
  <c r="AB59" i="4" s="1"/>
  <c r="C68" i="8"/>
  <c r="C71" i="8"/>
  <c r="Y72" i="4" s="1"/>
  <c r="AB72" i="4" s="1"/>
  <c r="C74" i="8"/>
  <c r="Y75" i="4" s="1"/>
  <c r="AB75" i="4" s="1"/>
  <c r="C84" i="8"/>
  <c r="C87" i="8"/>
  <c r="C3" i="8"/>
  <c r="Y4" i="4" s="1"/>
  <c r="AB4" i="4" s="1"/>
  <c r="C6" i="8"/>
  <c r="Y7" i="4" s="1"/>
  <c r="AB7" i="4" s="1"/>
  <c r="C16" i="8"/>
  <c r="C19" i="8"/>
  <c r="C22" i="8"/>
  <c r="Y23" i="4" s="1"/>
  <c r="AB23" i="4" s="1"/>
  <c r="C32" i="8"/>
  <c r="Y33" i="4" s="1"/>
  <c r="AB33" i="4" s="1"/>
  <c r="C35" i="8"/>
  <c r="C38" i="8"/>
  <c r="C48" i="8"/>
  <c r="Y49" i="4" s="1"/>
  <c r="AB49" i="4" s="1"/>
  <c r="C51" i="8"/>
  <c r="Y52" i="4" s="1"/>
  <c r="AB52" i="4" s="1"/>
  <c r="C54" i="8"/>
  <c r="C64" i="8"/>
  <c r="C67" i="8"/>
  <c r="Y68" i="4" s="1"/>
  <c r="AB68" i="4" s="1"/>
  <c r="C70" i="8"/>
  <c r="Y71" i="4" s="1"/>
  <c r="AB71" i="4" s="1"/>
  <c r="C80" i="8"/>
  <c r="C83" i="8"/>
  <c r="C86" i="8"/>
  <c r="Y87" i="4" s="1"/>
  <c r="AB87" i="4" s="1"/>
  <c r="C89" i="8"/>
  <c r="Y90" i="4" s="1"/>
  <c r="AB90" i="4" s="1"/>
  <c r="C25" i="8"/>
  <c r="C45" i="8"/>
  <c r="C65" i="8"/>
  <c r="Y66" i="4" s="1"/>
  <c r="AB66" i="4" s="1"/>
  <c r="C85" i="8"/>
  <c r="Y86" i="4" s="1"/>
  <c r="AB86" i="4" s="1"/>
  <c r="C21" i="8"/>
  <c r="Y22" i="4" s="1"/>
  <c r="AB22" i="4" s="1"/>
  <c r="C61" i="8"/>
  <c r="C17" i="8"/>
  <c r="Y18" i="4" s="1"/>
  <c r="AB18" i="4" s="1"/>
  <c r="C73" i="8"/>
  <c r="Y74" i="4" s="1"/>
  <c r="AB74" i="4" s="1"/>
  <c r="C9" i="8"/>
  <c r="C29" i="8"/>
  <c r="C49" i="8"/>
  <c r="Y50" i="4" s="1"/>
  <c r="AB50" i="4" s="1"/>
  <c r="C69" i="8"/>
  <c r="Y70" i="4" s="1"/>
  <c r="AB70" i="4" s="1"/>
  <c r="C5" i="8"/>
  <c r="C81" i="8"/>
  <c r="C57" i="8"/>
  <c r="Y58" i="4" s="1"/>
  <c r="AB58" i="4" s="1"/>
  <c r="C77" i="8"/>
  <c r="Y78" i="4" s="1"/>
  <c r="AB78" i="4" s="1"/>
  <c r="C13" i="8"/>
  <c r="C33" i="8"/>
  <c r="C53" i="8"/>
  <c r="Y54" i="4" s="1"/>
  <c r="AB54" i="4" s="1"/>
  <c r="C41" i="8"/>
  <c r="Y42" i="4" s="1"/>
  <c r="AB42" i="4" s="1"/>
  <c r="C37" i="8"/>
  <c r="AB15" i="4"/>
  <c r="AB31" i="4"/>
  <c r="AB11" i="4"/>
  <c r="AB35" i="4"/>
  <c r="AB27" i="4"/>
  <c r="AB12" i="4"/>
  <c r="AB57" i="4"/>
  <c r="AB32" i="4"/>
  <c r="AB8" i="4"/>
  <c r="AB13" i="4"/>
  <c r="T3" i="4"/>
  <c r="L3" i="4"/>
  <c r="AC86" i="4" l="1"/>
  <c r="AE86" i="4" s="1"/>
  <c r="AD86" i="4"/>
  <c r="AD90" i="4"/>
  <c r="AC90" i="4"/>
  <c r="AE90" i="4" s="1"/>
  <c r="AC87" i="4"/>
  <c r="AE87" i="4" s="1"/>
  <c r="AD87" i="4"/>
  <c r="Y30" i="4"/>
  <c r="AB30" i="4" s="1"/>
  <c r="Y46" i="4"/>
  <c r="AB46" i="4" s="1"/>
  <c r="Y39" i="4"/>
  <c r="AB39" i="4" s="1"/>
  <c r="Y69" i="4"/>
  <c r="AB69" i="4" s="1"/>
  <c r="Y24" i="4"/>
  <c r="AB24" i="4" s="1"/>
  <c r="Y73" i="4"/>
  <c r="AB73" i="4" s="1"/>
  <c r="Y9" i="4"/>
  <c r="AB9" i="4" s="1"/>
  <c r="Y48" i="4"/>
  <c r="AB48" i="4" s="1"/>
  <c r="Y29" i="4"/>
  <c r="AB29" i="4" s="1"/>
  <c r="Y38" i="4"/>
  <c r="AB38" i="4" s="1"/>
  <c r="Y14" i="4"/>
  <c r="AB14" i="4" s="1"/>
  <c r="Y6" i="4"/>
  <c r="AB6" i="4" s="1"/>
  <c r="Y10" i="4"/>
  <c r="AB10" i="4" s="1"/>
  <c r="Y26" i="4"/>
  <c r="AB26" i="4" s="1"/>
  <c r="Y81" i="4"/>
  <c r="AB81" i="4" s="1"/>
  <c r="Y55" i="4"/>
  <c r="AB55" i="4" s="1"/>
  <c r="Y36" i="4"/>
  <c r="AB36" i="4" s="1"/>
  <c r="Y17" i="4"/>
  <c r="AB17" i="4" s="1"/>
  <c r="Y85" i="4"/>
  <c r="AB85" i="4" s="1"/>
  <c r="Y21" i="4"/>
  <c r="AB21" i="4" s="1"/>
  <c r="Y89" i="4"/>
  <c r="AB89" i="4" s="1"/>
  <c r="Y44" i="4"/>
  <c r="AB44" i="4" s="1"/>
  <c r="Y25" i="4"/>
  <c r="AB25" i="4" s="1"/>
  <c r="Y64" i="4"/>
  <c r="AB64" i="4" s="1"/>
  <c r="Y45" i="4"/>
  <c r="AB45" i="4" s="1"/>
  <c r="Y19" i="4"/>
  <c r="AB19" i="4" s="1"/>
  <c r="Y82" i="4"/>
  <c r="AB82" i="4" s="1"/>
  <c r="Y84" i="4"/>
  <c r="AB84" i="4" s="1"/>
  <c r="Y88" i="4"/>
  <c r="AB88" i="4" s="1"/>
  <c r="Y47" i="4"/>
  <c r="AB47" i="4" s="1"/>
  <c r="Y34" i="4"/>
  <c r="AB34" i="4" s="1"/>
  <c r="Y62" i="4"/>
  <c r="AB62" i="4" s="1"/>
  <c r="Y65" i="4"/>
  <c r="AB65" i="4" s="1"/>
  <c r="Y20" i="4"/>
  <c r="AB20" i="4" s="1"/>
  <c r="Y43" i="4"/>
  <c r="AB43" i="4" s="1"/>
  <c r="Y5" i="4"/>
  <c r="AB5" i="4" s="1"/>
  <c r="Y28" i="4"/>
  <c r="AB28" i="4" s="1"/>
  <c r="Y67" i="4"/>
  <c r="AB67" i="4" s="1"/>
  <c r="AD77" i="4"/>
  <c r="AC77" i="4"/>
  <c r="AE77" i="4" s="1"/>
  <c r="AD8" i="4"/>
  <c r="AC8" i="4"/>
  <c r="AE8" i="4" s="1"/>
  <c r="AD16" i="4"/>
  <c r="AC16" i="4"/>
  <c r="AE16" i="4" s="1"/>
  <c r="AD40" i="4"/>
  <c r="AC40" i="4"/>
  <c r="AE40" i="4" s="1"/>
  <c r="AC7" i="4"/>
  <c r="AE7" i="4" s="1"/>
  <c r="AD7" i="4"/>
  <c r="AC15" i="4"/>
  <c r="AE15" i="4" s="1"/>
  <c r="AD15" i="4"/>
  <c r="AD13" i="4"/>
  <c r="AC13" i="4"/>
  <c r="AE13" i="4" s="1"/>
  <c r="AC78" i="4"/>
  <c r="AE78" i="4" s="1"/>
  <c r="AD78" i="4"/>
  <c r="AC22" i="4"/>
  <c r="AE22" i="4" s="1"/>
  <c r="AD22" i="4"/>
  <c r="AC42" i="4"/>
  <c r="AE42" i="4" s="1"/>
  <c r="AD42" i="4"/>
  <c r="AD60" i="4"/>
  <c r="AC60" i="4"/>
  <c r="AE60" i="4" s="1"/>
  <c r="AD59" i="4"/>
  <c r="AC59" i="4"/>
  <c r="AE59" i="4" s="1"/>
  <c r="AD61" i="4"/>
  <c r="AC61" i="4"/>
  <c r="AE61" i="4" s="1"/>
  <c r="AC54" i="4"/>
  <c r="AE54" i="4" s="1"/>
  <c r="AD54" i="4"/>
  <c r="AD52" i="4"/>
  <c r="AC52" i="4"/>
  <c r="AE52" i="4" s="1"/>
  <c r="AD72" i="4"/>
  <c r="AC72" i="4"/>
  <c r="AE72" i="4" s="1"/>
  <c r="AD56" i="4"/>
  <c r="AC56" i="4"/>
  <c r="AE56" i="4" s="1"/>
  <c r="AD49" i="4"/>
  <c r="AC49" i="4"/>
  <c r="AE49" i="4" s="1"/>
  <c r="AD41" i="4"/>
  <c r="AC41" i="4"/>
  <c r="AE41" i="4" s="1"/>
  <c r="AD12" i="4"/>
  <c r="AC12" i="4"/>
  <c r="AE12" i="4" s="1"/>
  <c r="AC51" i="4"/>
  <c r="AE51" i="4" s="1"/>
  <c r="AD51" i="4"/>
  <c r="AD31" i="4"/>
  <c r="AC31" i="4"/>
  <c r="AE31" i="4" s="1"/>
  <c r="AC50" i="4"/>
  <c r="AE50" i="4" s="1"/>
  <c r="AD50" i="4"/>
  <c r="AD33" i="4"/>
  <c r="AC33" i="4"/>
  <c r="AE33" i="4" s="1"/>
  <c r="AD37" i="4"/>
  <c r="AC37" i="4"/>
  <c r="AE37" i="4" s="1"/>
  <c r="AC83" i="4"/>
  <c r="AE83" i="4" s="1"/>
  <c r="AD83" i="4"/>
  <c r="AD32" i="4"/>
  <c r="AC32" i="4"/>
  <c r="AE32" i="4" s="1"/>
  <c r="AD80" i="4"/>
  <c r="AC80" i="4"/>
  <c r="AE80" i="4" s="1"/>
  <c r="AC11" i="4"/>
  <c r="AE11" i="4" s="1"/>
  <c r="AD11" i="4"/>
  <c r="AD4" i="4"/>
  <c r="AD53" i="4"/>
  <c r="AC53" i="4"/>
  <c r="AE53" i="4" s="1"/>
  <c r="AD68" i="4"/>
  <c r="AC68" i="4"/>
  <c r="AE68" i="4" s="1"/>
  <c r="AC66" i="4"/>
  <c r="AE66" i="4" s="1"/>
  <c r="AD66" i="4"/>
  <c r="AC79" i="4"/>
  <c r="AE79" i="4" s="1"/>
  <c r="AD79" i="4"/>
  <c r="AC63" i="4"/>
  <c r="AE63" i="4" s="1"/>
  <c r="AD63" i="4"/>
  <c r="AC18" i="4"/>
  <c r="AE18" i="4" s="1"/>
  <c r="AD18" i="4"/>
  <c r="AC74" i="4"/>
  <c r="AE74" i="4" s="1"/>
  <c r="AD74" i="4"/>
  <c r="AC58" i="4"/>
  <c r="AE58" i="4" s="1"/>
  <c r="AD58" i="4"/>
  <c r="AC71" i="4"/>
  <c r="AE71" i="4" s="1"/>
  <c r="AD71" i="4"/>
  <c r="AD76" i="4"/>
  <c r="AC76" i="4"/>
  <c r="AE76" i="4" s="1"/>
  <c r="AC70" i="4"/>
  <c r="AE70" i="4" s="1"/>
  <c r="AD70" i="4"/>
  <c r="AD75" i="4"/>
  <c r="AC75" i="4"/>
  <c r="AE75" i="4" s="1"/>
  <c r="AD57" i="4"/>
  <c r="AC57" i="4"/>
  <c r="AE57" i="4" s="1"/>
  <c r="AD27" i="4"/>
  <c r="AC27" i="4"/>
  <c r="AE27" i="4" s="1"/>
  <c r="AC35" i="4"/>
  <c r="AE35" i="4" s="1"/>
  <c r="AD35" i="4"/>
  <c r="AC23" i="4"/>
  <c r="AE23" i="4" s="1"/>
  <c r="AD23" i="4"/>
  <c r="B2" i="8"/>
  <c r="B100" i="5"/>
  <c r="A100" i="5"/>
  <c r="AD89" i="4" l="1"/>
  <c r="AC89" i="4"/>
  <c r="AE89" i="4" s="1"/>
  <c r="AC85" i="4"/>
  <c r="AE85" i="4" s="1"/>
  <c r="AD85" i="4"/>
  <c r="AC88" i="4"/>
  <c r="AE88" i="4" s="1"/>
  <c r="AD88" i="4"/>
  <c r="AD5" i="4"/>
  <c r="AC64" i="4"/>
  <c r="AE64" i="4" s="1"/>
  <c r="AD64" i="4"/>
  <c r="AC21" i="4"/>
  <c r="AE21" i="4" s="1"/>
  <c r="AD21" i="4"/>
  <c r="AC55" i="4"/>
  <c r="AE55" i="4" s="1"/>
  <c r="AD55" i="4"/>
  <c r="AD6" i="4"/>
  <c r="AC6" i="4"/>
  <c r="AE6" i="4" s="1"/>
  <c r="AC48" i="4"/>
  <c r="AE48" i="4" s="1"/>
  <c r="AD48" i="4"/>
  <c r="AD69" i="4"/>
  <c r="AC69" i="4"/>
  <c r="AE69" i="4" s="1"/>
  <c r="AC43" i="4"/>
  <c r="AE43" i="4" s="1"/>
  <c r="AD43" i="4"/>
  <c r="AC34" i="4"/>
  <c r="AE34" i="4" s="1"/>
  <c r="AD34" i="4"/>
  <c r="AC82" i="4"/>
  <c r="AE82" i="4" s="1"/>
  <c r="AD82" i="4"/>
  <c r="AD25" i="4"/>
  <c r="AC25" i="4"/>
  <c r="AE25" i="4" s="1"/>
  <c r="AC81" i="4"/>
  <c r="AE81" i="4" s="1"/>
  <c r="AD81" i="4"/>
  <c r="AC14" i="4"/>
  <c r="AE14" i="4" s="1"/>
  <c r="AD14" i="4"/>
  <c r="AD9" i="4"/>
  <c r="AC9" i="4"/>
  <c r="AE9" i="4" s="1"/>
  <c r="AD39" i="4"/>
  <c r="AC39" i="4"/>
  <c r="AE39" i="4" s="1"/>
  <c r="AC62" i="4"/>
  <c r="AE62" i="4" s="1"/>
  <c r="AD62" i="4"/>
  <c r="AD20" i="4"/>
  <c r="AC20" i="4"/>
  <c r="AE20" i="4" s="1"/>
  <c r="AD47" i="4"/>
  <c r="AC47" i="4"/>
  <c r="AE47" i="4" s="1"/>
  <c r="AC19" i="4"/>
  <c r="AE19" i="4" s="1"/>
  <c r="AD19" i="4"/>
  <c r="AD44" i="4"/>
  <c r="AC44" i="4"/>
  <c r="AE44" i="4" s="1"/>
  <c r="AD17" i="4"/>
  <c r="AC17" i="4"/>
  <c r="AE17" i="4" s="1"/>
  <c r="AC26" i="4"/>
  <c r="AE26" i="4" s="1"/>
  <c r="AD26" i="4"/>
  <c r="AC38" i="4"/>
  <c r="AE38" i="4" s="1"/>
  <c r="AD38" i="4"/>
  <c r="AD73" i="4"/>
  <c r="AC73" i="4"/>
  <c r="AE73" i="4" s="1"/>
  <c r="AC46" i="4"/>
  <c r="AE46" i="4" s="1"/>
  <c r="AD46" i="4"/>
  <c r="AD84" i="4"/>
  <c r="AC84" i="4"/>
  <c r="AE84" i="4" s="1"/>
  <c r="AC67" i="4"/>
  <c r="AE67" i="4" s="1"/>
  <c r="AD67" i="4"/>
  <c r="AD28" i="4"/>
  <c r="AC28" i="4"/>
  <c r="AE28" i="4" s="1"/>
  <c r="AD65" i="4"/>
  <c r="AC65" i="4"/>
  <c r="AE65" i="4" s="1"/>
  <c r="AD45" i="4"/>
  <c r="AC45" i="4"/>
  <c r="AE45" i="4" s="1"/>
  <c r="AD36" i="4"/>
  <c r="AC36" i="4"/>
  <c r="AE36" i="4" s="1"/>
  <c r="AC10" i="4"/>
  <c r="AE10" i="4" s="1"/>
  <c r="AD10" i="4"/>
  <c r="AC29" i="4"/>
  <c r="AE29" i="4" s="1"/>
  <c r="AD29" i="4"/>
  <c r="AC24" i="4"/>
  <c r="AE24" i="4" s="1"/>
  <c r="AD24" i="4"/>
  <c r="AC30" i="4"/>
  <c r="AE30" i="4" s="1"/>
  <c r="AD30" i="4"/>
  <c r="C2" i="8"/>
  <c r="Y3" i="4" s="1"/>
  <c r="B3" i="4"/>
  <c r="A2" i="8" s="1"/>
  <c r="AB3" i="4" l="1"/>
  <c r="A3" i="5"/>
  <c r="B3" i="5"/>
  <c r="B2" i="5"/>
  <c r="A2" i="5"/>
  <c r="AO4" i="4" l="1"/>
  <c r="AP4" i="4" s="1"/>
  <c r="AR4" i="4" s="1"/>
  <c r="AO3" i="4"/>
  <c r="AP3" i="4" s="1"/>
  <c r="AA3" i="4"/>
  <c r="N3" i="4"/>
  <c r="G5" i="2"/>
  <c r="F5" i="2"/>
  <c r="G4" i="2"/>
  <c r="F4" i="2"/>
  <c r="H4" i="2" s="1"/>
  <c r="AC4" i="4" s="1"/>
  <c r="AE4" i="4" s="1"/>
  <c r="G3" i="2"/>
  <c r="F3" i="2"/>
  <c r="H3" i="2" s="1"/>
  <c r="AC3" i="4" s="1"/>
  <c r="I5" i="2" l="1"/>
  <c r="H5" i="2"/>
  <c r="AC5" i="4" s="1"/>
  <c r="AE5" i="4" s="1"/>
  <c r="AA287" i="4"/>
  <c r="AA291" i="4"/>
  <c r="AA325" i="4"/>
  <c r="AA336" i="4"/>
  <c r="AA346" i="4"/>
  <c r="AA352" i="4"/>
  <c r="AA332" i="4"/>
  <c r="AA305" i="4"/>
  <c r="AA308" i="4"/>
  <c r="AA329" i="4"/>
  <c r="AA359" i="4"/>
  <c r="AA316" i="4"/>
  <c r="AA311" i="4"/>
  <c r="AA288" i="4"/>
  <c r="AA298" i="4"/>
  <c r="AA315" i="4"/>
  <c r="AA322" i="4"/>
  <c r="AA333" i="4"/>
  <c r="AA343" i="4"/>
  <c r="AA363" i="4"/>
  <c r="AA366" i="4"/>
  <c r="AA369" i="4"/>
  <c r="AA373" i="4"/>
  <c r="AA357" i="4"/>
  <c r="AA302" i="4"/>
  <c r="AA337" i="4"/>
  <c r="AA353" i="4"/>
  <c r="AA367" i="4"/>
  <c r="AA354" i="4"/>
  <c r="AA328" i="4"/>
  <c r="AA281" i="4"/>
  <c r="AA295" i="4"/>
  <c r="AA309" i="4"/>
  <c r="AA312" i="4"/>
  <c r="AA340" i="4"/>
  <c r="AA350" i="4"/>
  <c r="AA356" i="4"/>
  <c r="AA370" i="4"/>
  <c r="AA360" i="4"/>
  <c r="AA365" i="4"/>
  <c r="AA289" i="4"/>
  <c r="AA319" i="4"/>
  <c r="AA326" i="4"/>
  <c r="AA334" i="4"/>
  <c r="AA339" i="4"/>
  <c r="AA282" i="4"/>
  <c r="AA292" i="4"/>
  <c r="AA306" i="4"/>
  <c r="AA330" i="4"/>
  <c r="AA347" i="4"/>
  <c r="AA313" i="4"/>
  <c r="AA341" i="4"/>
  <c r="AA283" i="4"/>
  <c r="AA299" i="4"/>
  <c r="AA323" i="4"/>
  <c r="AA338" i="4"/>
  <c r="AA344" i="4"/>
  <c r="AA364" i="4"/>
  <c r="AA371" i="4"/>
  <c r="AA300" i="4"/>
  <c r="AA293" i="4"/>
  <c r="AA303" i="4"/>
  <c r="AA310" i="4"/>
  <c r="AA345" i="4"/>
  <c r="AA372" i="4"/>
  <c r="AA284" i="4"/>
  <c r="AA290" i="4"/>
  <c r="AA296" i="4"/>
  <c r="AA317" i="4"/>
  <c r="AA320" i="4"/>
  <c r="AA351" i="4"/>
  <c r="AA361" i="4"/>
  <c r="AA327" i="4"/>
  <c r="AA358" i="4"/>
  <c r="AA368" i="4"/>
  <c r="AA318" i="4"/>
  <c r="AA362" i="4"/>
  <c r="AA285" i="4"/>
  <c r="AA307" i="4"/>
  <c r="AA314" i="4"/>
  <c r="AA331" i="4"/>
  <c r="AA342" i="4"/>
  <c r="AA348" i="4"/>
  <c r="AA294" i="4"/>
  <c r="AA304" i="4"/>
  <c r="AA349" i="4"/>
  <c r="AA297" i="4"/>
  <c r="AA321" i="4"/>
  <c r="AA324" i="4"/>
  <c r="AA335" i="4"/>
  <c r="AA355" i="4"/>
  <c r="AA286" i="4"/>
  <c r="AA301" i="4"/>
  <c r="AA194" i="4"/>
  <c r="AA202" i="4"/>
  <c r="AA210" i="4"/>
  <c r="AA218" i="4"/>
  <c r="AA226" i="4"/>
  <c r="AA234" i="4"/>
  <c r="AA242" i="4"/>
  <c r="AA250" i="4"/>
  <c r="AA258" i="4"/>
  <c r="AA266" i="4"/>
  <c r="AA274" i="4"/>
  <c r="AA235" i="4"/>
  <c r="AA259" i="4"/>
  <c r="AA275" i="4"/>
  <c r="AA199" i="4"/>
  <c r="AA247" i="4"/>
  <c r="AA225" i="4"/>
  <c r="AA195" i="4"/>
  <c r="AA203" i="4"/>
  <c r="AA211" i="4"/>
  <c r="AA219" i="4"/>
  <c r="AA227" i="4"/>
  <c r="AA243" i="4"/>
  <c r="AA251" i="4"/>
  <c r="AA267" i="4"/>
  <c r="AA231" i="4"/>
  <c r="AA233" i="4"/>
  <c r="AA236" i="4"/>
  <c r="AA260" i="4"/>
  <c r="AA276" i="4"/>
  <c r="AA223" i="4"/>
  <c r="AA249" i="4"/>
  <c r="AA196" i="4"/>
  <c r="AA204" i="4"/>
  <c r="AA212" i="4"/>
  <c r="AA220" i="4"/>
  <c r="AA228" i="4"/>
  <c r="AA244" i="4"/>
  <c r="AA252" i="4"/>
  <c r="AA268" i="4"/>
  <c r="AA215" i="4"/>
  <c r="AA263" i="4"/>
  <c r="AA273" i="4"/>
  <c r="AA239" i="4"/>
  <c r="AA209" i="4"/>
  <c r="AA197" i="4"/>
  <c r="AA205" i="4"/>
  <c r="AA213" i="4"/>
  <c r="AA221" i="4"/>
  <c r="AA229" i="4"/>
  <c r="AA237" i="4"/>
  <c r="AA245" i="4"/>
  <c r="AA253" i="4"/>
  <c r="AA261" i="4"/>
  <c r="AA269" i="4"/>
  <c r="AA277" i="4"/>
  <c r="AA190" i="4"/>
  <c r="AA254" i="4"/>
  <c r="AA207" i="4"/>
  <c r="AA271" i="4"/>
  <c r="AA241" i="4"/>
  <c r="AA198" i="4"/>
  <c r="AA206" i="4"/>
  <c r="AA214" i="4"/>
  <c r="AA222" i="4"/>
  <c r="AA230" i="4"/>
  <c r="AA238" i="4"/>
  <c r="AA246" i="4"/>
  <c r="AA262" i="4"/>
  <c r="AA270" i="4"/>
  <c r="AA255" i="4"/>
  <c r="AA265" i="4"/>
  <c r="AA191" i="4"/>
  <c r="AA217" i="4"/>
  <c r="AA192" i="4"/>
  <c r="AA200" i="4"/>
  <c r="AA208" i="4"/>
  <c r="AA216" i="4"/>
  <c r="AA224" i="4"/>
  <c r="AA232" i="4"/>
  <c r="AA240" i="4"/>
  <c r="AA248" i="4"/>
  <c r="AA256" i="4"/>
  <c r="AA264" i="4"/>
  <c r="AA272" i="4"/>
  <c r="AA193" i="4"/>
  <c r="AA257" i="4"/>
  <c r="AA201" i="4"/>
  <c r="I4" i="2"/>
  <c r="AG3" i="4"/>
  <c r="AE3" i="4"/>
  <c r="I3" i="2"/>
  <c r="AD3" i="4"/>
  <c r="A8" i="9"/>
  <c r="B99" i="5"/>
  <c r="A2" i="9"/>
  <c r="A6" i="9"/>
  <c r="B97" i="5"/>
  <c r="B96" i="5"/>
  <c r="A7" i="9"/>
  <c r="B98" i="5"/>
  <c r="B94" i="5"/>
  <c r="A4" i="9"/>
  <c r="B95" i="5"/>
  <c r="AD292" i="4" l="1"/>
  <c r="AE292" i="4"/>
  <c r="AD240" i="4"/>
  <c r="AE240" i="4"/>
  <c r="AD232" i="4"/>
  <c r="AE232" i="4"/>
  <c r="AD214" i="4"/>
  <c r="AE214" i="4"/>
  <c r="AD213" i="4"/>
  <c r="AE213" i="4"/>
  <c r="AD249" i="4"/>
  <c r="AE249" i="4"/>
  <c r="AE247" i="4"/>
  <c r="AD247" i="4"/>
  <c r="AD301" i="4"/>
  <c r="AE301" i="4"/>
  <c r="AE362" i="4"/>
  <c r="AD362" i="4"/>
  <c r="AD293" i="4"/>
  <c r="AE293" i="4"/>
  <c r="AD339" i="4"/>
  <c r="AE339" i="4"/>
  <c r="AD354" i="4"/>
  <c r="AE354" i="4"/>
  <c r="AD311" i="4"/>
  <c r="AE311" i="4"/>
  <c r="AD230" i="4"/>
  <c r="AE230" i="4"/>
  <c r="AE288" i="4"/>
  <c r="AD288" i="4"/>
  <c r="AD205" i="4"/>
  <c r="AE205" i="4"/>
  <c r="AE216" i="4"/>
  <c r="AD216" i="4"/>
  <c r="AD276" i="4"/>
  <c r="AE276" i="4"/>
  <c r="AE275" i="4"/>
  <c r="AD275" i="4"/>
  <c r="AD355" i="4"/>
  <c r="AE355" i="4"/>
  <c r="AD368" i="4"/>
  <c r="AE368" i="4"/>
  <c r="AD371" i="4"/>
  <c r="AE371" i="4"/>
  <c r="AD326" i="4"/>
  <c r="AE326" i="4"/>
  <c r="AD353" i="4"/>
  <c r="AE353" i="4"/>
  <c r="AD359" i="4"/>
  <c r="AE359" i="4"/>
  <c r="AD298" i="4"/>
  <c r="AE298" i="4"/>
  <c r="AE194" i="4"/>
  <c r="AD194" i="4"/>
  <c r="AD334" i="4"/>
  <c r="AE334" i="4"/>
  <c r="AE208" i="4"/>
  <c r="AD208" i="4"/>
  <c r="AD209" i="4"/>
  <c r="AE209" i="4"/>
  <c r="AD260" i="4"/>
  <c r="AE260" i="4"/>
  <c r="AE259" i="4"/>
  <c r="AD259" i="4"/>
  <c r="AD335" i="4"/>
  <c r="AE335" i="4"/>
  <c r="AD358" i="4"/>
  <c r="AE358" i="4"/>
  <c r="AD364" i="4"/>
  <c r="AE364" i="4"/>
  <c r="AD319" i="4"/>
  <c r="AE319" i="4"/>
  <c r="AD337" i="4"/>
  <c r="AE337" i="4"/>
  <c r="AD329" i="4"/>
  <c r="AE329" i="4"/>
  <c r="AD310" i="4"/>
  <c r="AE310" i="4"/>
  <c r="AE222" i="4"/>
  <c r="AD222" i="4"/>
  <c r="AD316" i="4"/>
  <c r="AE316" i="4"/>
  <c r="AE241" i="4"/>
  <c r="AD241" i="4"/>
  <c r="AE200" i="4"/>
  <c r="AD200" i="4"/>
  <c r="AD271" i="4"/>
  <c r="AE271" i="4"/>
  <c r="AE239" i="4"/>
  <c r="AD239" i="4"/>
  <c r="AD236" i="4"/>
  <c r="AE236" i="4"/>
  <c r="AD235" i="4"/>
  <c r="AE235" i="4"/>
  <c r="AD324" i="4"/>
  <c r="AE324" i="4"/>
  <c r="AD327" i="4"/>
  <c r="AE327" i="4"/>
  <c r="AD344" i="4"/>
  <c r="AE344" i="4"/>
  <c r="AD289" i="4"/>
  <c r="AE289" i="4"/>
  <c r="AD302" i="4"/>
  <c r="AE302" i="4"/>
  <c r="AD308" i="4"/>
  <c r="AE308" i="4"/>
  <c r="AD281" i="4"/>
  <c r="AE281" i="4"/>
  <c r="AE225" i="4"/>
  <c r="AD225" i="4"/>
  <c r="AE318" i="4"/>
  <c r="AD318" i="4"/>
  <c r="AD207" i="4"/>
  <c r="AE207" i="4"/>
  <c r="AD273" i="4"/>
  <c r="AE273" i="4"/>
  <c r="AE233" i="4"/>
  <c r="AD233" i="4"/>
  <c r="AD274" i="4"/>
  <c r="AE274" i="4"/>
  <c r="AE321" i="4"/>
  <c r="AD321" i="4"/>
  <c r="AD361" i="4"/>
  <c r="AE361" i="4"/>
  <c r="AD338" i="4"/>
  <c r="AE338" i="4"/>
  <c r="AE365" i="4"/>
  <c r="AD365" i="4"/>
  <c r="AD357" i="4"/>
  <c r="AE357" i="4"/>
  <c r="AD305" i="4"/>
  <c r="AE305" i="4"/>
  <c r="AD248" i="4"/>
  <c r="AE248" i="4"/>
  <c r="AD328" i="4"/>
  <c r="AE328" i="4"/>
  <c r="AD199" i="4"/>
  <c r="AE199" i="4"/>
  <c r="AD254" i="4"/>
  <c r="AE254" i="4"/>
  <c r="AD266" i="4"/>
  <c r="AE266" i="4"/>
  <c r="AE297" i="4"/>
  <c r="AD297" i="4"/>
  <c r="AD351" i="4"/>
  <c r="AE351" i="4"/>
  <c r="AD323" i="4"/>
  <c r="AE323" i="4"/>
  <c r="AD360" i="4"/>
  <c r="AE360" i="4"/>
  <c r="AD373" i="4"/>
  <c r="AE373" i="4"/>
  <c r="AD332" i="4"/>
  <c r="AE332" i="4"/>
  <c r="AE229" i="4"/>
  <c r="AD229" i="4"/>
  <c r="AD196" i="4"/>
  <c r="AE196" i="4"/>
  <c r="AD224" i="4"/>
  <c r="AE224" i="4"/>
  <c r="AE190" i="4"/>
  <c r="AD190" i="4"/>
  <c r="AD267" i="4"/>
  <c r="AE267" i="4"/>
  <c r="AE258" i="4"/>
  <c r="AD258" i="4"/>
  <c r="AD349" i="4"/>
  <c r="AE349" i="4"/>
  <c r="AD320" i="4"/>
  <c r="AE320" i="4"/>
  <c r="AD299" i="4"/>
  <c r="AE299" i="4"/>
  <c r="AE370" i="4"/>
  <c r="AD370" i="4"/>
  <c r="AE369" i="4"/>
  <c r="AD369" i="4"/>
  <c r="AD352" i="4"/>
  <c r="AE352" i="4"/>
  <c r="AD195" i="4"/>
  <c r="AE195" i="4"/>
  <c r="AD303" i="4"/>
  <c r="AE303" i="4"/>
  <c r="AD286" i="4"/>
  <c r="AE286" i="4"/>
  <c r="AD217" i="4"/>
  <c r="AE217" i="4"/>
  <c r="AE231" i="4"/>
  <c r="AD231" i="4"/>
  <c r="AE191" i="4"/>
  <c r="AD191" i="4"/>
  <c r="AD215" i="4"/>
  <c r="AE215" i="4"/>
  <c r="AD201" i="4"/>
  <c r="AE201" i="4"/>
  <c r="AD265" i="4"/>
  <c r="AE265" i="4"/>
  <c r="AE277" i="4"/>
  <c r="AD277" i="4"/>
  <c r="AE268" i="4"/>
  <c r="AD268" i="4"/>
  <c r="AD251" i="4"/>
  <c r="AE251" i="4"/>
  <c r="AD250" i="4"/>
  <c r="AE250" i="4"/>
  <c r="AD304" i="4"/>
  <c r="AE304" i="4"/>
  <c r="AD317" i="4"/>
  <c r="AE317" i="4"/>
  <c r="AD283" i="4"/>
  <c r="AE283" i="4"/>
  <c r="AD356" i="4"/>
  <c r="AE356" i="4"/>
  <c r="AE366" i="4"/>
  <c r="AD366" i="4"/>
  <c r="AD346" i="4"/>
  <c r="AE346" i="4"/>
  <c r="AD367" i="4"/>
  <c r="AE367" i="4"/>
  <c r="AD263" i="4"/>
  <c r="AE263" i="4"/>
  <c r="AE257" i="4"/>
  <c r="AD257" i="4"/>
  <c r="AD255" i="4"/>
  <c r="AE255" i="4"/>
  <c r="AD269" i="4"/>
  <c r="AE269" i="4"/>
  <c r="AD252" i="4"/>
  <c r="AE252" i="4"/>
  <c r="AD243" i="4"/>
  <c r="AE243" i="4"/>
  <c r="AD242" i="4"/>
  <c r="AE242" i="4"/>
  <c r="AD294" i="4"/>
  <c r="AE294" i="4"/>
  <c r="AD296" i="4"/>
  <c r="AE296" i="4"/>
  <c r="AD341" i="4"/>
  <c r="AE341" i="4"/>
  <c r="AD350" i="4"/>
  <c r="AE350" i="4"/>
  <c r="AD363" i="4"/>
  <c r="AE363" i="4"/>
  <c r="AD336" i="4"/>
  <c r="AE336" i="4"/>
  <c r="AD307" i="4"/>
  <c r="AE307" i="4"/>
  <c r="AD282" i="4"/>
  <c r="AE282" i="4"/>
  <c r="AD223" i="4"/>
  <c r="AE223" i="4"/>
  <c r="AD198" i="4"/>
  <c r="AE198" i="4"/>
  <c r="AD193" i="4"/>
  <c r="AE193" i="4"/>
  <c r="AD244" i="4"/>
  <c r="AE244" i="4"/>
  <c r="AD227" i="4"/>
  <c r="AE227" i="4"/>
  <c r="AD290" i="4"/>
  <c r="AE290" i="4"/>
  <c r="AD340" i="4"/>
  <c r="AE340" i="4"/>
  <c r="AD272" i="4"/>
  <c r="AE272" i="4"/>
  <c r="AD262" i="4"/>
  <c r="AE262" i="4"/>
  <c r="AE253" i="4"/>
  <c r="AD253" i="4"/>
  <c r="AD228" i="4"/>
  <c r="AE228" i="4"/>
  <c r="AE219" i="4"/>
  <c r="AD219" i="4"/>
  <c r="AD226" i="4"/>
  <c r="AE226" i="4"/>
  <c r="AD342" i="4"/>
  <c r="AE342" i="4"/>
  <c r="AE284" i="4"/>
  <c r="AD284" i="4"/>
  <c r="AD347" i="4"/>
  <c r="AE347" i="4"/>
  <c r="AD312" i="4"/>
  <c r="AE312" i="4"/>
  <c r="AD333" i="4"/>
  <c r="AE333" i="4"/>
  <c r="AD291" i="4"/>
  <c r="AE291" i="4"/>
  <c r="AE204" i="4"/>
  <c r="AD204" i="4"/>
  <c r="AD221" i="4"/>
  <c r="AE221" i="4"/>
  <c r="AD206" i="4"/>
  <c r="AE206" i="4"/>
  <c r="AD197" i="4"/>
  <c r="AE197" i="4"/>
  <c r="AD270" i="4"/>
  <c r="AE270" i="4"/>
  <c r="AD348" i="4"/>
  <c r="AE348" i="4"/>
  <c r="AD343" i="4"/>
  <c r="AE343" i="4"/>
  <c r="AD264" i="4"/>
  <c r="AE264" i="4"/>
  <c r="AD246" i="4"/>
  <c r="AE246" i="4"/>
  <c r="AE245" i="4"/>
  <c r="AD245" i="4"/>
  <c r="AE220" i="4"/>
  <c r="AD220" i="4"/>
  <c r="AD211" i="4"/>
  <c r="AE211" i="4"/>
  <c r="AD218" i="4"/>
  <c r="AE218" i="4"/>
  <c r="AD331" i="4"/>
  <c r="AE331" i="4"/>
  <c r="AD372" i="4"/>
  <c r="AE372" i="4"/>
  <c r="AD330" i="4"/>
  <c r="AE330" i="4"/>
  <c r="AD309" i="4"/>
  <c r="AE309" i="4"/>
  <c r="AD322" i="4"/>
  <c r="AE322" i="4"/>
  <c r="AD287" i="4"/>
  <c r="AE287" i="4"/>
  <c r="AE202" i="4"/>
  <c r="AD202" i="4"/>
  <c r="AD285" i="4"/>
  <c r="AE285" i="4"/>
  <c r="AD300" i="4"/>
  <c r="AE300" i="4"/>
  <c r="AD192" i="4"/>
  <c r="AE192" i="4"/>
  <c r="AD261" i="4"/>
  <c r="AE261" i="4"/>
  <c r="AD234" i="4"/>
  <c r="AE234" i="4"/>
  <c r="AD313" i="4"/>
  <c r="AE313" i="4"/>
  <c r="AD325" i="4"/>
  <c r="AE325" i="4"/>
  <c r="AD256" i="4"/>
  <c r="AE256" i="4"/>
  <c r="AD238" i="4"/>
  <c r="AE238" i="4"/>
  <c r="AE237" i="4"/>
  <c r="AD237" i="4"/>
  <c r="AE212" i="4"/>
  <c r="AD212" i="4"/>
  <c r="AD203" i="4"/>
  <c r="AE203" i="4"/>
  <c r="AD210" i="4"/>
  <c r="AE210" i="4"/>
  <c r="AD314" i="4"/>
  <c r="AE314" i="4"/>
  <c r="AD345" i="4"/>
  <c r="AE345" i="4"/>
  <c r="AD306" i="4"/>
  <c r="AE306" i="4"/>
  <c r="AD295" i="4"/>
  <c r="AE295" i="4"/>
  <c r="AD315" i="4"/>
  <c r="AE315" i="4"/>
  <c r="A3" i="9"/>
  <c r="A5" i="9"/>
  <c r="B93" i="5"/>
</calcChain>
</file>

<file path=xl/sharedStrings.xml><?xml version="1.0" encoding="utf-8"?>
<sst xmlns="http://schemas.openxmlformats.org/spreadsheetml/2006/main" count="5083" uniqueCount="345">
  <si>
    <t>Master Sample List</t>
  </si>
  <si>
    <t>Study</t>
  </si>
  <si>
    <t>Sample name</t>
  </si>
  <si>
    <t>Collection Date</t>
  </si>
  <si>
    <t>Treatment</t>
  </si>
  <si>
    <t>Soil</t>
  </si>
  <si>
    <t>Crop/ Rotation</t>
  </si>
  <si>
    <t>Factor1</t>
  </si>
  <si>
    <t>Factor2</t>
  </si>
  <si>
    <t>Factor3</t>
  </si>
  <si>
    <t>Factor4</t>
  </si>
  <si>
    <t>FW DW</t>
  </si>
  <si>
    <t>Sample Prep</t>
  </si>
  <si>
    <t>Tin (g)</t>
  </si>
  <si>
    <t>FW + Tin (g)</t>
  </si>
  <si>
    <t>DW + Tin (g)</t>
  </si>
  <si>
    <t>FW (g)</t>
  </si>
  <si>
    <t>DW (g)</t>
  </si>
  <si>
    <t>H2O  (g g-1 soil)</t>
  </si>
  <si>
    <t>Sieve size</t>
  </si>
  <si>
    <t>Air Dried?</t>
  </si>
  <si>
    <t>Ground?</t>
  </si>
  <si>
    <t>?</t>
  </si>
  <si>
    <t>No</t>
  </si>
  <si>
    <t>Method</t>
  </si>
  <si>
    <t>Date</t>
  </si>
  <si>
    <t>Extraction Starting Weight (g)</t>
  </si>
  <si>
    <t>Elution Volume (ul)</t>
  </si>
  <si>
    <t>QuBit     Conc (ng/uL)</t>
  </si>
  <si>
    <t>Take3 Conc (ng/uL)</t>
  </si>
  <si>
    <t>Take3 260/280</t>
  </si>
  <si>
    <t>Conc        (ng / g FW)</t>
  </si>
  <si>
    <t>Conc        (ng / g DW)</t>
  </si>
  <si>
    <t>DNA vol to add (uL)</t>
  </si>
  <si>
    <t>H2O vol to add (uL)</t>
  </si>
  <si>
    <t>Final Conc (ng/uL)</t>
  </si>
  <si>
    <t>Thermal cycler</t>
  </si>
  <si>
    <t>LightCycler File Name</t>
  </si>
  <si>
    <t>PCR Method</t>
  </si>
  <si>
    <t>Gene</t>
  </si>
  <si>
    <t>primer1</t>
  </si>
  <si>
    <t>primer2</t>
  </si>
  <si>
    <t>PCR         Slope (Avg)</t>
  </si>
  <si>
    <t>PCR R2 (Avg)</t>
  </si>
  <si>
    <t>PCR Efficiency</t>
  </si>
  <si>
    <t>PCR Error</t>
  </si>
  <si>
    <t>Well</t>
  </si>
  <si>
    <t>Ct rep1</t>
  </si>
  <si>
    <t>Ct rep2</t>
  </si>
  <si>
    <t>Ct rep3</t>
  </si>
  <si>
    <t>Ct Average</t>
  </si>
  <si>
    <t>Conc rep 1</t>
  </si>
  <si>
    <t>Conc rep2</t>
  </si>
  <si>
    <t>Conc rep3</t>
  </si>
  <si>
    <t>Conc     (pg / uL)</t>
  </si>
  <si>
    <t>Standard</t>
  </si>
  <si>
    <t>Factor (copies / ng)</t>
  </si>
  <si>
    <t>Conc                      (ng / g soil FW)</t>
  </si>
  <si>
    <t>Conc                     (ng / g soil DW)</t>
  </si>
  <si>
    <t>Conc                 (copies / g soil DW)</t>
  </si>
  <si>
    <t>Notes</t>
  </si>
  <si>
    <t>basepairs / genome</t>
  </si>
  <si>
    <t>g / mol</t>
  </si>
  <si>
    <t>fg / genome</t>
  </si>
  <si>
    <t>ng / genome</t>
  </si>
  <si>
    <t>genome / ng</t>
  </si>
  <si>
    <t>16S copies / genome</t>
  </si>
  <si>
    <t>16S copies / ng</t>
  </si>
  <si>
    <t>PCR method</t>
  </si>
  <si>
    <t>Step</t>
  </si>
  <si>
    <t>Cycles</t>
  </si>
  <si>
    <t>Temp</t>
  </si>
  <si>
    <t>Duration</t>
  </si>
  <si>
    <t>Roche LightCycler 96</t>
  </si>
  <si>
    <t>P. putida</t>
  </si>
  <si>
    <t>16S 454 qPCR</t>
  </si>
  <si>
    <t>Preincubation</t>
  </si>
  <si>
    <t>95C</t>
  </si>
  <si>
    <t>510sec</t>
  </si>
  <si>
    <t>A. niger</t>
  </si>
  <si>
    <t>P. fluorescens</t>
  </si>
  <si>
    <t>Reps Conc SD</t>
  </si>
  <si>
    <t>Reps Conc CV</t>
  </si>
  <si>
    <t>Plate layout/ LightCycler File Name</t>
  </si>
  <si>
    <t xml:space="preserve">A1      </t>
  </si>
  <si>
    <t>PCR         Slope rep1</t>
  </si>
  <si>
    <t>PCR         Slope rep2</t>
  </si>
  <si>
    <t>PCR         Slope rep3</t>
  </si>
  <si>
    <t>Cq Avg</t>
  </si>
  <si>
    <t>Conc.</t>
  </si>
  <si>
    <t>Run 1 (Cq)</t>
  </si>
  <si>
    <t>Run 2 (Cq)</t>
  </si>
  <si>
    <t>Run 3 (Cq)</t>
  </si>
  <si>
    <t>Log(Std. Conc.)</t>
  </si>
  <si>
    <t>Average Cq</t>
  </si>
  <si>
    <t>Slope</t>
  </si>
  <si>
    <t>Intercept</t>
  </si>
  <si>
    <t>Zymo</t>
  </si>
  <si>
    <t>Standard Conc.</t>
  </si>
  <si>
    <t>Sample Name</t>
  </si>
  <si>
    <t xml:space="preserve">Corrected Conc.     (pg / uL)
</t>
  </si>
  <si>
    <t>Ave Cq</t>
  </si>
  <si>
    <t>pg/uL</t>
  </si>
  <si>
    <t>Expected</t>
  </si>
  <si>
    <t>Factor</t>
  </si>
  <si>
    <t>Ratio FW/DW</t>
  </si>
  <si>
    <r>
      <t xml:space="preserve">Dilution </t>
    </r>
    <r>
      <rPr>
        <sz val="9"/>
        <color theme="1"/>
        <rFont val="Arial"/>
        <family val="2"/>
      </rPr>
      <t>(usually 20 for 16S and 1 for 18S)</t>
    </r>
  </si>
  <si>
    <t>Qiagen Pro Kit</t>
  </si>
  <si>
    <t>full 16S</t>
  </si>
  <si>
    <t>Barcode</t>
  </si>
  <si>
    <t>CalEXn_A</t>
  </si>
  <si>
    <t>Zymo_A</t>
  </si>
  <si>
    <t xml:space="preserve">-      </t>
  </si>
  <si>
    <t xml:space="preserve">-                 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</si>
  <si>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</si>
  <si>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</si>
  <si>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</si>
  <si>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</si>
  <si>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</si>
  <si>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</si>
  <si>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</si>
  <si>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</si>
  <si>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</si>
  <si>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</si>
  <si>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</si>
  <si>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</si>
  <si>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</si>
  <si>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</si>
  <si>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</si>
  <si>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</si>
  <si>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</si>
  <si>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</si>
  <si>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</si>
  <si>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</si>
  <si>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</si>
  <si>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</si>
  <si>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</si>
  <si>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</si>
  <si>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</si>
  <si>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</si>
  <si>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</si>
  <si>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</si>
  <si>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</si>
  <si>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</si>
  <si>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</si>
  <si>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</si>
  <si>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</si>
  <si>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</si>
  <si>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</si>
  <si>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</si>
  <si>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</si>
  <si>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</si>
  <si>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</si>
  <si>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</si>
  <si>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</si>
  <si>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</si>
  <si>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</si>
  <si>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</si>
  <si>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</si>
  <si>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</si>
  <si>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</si>
  <si>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</si>
  <si>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</si>
  <si>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</si>
  <si>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</si>
  <si>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</si>
  <si>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</si>
  <si>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</si>
  <si>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</si>
  <si>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</si>
  <si>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</si>
  <si>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</si>
  <si>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</si>
  <si>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</si>
  <si>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</si>
  <si>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</si>
  <si>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</si>
  <si>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</si>
  <si>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</si>
  <si>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</si>
  <si>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</si>
  <si>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</si>
  <si>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</si>
  <si>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</si>
  <si>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</si>
  <si>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</si>
  <si>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</si>
  <si>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</si>
  <si>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</si>
  <si>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</si>
  <si>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</si>
  <si>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</si>
  <si>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</si>
  <si>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</si>
  <si>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</si>
  <si>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</si>
  <si>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</si>
  <si>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24Feb22.NxW.miseq.16S.qPCR.10uLrxn.A1/2/3</t>
  </si>
  <si>
    <t>H9</t>
  </si>
  <si>
    <t>H10</t>
  </si>
  <si>
    <t>H11</t>
  </si>
  <si>
    <t>H12</t>
  </si>
  <si>
    <t xml:space="preserve">-            </t>
  </si>
  <si>
    <t>qPCR_H2O_1_A</t>
  </si>
  <si>
    <t>qPCR_H2O_2_A</t>
  </si>
  <si>
    <t>MinION_Extraction_H2O_A</t>
  </si>
  <si>
    <t>MinION_PCR2_H2O_A</t>
  </si>
  <si>
    <t>MinION_PCR1_H2O_A</t>
  </si>
  <si>
    <t>n/a</t>
  </si>
  <si>
    <t>17Mar22.BoCarleyExtras.miseq.16S.qPCR.10uLrxn</t>
  </si>
  <si>
    <t>minION 16S, MiSeq 16S for qPCR</t>
  </si>
  <si>
    <t>minION 27F, MiSeq 16SF</t>
  </si>
  <si>
    <t>minION 1492R, MiSeq 16SR</t>
  </si>
  <si>
    <t xml:space="preserve">-    </t>
  </si>
  <si>
    <t>B</t>
  </si>
  <si>
    <t>qPCR_H2O_1_B</t>
  </si>
  <si>
    <t>qPCR_H2O_2_B</t>
  </si>
  <si>
    <t>MinION_PCR1_H2O_B</t>
  </si>
  <si>
    <t>MinION_PCR2_H2O_B</t>
  </si>
  <si>
    <t>MinION_Extraction_H2O_B</t>
  </si>
  <si>
    <t>1Jun22.16S.qPCR.NxW-Bo.20uL.B1/2/3</t>
  </si>
  <si>
    <t>NxW_A library</t>
  </si>
  <si>
    <t>NxW_B library</t>
  </si>
  <si>
    <t>Zymo_B2</t>
  </si>
  <si>
    <t>Cal_or_Zymo_B1</t>
  </si>
  <si>
    <t>qPCR_H2O_1_ITS_A</t>
  </si>
  <si>
    <t>qPCR_H2O_2_ITS_A</t>
  </si>
  <si>
    <t>CalEXn_ITS_A</t>
  </si>
  <si>
    <t>Zymo_ITS_A</t>
  </si>
  <si>
    <t>MinION_Extraction_H2O_ITS_A</t>
  </si>
  <si>
    <t>MinION_PCR1_H2O_ITS_A</t>
  </si>
  <si>
    <t>MinION_PCR2_H2O_ITS_A</t>
  </si>
  <si>
    <t>qPCR_H2O_1_ITS_B</t>
  </si>
  <si>
    <t>qPCR_H2O_2_ITS_B</t>
  </si>
  <si>
    <t>Cal_or_Zymo_ITS_B1</t>
  </si>
  <si>
    <t>Zymo_ITS_B2</t>
  </si>
  <si>
    <t>MinION_Extraction_H2O_ITS_B</t>
  </si>
  <si>
    <t>MinION_PCR1_H2O_ITS_B</t>
  </si>
  <si>
    <t>MinION_PCR2_H2O_ITS_B</t>
  </si>
  <si>
    <t>NxW_16S</t>
  </si>
  <si>
    <t>ITS9</t>
  </si>
  <si>
    <t>ITS4</t>
  </si>
  <si>
    <t>ITS</t>
  </si>
  <si>
    <t>minion ITS</t>
  </si>
  <si>
    <t>10July22.minion.Bo_ITS_A.40uL.A1/2/3</t>
  </si>
  <si>
    <t>NxW_ITS_A library</t>
  </si>
  <si>
    <t>Derek_Extras</t>
  </si>
  <si>
    <t>DerekExtra1</t>
  </si>
  <si>
    <t>DerekExtra2</t>
  </si>
  <si>
    <t>DerekExtra3</t>
  </si>
  <si>
    <t>NxW_ITS_B library</t>
  </si>
  <si>
    <t>NxW_18S</t>
  </si>
  <si>
    <t>minion ITS, qPCR MiSeq 18S</t>
  </si>
  <si>
    <t>ITS, qPCR 18S</t>
  </si>
  <si>
    <t>ITS9, qPCR MiSeq 18S-F</t>
  </si>
  <si>
    <t>ITS4, qPCR MiSeq 18S-R</t>
  </si>
  <si>
    <t>-</t>
  </si>
  <si>
    <t>H1</t>
  </si>
  <si>
    <t>H2</t>
  </si>
  <si>
    <t>H3</t>
  </si>
  <si>
    <t>H4</t>
  </si>
  <si>
    <t>H5</t>
  </si>
  <si>
    <t>H6</t>
  </si>
  <si>
    <t>H7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</si>
  <si>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</si>
  <si>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</si>
  <si>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</si>
  <si>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</si>
  <si>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</si>
  <si>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</si>
  <si>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</si>
  <si>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</si>
  <si>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</si>
  <si>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</si>
  <si>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</si>
  <si>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</si>
  <si>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</si>
  <si>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</si>
  <si>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</si>
  <si>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</si>
  <si>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</si>
  <si>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</si>
  <si>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</si>
  <si>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</si>
  <si>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</si>
  <si>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</si>
  <si>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</si>
  <si>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</si>
  <si>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</si>
  <si>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</si>
  <si>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</si>
  <si>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</si>
  <si>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</si>
  <si>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</si>
  <si>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</si>
  <si>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</si>
  <si>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</si>
  <si>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</si>
  <si>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</si>
  <si>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</si>
  <si>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</si>
  <si>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</si>
  <si>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</si>
  <si>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</si>
  <si>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</si>
  <si>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</si>
  <si>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</si>
  <si>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</si>
  <si>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</si>
  <si>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</si>
  <si>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</si>
  <si>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</si>
  <si>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</si>
  <si>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</si>
  <si>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</si>
  <si>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</si>
  <si>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</si>
  <si>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</si>
  <si>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</si>
  <si>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</si>
  <si>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</si>
  <si>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</si>
  <si>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</si>
  <si>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</si>
  <si>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</si>
  <si>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</si>
  <si>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</si>
  <si>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</si>
  <si>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</si>
  <si>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</si>
  <si>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</si>
  <si>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</si>
  <si>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</si>
  <si>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</si>
  <si>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</si>
  <si>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qPCR_H2O_1_16S_C</t>
  </si>
  <si>
    <t>qPCR_H2O_2_16S_C</t>
  </si>
  <si>
    <t>CalEXn_16S_C</t>
  </si>
  <si>
    <t>Zymo_16S_C</t>
  </si>
  <si>
    <t>MinION_PCR1_H2O_16S_C</t>
  </si>
  <si>
    <t>MinION_PCR2_H2O_16S_C</t>
  </si>
  <si>
    <t>5Jan23.16S.qPCR.NxW-Bo.20uL.C1/2/3</t>
  </si>
  <si>
    <t>NxW_16S_C library</t>
  </si>
  <si>
    <t>Conc (copies / g soil FW)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</si>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</sst>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"/>
    <numFmt numFmtId="165" formatCode="mm/dd/yy;@"/>
    <numFmt numFmtId="166" formatCode="0.0"/>
    <numFmt numFmtId="167" formatCode="0.00E+000"/>
    <numFmt numFmtId="168" formatCode="mm/dd/yy"/>
    <numFmt numFmtId="169" formatCode="m/d/yy"/>
    <numFmt numFmtId="170" formatCode="0.00000"/>
    <numFmt numFmtId="171" formatCode="0.0000"/>
  </numFmts>
  <fonts count="21" x14ac:knownFonts="1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rgb="FFFF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name val="Arial"/>
      <family val="2"/>
    </font>
    <font>
      <i/>
      <sz val="9"/>
      <color rgb="FFFF3333"/>
      <name val="Arial"/>
      <family val="2"/>
    </font>
    <font>
      <sz val="9"/>
      <name val="Arial"/>
      <family val="2"/>
    </font>
    <font>
      <sz val="11"/>
      <color rgb="FF000000"/>
      <name val="Calibri"/>
      <family val="2"/>
      <scheme val="minor"/>
    </font>
    <font>
      <sz val="10"/>
      <name val="Arial"/>
      <family val="2"/>
    </font>
    <font>
      <sz val="10"/>
      <color theme="1"/>
      <name val="Verdana"/>
      <family val="2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FF333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3366"/>
        <bgColor rgb="FF993366"/>
      </patternFill>
    </fill>
    <fill>
      <patternFill patternType="solid">
        <fgColor rgb="FF00CCFF"/>
        <bgColor rgb="FF00CCFF"/>
      </patternFill>
    </fill>
    <fill>
      <patternFill patternType="solid">
        <fgColor rgb="FF99FF99"/>
        <bgColor rgb="FF99FF99"/>
      </patternFill>
    </fill>
    <fill>
      <patternFill patternType="solid">
        <fgColor rgb="FFFF420E"/>
        <bgColor rgb="FFFF420E"/>
      </patternFill>
    </fill>
    <fill>
      <patternFill patternType="solid">
        <fgColor rgb="FF99FFFF"/>
        <bgColor rgb="FF99FFFF"/>
      </patternFill>
    </fill>
    <fill>
      <patternFill patternType="solid">
        <fgColor rgb="FF00CCCC"/>
        <bgColor rgb="FF00CCCC"/>
      </patternFill>
    </fill>
    <fill>
      <patternFill patternType="solid">
        <fgColor theme="9" tint="0.79998168889431442"/>
        <bgColor rgb="FF00CCFF"/>
      </patternFill>
    </fill>
    <fill>
      <patternFill patternType="solid">
        <fgColor theme="6" tint="0.79998168889431442"/>
        <bgColor rgb="FF00CCFF"/>
      </patternFill>
    </fill>
    <fill>
      <patternFill patternType="solid">
        <fgColor rgb="FF66FF99"/>
        <bgColor rgb="FF66FF99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9" fillId="0" borderId="0"/>
  </cellStyleXfs>
  <cellXfs count="117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/>
    <xf numFmtId="0" fontId="1" fillId="3" borderId="1" xfId="0" applyFont="1" applyFill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2" fontId="3" fillId="0" borderId="1" xfId="0" applyNumberFormat="1" applyFont="1" applyBorder="1" applyAlignment="1">
      <alignment wrapText="1"/>
    </xf>
    <xf numFmtId="0" fontId="5" fillId="0" borderId="0" xfId="0" applyFont="1"/>
    <xf numFmtId="0" fontId="3" fillId="2" borderId="1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3" fillId="3" borderId="1" xfId="0" applyFont="1" applyFill="1" applyBorder="1" applyAlignment="1">
      <alignment wrapText="1"/>
    </xf>
    <xf numFmtId="2" fontId="3" fillId="3" borderId="1" xfId="0" applyNumberFormat="1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164" fontId="5" fillId="0" borderId="0" xfId="0" applyNumberFormat="1" applyFont="1"/>
    <xf numFmtId="164" fontId="6" fillId="0" borderId="0" xfId="0" applyNumberFormat="1" applyFont="1"/>
    <xf numFmtId="2" fontId="6" fillId="0" borderId="0" xfId="0" applyNumberFormat="1" applyFont="1"/>
    <xf numFmtId="0" fontId="7" fillId="0" borderId="1" xfId="0" applyFont="1" applyBorder="1" applyAlignment="1">
      <alignment wrapText="1"/>
    </xf>
    <xf numFmtId="165" fontId="1" fillId="0" borderId="1" xfId="0" applyNumberFormat="1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7" fillId="2" borderId="1" xfId="0" applyFont="1" applyFill="1" applyBorder="1" applyAlignment="1">
      <alignment wrapText="1"/>
    </xf>
    <xf numFmtId="165" fontId="1" fillId="3" borderId="1" xfId="0" applyNumberFormat="1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2" fontId="1" fillId="5" borderId="1" xfId="0" applyNumberFormat="1" applyFont="1" applyFill="1" applyBorder="1" applyAlignment="1">
      <alignment wrapText="1"/>
    </xf>
    <xf numFmtId="0" fontId="8" fillId="0" borderId="0" xfId="0" applyFont="1"/>
    <xf numFmtId="0" fontId="7" fillId="3" borderId="1" xfId="0" applyFont="1" applyFill="1" applyBorder="1" applyAlignment="1">
      <alignment wrapText="1"/>
    </xf>
    <xf numFmtId="0" fontId="2" fillId="0" borderId="3" xfId="0" applyFont="1" applyBorder="1"/>
    <xf numFmtId="167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168" fontId="5" fillId="0" borderId="0" xfId="0" applyNumberFormat="1" applyFont="1"/>
    <xf numFmtId="0" fontId="12" fillId="0" borderId="0" xfId="0" applyFont="1"/>
    <xf numFmtId="169" fontId="13" fillId="0" borderId="0" xfId="0" applyNumberFormat="1" applyFont="1"/>
    <xf numFmtId="170" fontId="1" fillId="0" borderId="1" xfId="0" applyNumberFormat="1" applyFont="1" applyBorder="1" applyAlignment="1">
      <alignment wrapText="1"/>
    </xf>
    <xf numFmtId="170" fontId="1" fillId="3" borderId="1" xfId="0" applyNumberFormat="1" applyFont="1" applyFill="1" applyBorder="1" applyAlignment="1">
      <alignment wrapText="1"/>
    </xf>
    <xf numFmtId="170" fontId="0" fillId="0" borderId="0" xfId="0" applyNumberFormat="1"/>
    <xf numFmtId="166" fontId="10" fillId="0" borderId="0" xfId="0" applyNumberFormat="1" applyFont="1" applyAlignment="1">
      <alignment horizontal="right"/>
    </xf>
    <xf numFmtId="167" fontId="10" fillId="0" borderId="0" xfId="0" applyNumberFormat="1" applyFont="1"/>
    <xf numFmtId="166" fontId="10" fillId="0" borderId="0" xfId="0" applyNumberFormat="1" applyFont="1"/>
    <xf numFmtId="2" fontId="11" fillId="0" borderId="0" xfId="0" applyNumberFormat="1" applyFont="1"/>
    <xf numFmtId="11" fontId="0" fillId="0" borderId="0" xfId="0" applyNumberFormat="1"/>
    <xf numFmtId="164" fontId="2" fillId="0" borderId="0" xfId="0" applyNumberFormat="1" applyFont="1"/>
    <xf numFmtId="164" fontId="0" fillId="0" borderId="0" xfId="0" applyNumberFormat="1"/>
    <xf numFmtId="2" fontId="2" fillId="0" borderId="0" xfId="0" applyNumberFormat="1" applyFont="1" applyAlignment="1">
      <alignment horizontal="center"/>
    </xf>
    <xf numFmtId="49" fontId="14" fillId="0" borderId="0" xfId="0" applyNumberFormat="1" applyFont="1"/>
    <xf numFmtId="0" fontId="16" fillId="0" borderId="0" xfId="0" applyFont="1"/>
    <xf numFmtId="0" fontId="0" fillId="0" borderId="5" xfId="0" applyBorder="1"/>
    <xf numFmtId="0" fontId="17" fillId="2" borderId="1" xfId="0" applyFont="1" applyFill="1" applyBorder="1" applyAlignment="1">
      <alignment wrapText="1"/>
    </xf>
    <xf numFmtId="0" fontId="15" fillId="10" borderId="1" xfId="0" applyFont="1" applyFill="1" applyBorder="1" applyAlignment="1">
      <alignment wrapText="1"/>
    </xf>
    <xf numFmtId="0" fontId="15" fillId="3" borderId="7" xfId="0" applyFont="1" applyFill="1" applyBorder="1" applyAlignment="1">
      <alignment wrapText="1"/>
    </xf>
    <xf numFmtId="0" fontId="15" fillId="3" borderId="1" xfId="0" applyFont="1" applyFill="1" applyBorder="1" applyAlignment="1">
      <alignment wrapText="1"/>
    </xf>
    <xf numFmtId="0" fontId="15" fillId="11" borderId="2" xfId="0" applyFont="1" applyFill="1" applyBorder="1"/>
    <xf numFmtId="0" fontId="18" fillId="0" borderId="0" xfId="0" applyFont="1"/>
    <xf numFmtId="168" fontId="0" fillId="0" borderId="0" xfId="0" applyNumberFormat="1"/>
    <xf numFmtId="49" fontId="0" fillId="0" borderId="0" xfId="0" applyNumberFormat="1"/>
    <xf numFmtId="0" fontId="1" fillId="0" borderId="0" xfId="0" applyFont="1"/>
    <xf numFmtId="0" fontId="19" fillId="0" borderId="9" xfId="1" applyBorder="1"/>
    <xf numFmtId="2" fontId="19" fillId="0" borderId="9" xfId="1" applyNumberFormat="1" applyBorder="1"/>
    <xf numFmtId="2" fontId="19" fillId="0" borderId="10" xfId="1" applyNumberFormat="1" applyBorder="1"/>
    <xf numFmtId="2" fontId="19" fillId="0" borderId="11" xfId="1" applyNumberFormat="1" applyBorder="1"/>
    <xf numFmtId="0" fontId="19" fillId="0" borderId="0" xfId="1"/>
    <xf numFmtId="0" fontId="19" fillId="0" borderId="12" xfId="1" applyBorder="1"/>
    <xf numFmtId="0" fontId="19" fillId="0" borderId="13" xfId="1" applyBorder="1"/>
    <xf numFmtId="0" fontId="19" fillId="0" borderId="14" xfId="1" applyBorder="1"/>
    <xf numFmtId="0" fontId="19" fillId="0" borderId="15" xfId="1" applyBorder="1"/>
    <xf numFmtId="2" fontId="19" fillId="0" borderId="2" xfId="1" applyNumberFormat="1" applyBorder="1"/>
    <xf numFmtId="164" fontId="19" fillId="0" borderId="16" xfId="1" applyNumberFormat="1" applyBorder="1"/>
    <xf numFmtId="2" fontId="19" fillId="0" borderId="15" xfId="1" applyNumberFormat="1" applyBorder="1"/>
    <xf numFmtId="2" fontId="19" fillId="0" borderId="16" xfId="1" applyNumberFormat="1" applyBorder="1"/>
    <xf numFmtId="0" fontId="19" fillId="0" borderId="17" xfId="1" applyBorder="1"/>
    <xf numFmtId="0" fontId="19" fillId="0" borderId="18" xfId="1" applyBorder="1"/>
    <xf numFmtId="2" fontId="19" fillId="0" borderId="19" xfId="1" applyNumberFormat="1" applyBorder="1"/>
    <xf numFmtId="2" fontId="19" fillId="0" borderId="20" xfId="1" applyNumberFormat="1" applyBorder="1"/>
    <xf numFmtId="2" fontId="19" fillId="0" borderId="21" xfId="1" applyNumberFormat="1" applyBorder="1"/>
    <xf numFmtId="0" fontId="19" fillId="0" borderId="19" xfId="1" applyBorder="1"/>
    <xf numFmtId="164" fontId="19" fillId="0" borderId="21" xfId="1" applyNumberFormat="1" applyBorder="1"/>
    <xf numFmtId="0" fontId="19" fillId="0" borderId="22" xfId="1" applyBorder="1"/>
    <xf numFmtId="0" fontId="19" fillId="0" borderId="2" xfId="1" applyBorder="1"/>
    <xf numFmtId="164" fontId="19" fillId="0" borderId="2" xfId="1" applyNumberFormat="1" applyBorder="1"/>
    <xf numFmtId="0" fontId="0" fillId="0" borderId="2" xfId="1" applyFont="1" applyBorder="1"/>
    <xf numFmtId="0" fontId="0" fillId="0" borderId="12" xfId="0" applyBorder="1"/>
    <xf numFmtId="2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19" xfId="0" applyBorder="1"/>
    <xf numFmtId="0" fontId="0" fillId="0" borderId="20" xfId="0" applyBorder="1"/>
    <xf numFmtId="2" fontId="0" fillId="0" borderId="20" xfId="0" applyNumberFormat="1" applyBorder="1" applyAlignment="1">
      <alignment horizontal="center"/>
    </xf>
    <xf numFmtId="164" fontId="0" fillId="0" borderId="20" xfId="0" applyNumberFormat="1" applyBorder="1"/>
    <xf numFmtId="164" fontId="0" fillId="0" borderId="21" xfId="0" applyNumberFormat="1" applyBorder="1"/>
    <xf numFmtId="169" fontId="20" fillId="0" borderId="0" xfId="0" applyNumberFormat="1" applyFont="1"/>
    <xf numFmtId="171" fontId="20" fillId="0" borderId="0" xfId="0" applyNumberFormat="1" applyFont="1"/>
    <xf numFmtId="166" fontId="0" fillId="0" borderId="0" xfId="0" applyNumberFormat="1"/>
    <xf numFmtId="1" fontId="0" fillId="0" borderId="0" xfId="0" applyNumberFormat="1"/>
    <xf numFmtId="2" fontId="0" fillId="0" borderId="0" xfId="0" applyNumberFormat="1"/>
    <xf numFmtId="0" fontId="12" fillId="0" borderId="0" xfId="0" applyFont="1" applyAlignment="1">
      <alignment horizontal="right"/>
    </xf>
    <xf numFmtId="0" fontId="7" fillId="2" borderId="0" xfId="0" applyFont="1" applyFill="1" applyAlignment="1">
      <alignment wrapText="1"/>
    </xf>
    <xf numFmtId="0" fontId="12" fillId="0" borderId="0" xfId="0" applyFont="1" applyAlignment="1">
      <alignment horizontal="right" vertical="top" wrapText="1"/>
    </xf>
    <xf numFmtId="0" fontId="0" fillId="0" borderId="0" xfId="0" applyAlignment="1">
      <alignment horizontal="right" vertical="top" wrapText="1"/>
    </xf>
    <xf numFmtId="166" fontId="2" fillId="0" borderId="0" xfId="0" applyNumberFormat="1" applyFont="1"/>
    <xf numFmtId="0" fontId="18" fillId="0" borderId="23" xfId="0" applyFont="1" applyBorder="1"/>
    <xf numFmtId="0" fontId="0" fillId="0" borderId="23" xfId="0" applyBorder="1"/>
    <xf numFmtId="168" fontId="5" fillId="0" borderId="23" xfId="0" applyNumberFormat="1" applyFont="1" applyBorder="1"/>
    <xf numFmtId="0" fontId="5" fillId="0" borderId="23" xfId="0" applyFont="1" applyBorder="1"/>
    <xf numFmtId="168" fontId="0" fillId="0" borderId="23" xfId="0" applyNumberFormat="1" applyBorder="1"/>
    <xf numFmtId="49" fontId="0" fillId="0" borderId="23" xfId="0" applyNumberFormat="1" applyBorder="1"/>
    <xf numFmtId="0" fontId="16" fillId="0" borderId="23" xfId="0" applyFont="1" applyBorder="1"/>
    <xf numFmtId="0" fontId="1" fillId="6" borderId="0" xfId="0" applyFont="1" applyFill="1" applyAlignment="1">
      <alignment horizontal="left" vertical="top" wrapText="1"/>
    </xf>
    <xf numFmtId="164" fontId="1" fillId="6" borderId="0" xfId="0" applyNumberFormat="1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7" borderId="0" xfId="0" applyFont="1" applyFill="1" applyAlignment="1">
      <alignment horizontal="left" vertical="top" wrapText="1"/>
    </xf>
    <xf numFmtId="2" fontId="1" fillId="7" borderId="8" xfId="0" applyNumberFormat="1" applyFont="1" applyFill="1" applyBorder="1" applyAlignment="1">
      <alignment horizontal="left" vertical="top" wrapText="1"/>
    </xf>
    <xf numFmtId="2" fontId="1" fillId="7" borderId="0" xfId="0" applyNumberFormat="1" applyFont="1" applyFill="1" applyAlignment="1">
      <alignment horizontal="left" vertical="top" wrapText="1"/>
    </xf>
    <xf numFmtId="0" fontId="9" fillId="8" borderId="0" xfId="0" applyFont="1" applyFill="1" applyAlignment="1">
      <alignment horizontal="left" vertical="top" wrapText="1"/>
    </xf>
    <xf numFmtId="2" fontId="1" fillId="7" borderId="0" xfId="0" applyNumberFormat="1" applyFont="1" applyFill="1" applyAlignment="1">
      <alignment horizontal="center" vertical="top" wrapText="1"/>
    </xf>
    <xf numFmtId="0" fontId="1" fillId="9" borderId="0" xfId="0" applyFont="1" applyFill="1" applyAlignment="1">
      <alignment horizontal="left" vertical="top" wrapText="1"/>
    </xf>
    <xf numFmtId="2" fontId="10" fillId="0" borderId="0" xfId="0" applyNumberFormat="1" applyFont="1"/>
  </cellXfs>
  <cellStyles count="2">
    <cellStyle name="Normal" xfId="0" builtinId="0"/>
    <cellStyle name="Normal 3" xfId="1" xr:uid="{00000000-0005-0000-0000-000001000000}"/>
  </cellStyles>
  <dxfs count="5">
    <dxf>
      <font>
        <color rgb="FF9C0006"/>
      </font>
      <fill>
        <patternFill>
          <bgColor rgb="FFFFC7CE"/>
        </patternFill>
      </fill>
    </dxf>
    <dxf>
      <font>
        <b/>
        <i val="0"/>
        <color rgb="FF9C0006"/>
      </font>
      <fill>
        <patternFill patternType="none">
          <bgColor auto="1"/>
        </patternFill>
      </fill>
    </dxf>
    <dxf>
      <font>
        <color theme="4"/>
      </font>
    </dxf>
    <dxf>
      <font>
        <color rgb="FF9C0006"/>
      </font>
    </dxf>
    <dxf>
      <font>
        <color theme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70"/>
  <sheetViews>
    <sheetView topLeftCell="A446" workbookViewId="0">
      <selection activeCell="D471" sqref="D471"/>
    </sheetView>
  </sheetViews>
  <sheetFormatPr defaultRowHeight="14.4" x14ac:dyDescent="0.3"/>
  <cols>
    <col min="1" max="1" width="14.88671875" customWidth="1"/>
    <col min="2" max="2" width="13.44140625" customWidth="1"/>
  </cols>
  <sheetData>
    <row r="1" spans="1:11" s="23" customFormat="1" ht="24" x14ac:dyDescent="0.25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</row>
    <row r="2" spans="1:11" s="23" customFormat="1" ht="24" x14ac:dyDescent="0.25">
      <c r="A2" s="19" t="s">
        <v>1</v>
      </c>
      <c r="B2" s="95" t="s">
        <v>2</v>
      </c>
      <c r="C2" s="24" t="s">
        <v>3</v>
      </c>
      <c r="D2" s="24" t="s">
        <v>4</v>
      </c>
      <c r="E2" s="24" t="s">
        <v>5</v>
      </c>
      <c r="F2" s="24" t="s">
        <v>6</v>
      </c>
      <c r="G2" s="24" t="s">
        <v>7</v>
      </c>
      <c r="H2" s="24" t="s">
        <v>8</v>
      </c>
      <c r="I2" s="24" t="s">
        <v>9</v>
      </c>
      <c r="J2" s="24" t="s">
        <v>10</v>
      </c>
    </row>
    <row r="3" spans="1:11" s="23" customFormat="1" x14ac:dyDescent="0.3">
      <c r="A3" s="31" t="s">
        <v>239</v>
      </c>
      <c r="B3" s="94">
        <v>2</v>
      </c>
      <c r="C3" s="31"/>
      <c r="D3" s="31"/>
      <c r="E3" s="31"/>
      <c r="F3" s="31"/>
      <c r="G3" s="31"/>
      <c r="H3" s="31"/>
      <c r="I3" s="31"/>
      <c r="J3" s="31"/>
      <c r="K3" s="31"/>
    </row>
    <row r="4" spans="1:11" x14ac:dyDescent="0.3">
      <c r="A4" s="31" t="s">
        <v>239</v>
      </c>
      <c r="B4" s="94">
        <v>6</v>
      </c>
    </row>
    <row r="5" spans="1:11" x14ac:dyDescent="0.3">
      <c r="A5" s="31" t="s">
        <v>239</v>
      </c>
      <c r="B5" s="94">
        <v>15</v>
      </c>
    </row>
    <row r="6" spans="1:11" x14ac:dyDescent="0.3">
      <c r="A6" s="31" t="s">
        <v>239</v>
      </c>
      <c r="B6" s="94">
        <v>16</v>
      </c>
    </row>
    <row r="7" spans="1:11" x14ac:dyDescent="0.3">
      <c r="A7" s="31" t="s">
        <v>239</v>
      </c>
      <c r="B7" s="94">
        <v>19</v>
      </c>
    </row>
    <row r="8" spans="1:11" x14ac:dyDescent="0.3">
      <c r="A8" s="31" t="s">
        <v>239</v>
      </c>
      <c r="B8" s="94">
        <v>20</v>
      </c>
    </row>
    <row r="9" spans="1:11" x14ac:dyDescent="0.3">
      <c r="A9" s="31" t="s">
        <v>239</v>
      </c>
      <c r="B9" s="94">
        <v>21</v>
      </c>
    </row>
    <row r="10" spans="1:11" x14ac:dyDescent="0.3">
      <c r="A10" s="31" t="s">
        <v>239</v>
      </c>
      <c r="B10" s="94">
        <v>22</v>
      </c>
    </row>
    <row r="11" spans="1:11" x14ac:dyDescent="0.3">
      <c r="A11" s="31" t="s">
        <v>239</v>
      </c>
      <c r="B11" s="94">
        <v>23</v>
      </c>
    </row>
    <row r="12" spans="1:11" x14ac:dyDescent="0.3">
      <c r="A12" s="31" t="s">
        <v>239</v>
      </c>
      <c r="B12" s="94">
        <v>24</v>
      </c>
    </row>
    <row r="13" spans="1:11" x14ac:dyDescent="0.3">
      <c r="A13" s="31" t="s">
        <v>239</v>
      </c>
      <c r="B13" s="94">
        <v>26</v>
      </c>
    </row>
    <row r="14" spans="1:11" x14ac:dyDescent="0.3">
      <c r="A14" s="31" t="s">
        <v>239</v>
      </c>
      <c r="B14" s="96">
        <v>28</v>
      </c>
    </row>
    <row r="15" spans="1:11" x14ac:dyDescent="0.3">
      <c r="A15" s="31" t="s">
        <v>239</v>
      </c>
      <c r="B15" s="96">
        <v>29</v>
      </c>
    </row>
    <row r="16" spans="1:11" x14ac:dyDescent="0.3">
      <c r="A16" s="31" t="s">
        <v>239</v>
      </c>
      <c r="B16" s="96">
        <v>30</v>
      </c>
    </row>
    <row r="17" spans="1:2" x14ac:dyDescent="0.3">
      <c r="A17" s="31" t="s">
        <v>239</v>
      </c>
      <c r="B17" s="96">
        <v>32</v>
      </c>
    </row>
    <row r="18" spans="1:2" x14ac:dyDescent="0.3">
      <c r="A18" s="31" t="s">
        <v>239</v>
      </c>
      <c r="B18" s="96">
        <v>33</v>
      </c>
    </row>
    <row r="19" spans="1:2" x14ac:dyDescent="0.3">
      <c r="A19" s="31" t="s">
        <v>239</v>
      </c>
      <c r="B19" s="96">
        <v>34</v>
      </c>
    </row>
    <row r="20" spans="1:2" x14ac:dyDescent="0.3">
      <c r="A20" s="31" t="s">
        <v>239</v>
      </c>
      <c r="B20" s="96">
        <v>36</v>
      </c>
    </row>
    <row r="21" spans="1:2" x14ac:dyDescent="0.3">
      <c r="A21" s="31" t="s">
        <v>239</v>
      </c>
      <c r="B21" s="96">
        <v>38</v>
      </c>
    </row>
    <row r="22" spans="1:2" x14ac:dyDescent="0.3">
      <c r="A22" s="31" t="s">
        <v>239</v>
      </c>
      <c r="B22" s="96">
        <v>39</v>
      </c>
    </row>
    <row r="23" spans="1:2" x14ac:dyDescent="0.3">
      <c r="A23" s="31" t="s">
        <v>239</v>
      </c>
      <c r="B23" s="96">
        <v>40</v>
      </c>
    </row>
    <row r="24" spans="1:2" x14ac:dyDescent="0.3">
      <c r="A24" s="31" t="s">
        <v>239</v>
      </c>
      <c r="B24" s="96">
        <v>41</v>
      </c>
    </row>
    <row r="25" spans="1:2" x14ac:dyDescent="0.3">
      <c r="A25" s="31" t="s">
        <v>239</v>
      </c>
      <c r="B25" s="96">
        <v>42</v>
      </c>
    </row>
    <row r="26" spans="1:2" x14ac:dyDescent="0.3">
      <c r="A26" s="31" t="s">
        <v>239</v>
      </c>
      <c r="B26" s="96">
        <v>43</v>
      </c>
    </row>
    <row r="27" spans="1:2" x14ac:dyDescent="0.3">
      <c r="A27" s="31" t="s">
        <v>239</v>
      </c>
      <c r="B27" s="96">
        <v>44</v>
      </c>
    </row>
    <row r="28" spans="1:2" x14ac:dyDescent="0.3">
      <c r="A28" s="31" t="s">
        <v>239</v>
      </c>
      <c r="B28" s="96">
        <v>45</v>
      </c>
    </row>
    <row r="29" spans="1:2" x14ac:dyDescent="0.3">
      <c r="A29" s="31" t="s">
        <v>239</v>
      </c>
      <c r="B29" s="96">
        <v>46</v>
      </c>
    </row>
    <row r="30" spans="1:2" x14ac:dyDescent="0.3">
      <c r="A30" s="31" t="s">
        <v>239</v>
      </c>
      <c r="B30" s="96">
        <v>47</v>
      </c>
    </row>
    <row r="31" spans="1:2" x14ac:dyDescent="0.3">
      <c r="A31" s="31" t="s">
        <v>239</v>
      </c>
      <c r="B31" s="96">
        <v>48</v>
      </c>
    </row>
    <row r="32" spans="1:2" x14ac:dyDescent="0.3">
      <c r="A32" s="31" t="s">
        <v>239</v>
      </c>
      <c r="B32" s="96">
        <v>50</v>
      </c>
    </row>
    <row r="33" spans="1:2" x14ac:dyDescent="0.3">
      <c r="A33" s="31" t="s">
        <v>239</v>
      </c>
      <c r="B33" s="96">
        <v>51</v>
      </c>
    </row>
    <row r="34" spans="1:2" x14ac:dyDescent="0.3">
      <c r="A34" s="31" t="s">
        <v>239</v>
      </c>
      <c r="B34" s="96">
        <v>52</v>
      </c>
    </row>
    <row r="35" spans="1:2" x14ac:dyDescent="0.3">
      <c r="A35" s="31" t="s">
        <v>239</v>
      </c>
      <c r="B35" s="96">
        <v>54</v>
      </c>
    </row>
    <row r="36" spans="1:2" x14ac:dyDescent="0.3">
      <c r="A36" s="31" t="s">
        <v>239</v>
      </c>
      <c r="B36" s="96">
        <v>55</v>
      </c>
    </row>
    <row r="37" spans="1:2" x14ac:dyDescent="0.3">
      <c r="A37" s="31" t="s">
        <v>239</v>
      </c>
      <c r="B37" s="96">
        <v>56</v>
      </c>
    </row>
    <row r="38" spans="1:2" x14ac:dyDescent="0.3">
      <c r="A38" s="31" t="s">
        <v>239</v>
      </c>
      <c r="B38" s="96">
        <v>57</v>
      </c>
    </row>
    <row r="39" spans="1:2" x14ac:dyDescent="0.3">
      <c r="A39" s="31" t="s">
        <v>239</v>
      </c>
      <c r="B39" s="96">
        <v>58</v>
      </c>
    </row>
    <row r="40" spans="1:2" x14ac:dyDescent="0.3">
      <c r="A40" s="31" t="s">
        <v>239</v>
      </c>
      <c r="B40" s="96">
        <v>59</v>
      </c>
    </row>
    <row r="41" spans="1:2" x14ac:dyDescent="0.3">
      <c r="A41" s="31" t="s">
        <v>239</v>
      </c>
      <c r="B41" s="96">
        <v>61</v>
      </c>
    </row>
    <row r="42" spans="1:2" x14ac:dyDescent="0.3">
      <c r="A42" s="31" t="s">
        <v>239</v>
      </c>
      <c r="B42" s="96">
        <v>62</v>
      </c>
    </row>
    <row r="43" spans="1:2" x14ac:dyDescent="0.3">
      <c r="A43" s="31" t="s">
        <v>239</v>
      </c>
      <c r="B43" s="96">
        <v>63</v>
      </c>
    </row>
    <row r="44" spans="1:2" x14ac:dyDescent="0.3">
      <c r="A44" s="31" t="s">
        <v>239</v>
      </c>
      <c r="B44" s="96">
        <v>64</v>
      </c>
    </row>
    <row r="45" spans="1:2" x14ac:dyDescent="0.3">
      <c r="A45" s="31" t="s">
        <v>239</v>
      </c>
      <c r="B45" s="96">
        <v>65</v>
      </c>
    </row>
    <row r="46" spans="1:2" x14ac:dyDescent="0.3">
      <c r="A46" s="31" t="s">
        <v>239</v>
      </c>
      <c r="B46" s="96">
        <v>66</v>
      </c>
    </row>
    <row r="47" spans="1:2" x14ac:dyDescent="0.3">
      <c r="A47" s="31" t="s">
        <v>239</v>
      </c>
      <c r="B47" s="96">
        <v>67</v>
      </c>
    </row>
    <row r="48" spans="1:2" x14ac:dyDescent="0.3">
      <c r="A48" s="31" t="s">
        <v>239</v>
      </c>
      <c r="B48" s="96">
        <v>68</v>
      </c>
    </row>
    <row r="49" spans="1:2" x14ac:dyDescent="0.3">
      <c r="A49" s="31" t="s">
        <v>239</v>
      </c>
      <c r="B49" s="96">
        <v>69</v>
      </c>
    </row>
    <row r="50" spans="1:2" x14ac:dyDescent="0.3">
      <c r="A50" s="31" t="s">
        <v>239</v>
      </c>
      <c r="B50" s="96">
        <v>70</v>
      </c>
    </row>
    <row r="51" spans="1:2" x14ac:dyDescent="0.3">
      <c r="A51" s="31" t="s">
        <v>239</v>
      </c>
      <c r="B51" s="96">
        <v>71</v>
      </c>
    </row>
    <row r="52" spans="1:2" x14ac:dyDescent="0.3">
      <c r="A52" s="31" t="s">
        <v>239</v>
      </c>
      <c r="B52" s="96">
        <v>72</v>
      </c>
    </row>
    <row r="53" spans="1:2" x14ac:dyDescent="0.3">
      <c r="A53" s="31" t="s">
        <v>239</v>
      </c>
      <c r="B53" s="96">
        <v>85</v>
      </c>
    </row>
    <row r="54" spans="1:2" x14ac:dyDescent="0.3">
      <c r="A54" s="31" t="s">
        <v>239</v>
      </c>
      <c r="B54" s="96">
        <v>86</v>
      </c>
    </row>
    <row r="55" spans="1:2" x14ac:dyDescent="0.3">
      <c r="A55" s="31" t="s">
        <v>239</v>
      </c>
      <c r="B55" s="96">
        <v>87</v>
      </c>
    </row>
    <row r="56" spans="1:2" x14ac:dyDescent="0.3">
      <c r="A56" s="31" t="s">
        <v>239</v>
      </c>
      <c r="B56" s="96">
        <v>88</v>
      </c>
    </row>
    <row r="57" spans="1:2" x14ac:dyDescent="0.3">
      <c r="A57" s="31" t="s">
        <v>239</v>
      </c>
      <c r="B57" s="96">
        <v>90</v>
      </c>
    </row>
    <row r="58" spans="1:2" x14ac:dyDescent="0.3">
      <c r="A58" s="31" t="s">
        <v>239</v>
      </c>
      <c r="B58" s="96">
        <v>91</v>
      </c>
    </row>
    <row r="59" spans="1:2" x14ac:dyDescent="0.3">
      <c r="A59" s="31" t="s">
        <v>239</v>
      </c>
      <c r="B59" s="96">
        <v>92</v>
      </c>
    </row>
    <row r="60" spans="1:2" x14ac:dyDescent="0.3">
      <c r="A60" s="31" t="s">
        <v>239</v>
      </c>
      <c r="B60" s="96">
        <v>93</v>
      </c>
    </row>
    <row r="61" spans="1:2" x14ac:dyDescent="0.3">
      <c r="A61" s="31" t="s">
        <v>239</v>
      </c>
      <c r="B61" s="96">
        <v>94</v>
      </c>
    </row>
    <row r="62" spans="1:2" x14ac:dyDescent="0.3">
      <c r="A62" s="31" t="s">
        <v>239</v>
      </c>
      <c r="B62" s="96">
        <v>95</v>
      </c>
    </row>
    <row r="63" spans="1:2" x14ac:dyDescent="0.3">
      <c r="A63" s="31" t="s">
        <v>239</v>
      </c>
      <c r="B63" s="96">
        <v>96</v>
      </c>
    </row>
    <row r="64" spans="1:2" x14ac:dyDescent="0.3">
      <c r="A64" s="31" t="s">
        <v>239</v>
      </c>
      <c r="B64" s="96">
        <v>97</v>
      </c>
    </row>
    <row r="65" spans="1:2" x14ac:dyDescent="0.3">
      <c r="A65" s="31" t="s">
        <v>239</v>
      </c>
      <c r="B65" s="96">
        <v>98</v>
      </c>
    </row>
    <row r="66" spans="1:2" x14ac:dyDescent="0.3">
      <c r="A66" s="31" t="s">
        <v>239</v>
      </c>
      <c r="B66" s="96">
        <v>99</v>
      </c>
    </row>
    <row r="67" spans="1:2" x14ac:dyDescent="0.3">
      <c r="A67" s="31" t="s">
        <v>239</v>
      </c>
      <c r="B67" s="96">
        <v>100</v>
      </c>
    </row>
    <row r="68" spans="1:2" x14ac:dyDescent="0.3">
      <c r="A68" s="31" t="s">
        <v>239</v>
      </c>
      <c r="B68" s="96">
        <v>101</v>
      </c>
    </row>
    <row r="69" spans="1:2" x14ac:dyDescent="0.3">
      <c r="A69" s="31" t="s">
        <v>239</v>
      </c>
      <c r="B69" s="96">
        <v>102</v>
      </c>
    </row>
    <row r="70" spans="1:2" x14ac:dyDescent="0.3">
      <c r="A70" s="31" t="s">
        <v>239</v>
      </c>
      <c r="B70" s="96">
        <v>103</v>
      </c>
    </row>
    <row r="71" spans="1:2" x14ac:dyDescent="0.3">
      <c r="A71" s="31" t="s">
        <v>239</v>
      </c>
      <c r="B71" s="96">
        <v>104</v>
      </c>
    </row>
    <row r="72" spans="1:2" x14ac:dyDescent="0.3">
      <c r="A72" s="31" t="s">
        <v>239</v>
      </c>
      <c r="B72" s="96">
        <v>105</v>
      </c>
    </row>
    <row r="73" spans="1:2" x14ac:dyDescent="0.3">
      <c r="A73" s="31" t="s">
        <v>239</v>
      </c>
      <c r="B73" s="96">
        <v>106</v>
      </c>
    </row>
    <row r="74" spans="1:2" x14ac:dyDescent="0.3">
      <c r="A74" s="31" t="s">
        <v>239</v>
      </c>
      <c r="B74" s="96">
        <v>108</v>
      </c>
    </row>
    <row r="75" spans="1:2" x14ac:dyDescent="0.3">
      <c r="A75" s="31" t="s">
        <v>239</v>
      </c>
      <c r="B75" s="96">
        <v>109</v>
      </c>
    </row>
    <row r="76" spans="1:2" x14ac:dyDescent="0.3">
      <c r="A76" s="31" t="s">
        <v>239</v>
      </c>
      <c r="B76" s="96">
        <v>110</v>
      </c>
    </row>
    <row r="77" spans="1:2" x14ac:dyDescent="0.3">
      <c r="A77" s="31" t="s">
        <v>239</v>
      </c>
      <c r="B77" s="96">
        <v>113</v>
      </c>
    </row>
    <row r="78" spans="1:2" x14ac:dyDescent="0.3">
      <c r="A78" s="31" t="s">
        <v>239</v>
      </c>
      <c r="B78" s="96">
        <v>115</v>
      </c>
    </row>
    <row r="79" spans="1:2" x14ac:dyDescent="0.3">
      <c r="A79" s="31" t="s">
        <v>239</v>
      </c>
      <c r="B79" s="96">
        <v>116</v>
      </c>
    </row>
    <row r="80" spans="1:2" x14ac:dyDescent="0.3">
      <c r="A80" s="31" t="s">
        <v>239</v>
      </c>
      <c r="B80" s="96">
        <v>118</v>
      </c>
    </row>
    <row r="81" spans="1:2" x14ac:dyDescent="0.3">
      <c r="A81" s="31" t="s">
        <v>239</v>
      </c>
      <c r="B81" s="96">
        <v>120</v>
      </c>
    </row>
    <row r="82" spans="1:2" x14ac:dyDescent="0.3">
      <c r="A82" s="31" t="s">
        <v>239</v>
      </c>
      <c r="B82" s="96">
        <v>125</v>
      </c>
    </row>
    <row r="83" spans="1:2" x14ac:dyDescent="0.3">
      <c r="A83" s="31" t="s">
        <v>239</v>
      </c>
      <c r="B83" s="96">
        <v>126</v>
      </c>
    </row>
    <row r="84" spans="1:2" x14ac:dyDescent="0.3">
      <c r="A84" s="31" t="s">
        <v>239</v>
      </c>
      <c r="B84" s="97">
        <v>128</v>
      </c>
    </row>
    <row r="85" spans="1:2" x14ac:dyDescent="0.3">
      <c r="A85" s="31" t="s">
        <v>239</v>
      </c>
      <c r="B85" s="97">
        <v>122</v>
      </c>
    </row>
    <row r="86" spans="1:2" x14ac:dyDescent="0.3">
      <c r="A86" s="31" t="s">
        <v>239</v>
      </c>
      <c r="B86">
        <v>124</v>
      </c>
    </row>
    <row r="87" spans="1:2" x14ac:dyDescent="0.3">
      <c r="A87" s="31" t="s">
        <v>239</v>
      </c>
      <c r="B87" t="s">
        <v>203</v>
      </c>
    </row>
    <row r="88" spans="1:2" x14ac:dyDescent="0.3">
      <c r="A88" s="31" t="s">
        <v>239</v>
      </c>
      <c r="B88" t="s">
        <v>204</v>
      </c>
    </row>
    <row r="89" spans="1:2" x14ac:dyDescent="0.3">
      <c r="A89" s="31" t="s">
        <v>239</v>
      </c>
      <c r="B89" t="s">
        <v>110</v>
      </c>
    </row>
    <row r="90" spans="1:2" x14ac:dyDescent="0.3">
      <c r="A90" s="31" t="s">
        <v>239</v>
      </c>
      <c r="B90" t="s">
        <v>111</v>
      </c>
    </row>
    <row r="91" spans="1:2" x14ac:dyDescent="0.3">
      <c r="A91" s="31" t="s">
        <v>239</v>
      </c>
      <c r="B91" t="s">
        <v>205</v>
      </c>
    </row>
    <row r="92" spans="1:2" x14ac:dyDescent="0.3">
      <c r="A92" s="31" t="s">
        <v>239</v>
      </c>
      <c r="B92" t="s">
        <v>207</v>
      </c>
    </row>
    <row r="93" spans="1:2" x14ac:dyDescent="0.3">
      <c r="A93" s="31" t="s">
        <v>239</v>
      </c>
      <c r="B93" t="s">
        <v>206</v>
      </c>
    </row>
    <row r="94" spans="1:2" x14ac:dyDescent="0.3">
      <c r="A94" s="31" t="s">
        <v>239</v>
      </c>
      <c r="B94">
        <v>129</v>
      </c>
    </row>
    <row r="95" spans="1:2" x14ac:dyDescent="0.3">
      <c r="A95" s="31" t="s">
        <v>239</v>
      </c>
      <c r="B95">
        <v>130</v>
      </c>
    </row>
    <row r="96" spans="1:2" x14ac:dyDescent="0.3">
      <c r="A96" s="31" t="s">
        <v>239</v>
      </c>
      <c r="B96">
        <v>131</v>
      </c>
    </row>
    <row r="97" spans="1:2" x14ac:dyDescent="0.3">
      <c r="A97" s="31" t="s">
        <v>239</v>
      </c>
      <c r="B97">
        <v>132</v>
      </c>
    </row>
    <row r="98" spans="1:2" x14ac:dyDescent="0.3">
      <c r="A98" s="31" t="s">
        <v>239</v>
      </c>
      <c r="B98">
        <v>133</v>
      </c>
    </row>
    <row r="99" spans="1:2" x14ac:dyDescent="0.3">
      <c r="A99" s="31" t="s">
        <v>239</v>
      </c>
      <c r="B99">
        <v>134</v>
      </c>
    </row>
    <row r="100" spans="1:2" x14ac:dyDescent="0.3">
      <c r="A100" s="31" t="s">
        <v>239</v>
      </c>
      <c r="B100">
        <v>135</v>
      </c>
    </row>
    <row r="101" spans="1:2" x14ac:dyDescent="0.3">
      <c r="A101" s="31" t="s">
        <v>239</v>
      </c>
      <c r="B101">
        <v>136</v>
      </c>
    </row>
    <row r="102" spans="1:2" x14ac:dyDescent="0.3">
      <c r="A102" s="31" t="s">
        <v>239</v>
      </c>
      <c r="B102">
        <v>137</v>
      </c>
    </row>
    <row r="103" spans="1:2" x14ac:dyDescent="0.3">
      <c r="A103" s="31" t="s">
        <v>239</v>
      </c>
      <c r="B103">
        <v>138</v>
      </c>
    </row>
    <row r="104" spans="1:2" x14ac:dyDescent="0.3">
      <c r="A104" s="31" t="s">
        <v>239</v>
      </c>
      <c r="B104">
        <v>139</v>
      </c>
    </row>
    <row r="105" spans="1:2" x14ac:dyDescent="0.3">
      <c r="A105" s="31" t="s">
        <v>239</v>
      </c>
      <c r="B105">
        <v>141</v>
      </c>
    </row>
    <row r="106" spans="1:2" x14ac:dyDescent="0.3">
      <c r="A106" s="31" t="s">
        <v>239</v>
      </c>
      <c r="B106">
        <v>142</v>
      </c>
    </row>
    <row r="107" spans="1:2" x14ac:dyDescent="0.3">
      <c r="A107" s="31" t="s">
        <v>239</v>
      </c>
      <c r="B107">
        <v>145</v>
      </c>
    </row>
    <row r="108" spans="1:2" x14ac:dyDescent="0.3">
      <c r="A108" s="31" t="s">
        <v>239</v>
      </c>
      <c r="B108">
        <v>146</v>
      </c>
    </row>
    <row r="109" spans="1:2" x14ac:dyDescent="0.3">
      <c r="A109" s="31" t="s">
        <v>239</v>
      </c>
      <c r="B109">
        <v>147</v>
      </c>
    </row>
    <row r="110" spans="1:2" x14ac:dyDescent="0.3">
      <c r="A110" s="31" t="s">
        <v>239</v>
      </c>
      <c r="B110">
        <v>148</v>
      </c>
    </row>
    <row r="111" spans="1:2" x14ac:dyDescent="0.3">
      <c r="A111" s="31" t="s">
        <v>239</v>
      </c>
      <c r="B111">
        <v>149</v>
      </c>
    </row>
    <row r="112" spans="1:2" x14ac:dyDescent="0.3">
      <c r="A112" s="31" t="s">
        <v>239</v>
      </c>
      <c r="B112">
        <v>150</v>
      </c>
    </row>
    <row r="113" spans="1:2" x14ac:dyDescent="0.3">
      <c r="A113" s="31" t="s">
        <v>239</v>
      </c>
      <c r="B113">
        <v>151</v>
      </c>
    </row>
    <row r="114" spans="1:2" x14ac:dyDescent="0.3">
      <c r="A114" s="31" t="s">
        <v>239</v>
      </c>
      <c r="B114">
        <v>152</v>
      </c>
    </row>
    <row r="115" spans="1:2" x14ac:dyDescent="0.3">
      <c r="A115" s="31" t="s">
        <v>239</v>
      </c>
      <c r="B115">
        <v>153</v>
      </c>
    </row>
    <row r="116" spans="1:2" x14ac:dyDescent="0.3">
      <c r="A116" s="31" t="s">
        <v>239</v>
      </c>
      <c r="B116">
        <v>154</v>
      </c>
    </row>
    <row r="117" spans="1:2" x14ac:dyDescent="0.3">
      <c r="A117" s="31" t="s">
        <v>239</v>
      </c>
      <c r="B117">
        <v>155</v>
      </c>
    </row>
    <row r="118" spans="1:2" x14ac:dyDescent="0.3">
      <c r="A118" s="31" t="s">
        <v>239</v>
      </c>
      <c r="B118">
        <v>156</v>
      </c>
    </row>
    <row r="119" spans="1:2" x14ac:dyDescent="0.3">
      <c r="A119" s="31" t="s">
        <v>239</v>
      </c>
      <c r="B119">
        <v>157</v>
      </c>
    </row>
    <row r="120" spans="1:2" x14ac:dyDescent="0.3">
      <c r="A120" s="31" t="s">
        <v>239</v>
      </c>
      <c r="B120">
        <v>158</v>
      </c>
    </row>
    <row r="121" spans="1:2" x14ac:dyDescent="0.3">
      <c r="A121" s="31" t="s">
        <v>239</v>
      </c>
      <c r="B121">
        <v>159</v>
      </c>
    </row>
    <row r="122" spans="1:2" x14ac:dyDescent="0.3">
      <c r="A122" s="31" t="s">
        <v>239</v>
      </c>
      <c r="B122">
        <v>160</v>
      </c>
    </row>
    <row r="123" spans="1:2" x14ac:dyDescent="0.3">
      <c r="A123" s="31" t="s">
        <v>239</v>
      </c>
      <c r="B123">
        <v>161</v>
      </c>
    </row>
    <row r="124" spans="1:2" x14ac:dyDescent="0.3">
      <c r="A124" s="31" t="s">
        <v>239</v>
      </c>
      <c r="B124">
        <v>162</v>
      </c>
    </row>
    <row r="125" spans="1:2" x14ac:dyDescent="0.3">
      <c r="A125" s="31" t="s">
        <v>239</v>
      </c>
      <c r="B125">
        <v>163</v>
      </c>
    </row>
    <row r="126" spans="1:2" x14ac:dyDescent="0.3">
      <c r="A126" s="31" t="s">
        <v>239</v>
      </c>
      <c r="B126">
        <v>164</v>
      </c>
    </row>
    <row r="127" spans="1:2" x14ac:dyDescent="0.3">
      <c r="A127" s="31" t="s">
        <v>239</v>
      </c>
      <c r="B127">
        <v>165</v>
      </c>
    </row>
    <row r="128" spans="1:2" x14ac:dyDescent="0.3">
      <c r="A128" s="31" t="s">
        <v>239</v>
      </c>
      <c r="B128">
        <v>166</v>
      </c>
    </row>
    <row r="129" spans="1:2" x14ac:dyDescent="0.3">
      <c r="A129" s="31" t="s">
        <v>239</v>
      </c>
      <c r="B129">
        <v>167</v>
      </c>
    </row>
    <row r="130" spans="1:2" x14ac:dyDescent="0.3">
      <c r="A130" s="31" t="s">
        <v>239</v>
      </c>
      <c r="B130" t="s">
        <v>214</v>
      </c>
    </row>
    <row r="131" spans="1:2" x14ac:dyDescent="0.3">
      <c r="A131" s="31" t="s">
        <v>239</v>
      </c>
      <c r="B131">
        <v>168</v>
      </c>
    </row>
    <row r="132" spans="1:2" x14ac:dyDescent="0.3">
      <c r="A132" s="31" t="s">
        <v>239</v>
      </c>
      <c r="B132">
        <v>169</v>
      </c>
    </row>
    <row r="133" spans="1:2" x14ac:dyDescent="0.3">
      <c r="A133" s="31" t="s">
        <v>239</v>
      </c>
      <c r="B133">
        <v>171</v>
      </c>
    </row>
    <row r="134" spans="1:2" x14ac:dyDescent="0.3">
      <c r="A134" s="31" t="s">
        <v>239</v>
      </c>
      <c r="B134">
        <v>172</v>
      </c>
    </row>
    <row r="135" spans="1:2" x14ac:dyDescent="0.3">
      <c r="A135" s="31" t="s">
        <v>239</v>
      </c>
      <c r="B135">
        <v>174</v>
      </c>
    </row>
    <row r="136" spans="1:2" x14ac:dyDescent="0.3">
      <c r="A136" s="31" t="s">
        <v>239</v>
      </c>
      <c r="B136">
        <v>175</v>
      </c>
    </row>
    <row r="137" spans="1:2" x14ac:dyDescent="0.3">
      <c r="A137" s="31" t="s">
        <v>239</v>
      </c>
      <c r="B137">
        <v>176</v>
      </c>
    </row>
    <row r="138" spans="1:2" x14ac:dyDescent="0.3">
      <c r="A138" s="31" t="s">
        <v>239</v>
      </c>
      <c r="B138">
        <v>178</v>
      </c>
    </row>
    <row r="139" spans="1:2" x14ac:dyDescent="0.3">
      <c r="A139" s="31" t="s">
        <v>239</v>
      </c>
      <c r="B139">
        <v>179</v>
      </c>
    </row>
    <row r="140" spans="1:2" x14ac:dyDescent="0.3">
      <c r="A140" s="31" t="s">
        <v>239</v>
      </c>
      <c r="B140">
        <v>180</v>
      </c>
    </row>
    <row r="141" spans="1:2" x14ac:dyDescent="0.3">
      <c r="A141" s="31" t="s">
        <v>239</v>
      </c>
      <c r="B141">
        <v>181</v>
      </c>
    </row>
    <row r="142" spans="1:2" x14ac:dyDescent="0.3">
      <c r="A142" s="31" t="s">
        <v>239</v>
      </c>
      <c r="B142">
        <v>182</v>
      </c>
    </row>
    <row r="143" spans="1:2" x14ac:dyDescent="0.3">
      <c r="A143" s="31" t="s">
        <v>239</v>
      </c>
      <c r="B143">
        <v>183</v>
      </c>
    </row>
    <row r="144" spans="1:2" x14ac:dyDescent="0.3">
      <c r="A144" s="31" t="s">
        <v>239</v>
      </c>
      <c r="B144">
        <v>184</v>
      </c>
    </row>
    <row r="145" spans="1:2" x14ac:dyDescent="0.3">
      <c r="A145" s="31" t="s">
        <v>239</v>
      </c>
      <c r="B145">
        <v>185</v>
      </c>
    </row>
    <row r="146" spans="1:2" x14ac:dyDescent="0.3">
      <c r="A146" s="31" t="s">
        <v>239</v>
      </c>
      <c r="B146">
        <v>186</v>
      </c>
    </row>
    <row r="147" spans="1:2" x14ac:dyDescent="0.3">
      <c r="A147" s="31" t="s">
        <v>239</v>
      </c>
      <c r="B147">
        <v>187</v>
      </c>
    </row>
    <row r="148" spans="1:2" x14ac:dyDescent="0.3">
      <c r="A148" s="31" t="s">
        <v>239</v>
      </c>
      <c r="B148">
        <v>188</v>
      </c>
    </row>
    <row r="149" spans="1:2" x14ac:dyDescent="0.3">
      <c r="A149" s="31" t="s">
        <v>239</v>
      </c>
      <c r="B149">
        <v>189</v>
      </c>
    </row>
    <row r="150" spans="1:2" x14ac:dyDescent="0.3">
      <c r="A150" s="31" t="s">
        <v>239</v>
      </c>
      <c r="B150">
        <v>190</v>
      </c>
    </row>
    <row r="151" spans="1:2" x14ac:dyDescent="0.3">
      <c r="A151" s="31" t="s">
        <v>239</v>
      </c>
      <c r="B151">
        <v>191</v>
      </c>
    </row>
    <row r="152" spans="1:2" x14ac:dyDescent="0.3">
      <c r="A152" s="31" t="s">
        <v>239</v>
      </c>
      <c r="B152">
        <v>192</v>
      </c>
    </row>
    <row r="153" spans="1:2" x14ac:dyDescent="0.3">
      <c r="A153" s="31" t="s">
        <v>239</v>
      </c>
      <c r="B153">
        <v>193</v>
      </c>
    </row>
    <row r="154" spans="1:2" x14ac:dyDescent="0.3">
      <c r="A154" s="31" t="s">
        <v>239</v>
      </c>
      <c r="B154">
        <v>194</v>
      </c>
    </row>
    <row r="155" spans="1:2" x14ac:dyDescent="0.3">
      <c r="A155" s="31" t="s">
        <v>239</v>
      </c>
      <c r="B155">
        <v>195</v>
      </c>
    </row>
    <row r="156" spans="1:2" x14ac:dyDescent="0.3">
      <c r="A156" s="31" t="s">
        <v>239</v>
      </c>
      <c r="B156">
        <v>196</v>
      </c>
    </row>
    <row r="157" spans="1:2" x14ac:dyDescent="0.3">
      <c r="A157" s="31" t="s">
        <v>239</v>
      </c>
      <c r="B157">
        <v>197</v>
      </c>
    </row>
    <row r="158" spans="1:2" x14ac:dyDescent="0.3">
      <c r="A158" s="31" t="s">
        <v>239</v>
      </c>
      <c r="B158">
        <v>198</v>
      </c>
    </row>
    <row r="159" spans="1:2" x14ac:dyDescent="0.3">
      <c r="A159" s="31" t="s">
        <v>239</v>
      </c>
      <c r="B159">
        <v>199</v>
      </c>
    </row>
    <row r="160" spans="1:2" x14ac:dyDescent="0.3">
      <c r="A160" s="31" t="s">
        <v>239</v>
      </c>
      <c r="B160">
        <v>200</v>
      </c>
    </row>
    <row r="161" spans="1:2" x14ac:dyDescent="0.3">
      <c r="A161" s="31" t="s">
        <v>239</v>
      </c>
      <c r="B161">
        <v>201</v>
      </c>
    </row>
    <row r="162" spans="1:2" x14ac:dyDescent="0.3">
      <c r="A162" s="31" t="s">
        <v>239</v>
      </c>
      <c r="B162">
        <v>202</v>
      </c>
    </row>
    <row r="163" spans="1:2" x14ac:dyDescent="0.3">
      <c r="A163" s="31" t="s">
        <v>239</v>
      </c>
      <c r="B163">
        <v>203</v>
      </c>
    </row>
    <row r="164" spans="1:2" x14ac:dyDescent="0.3">
      <c r="A164" s="31" t="s">
        <v>239</v>
      </c>
      <c r="B164">
        <v>204</v>
      </c>
    </row>
    <row r="165" spans="1:2" x14ac:dyDescent="0.3">
      <c r="A165" s="31" t="s">
        <v>239</v>
      </c>
      <c r="B165">
        <v>205</v>
      </c>
    </row>
    <row r="166" spans="1:2" x14ac:dyDescent="0.3">
      <c r="A166" s="31" t="s">
        <v>239</v>
      </c>
      <c r="B166">
        <v>206</v>
      </c>
    </row>
    <row r="167" spans="1:2" x14ac:dyDescent="0.3">
      <c r="A167" s="31" t="s">
        <v>239</v>
      </c>
      <c r="B167">
        <v>207</v>
      </c>
    </row>
    <row r="168" spans="1:2" x14ac:dyDescent="0.3">
      <c r="A168" s="31" t="s">
        <v>239</v>
      </c>
      <c r="B168">
        <v>208</v>
      </c>
    </row>
    <row r="169" spans="1:2" x14ac:dyDescent="0.3">
      <c r="A169" s="31" t="s">
        <v>239</v>
      </c>
      <c r="B169">
        <v>209</v>
      </c>
    </row>
    <row r="170" spans="1:2" x14ac:dyDescent="0.3">
      <c r="A170" s="31" t="s">
        <v>239</v>
      </c>
      <c r="B170">
        <v>210</v>
      </c>
    </row>
    <row r="171" spans="1:2" x14ac:dyDescent="0.3">
      <c r="A171" s="31" t="s">
        <v>239</v>
      </c>
      <c r="B171">
        <v>211</v>
      </c>
    </row>
    <row r="172" spans="1:2" x14ac:dyDescent="0.3">
      <c r="A172" s="31" t="s">
        <v>239</v>
      </c>
      <c r="B172">
        <v>212</v>
      </c>
    </row>
    <row r="173" spans="1:2" x14ac:dyDescent="0.3">
      <c r="A173" s="31" t="s">
        <v>239</v>
      </c>
      <c r="B173">
        <v>213</v>
      </c>
    </row>
    <row r="174" spans="1:2" x14ac:dyDescent="0.3">
      <c r="A174" s="31" t="s">
        <v>239</v>
      </c>
      <c r="B174">
        <v>214</v>
      </c>
    </row>
    <row r="175" spans="1:2" x14ac:dyDescent="0.3">
      <c r="A175" s="31" t="s">
        <v>239</v>
      </c>
      <c r="B175">
        <v>215</v>
      </c>
    </row>
    <row r="176" spans="1:2" x14ac:dyDescent="0.3">
      <c r="A176" s="31" t="s">
        <v>239</v>
      </c>
      <c r="B176">
        <v>216</v>
      </c>
    </row>
    <row r="177" spans="1:2" x14ac:dyDescent="0.3">
      <c r="A177" s="31" t="s">
        <v>239</v>
      </c>
      <c r="B177">
        <v>217</v>
      </c>
    </row>
    <row r="178" spans="1:2" x14ac:dyDescent="0.3">
      <c r="A178" s="31" t="s">
        <v>239</v>
      </c>
      <c r="B178">
        <v>218</v>
      </c>
    </row>
    <row r="179" spans="1:2" x14ac:dyDescent="0.3">
      <c r="A179" s="31" t="s">
        <v>239</v>
      </c>
      <c r="B179">
        <v>219</v>
      </c>
    </row>
    <row r="180" spans="1:2" x14ac:dyDescent="0.3">
      <c r="A180" s="31" t="s">
        <v>239</v>
      </c>
      <c r="B180">
        <v>220</v>
      </c>
    </row>
    <row r="181" spans="1:2" x14ac:dyDescent="0.3">
      <c r="A181" s="31" t="s">
        <v>239</v>
      </c>
      <c r="B181">
        <v>221</v>
      </c>
    </row>
    <row r="182" spans="1:2" x14ac:dyDescent="0.3">
      <c r="A182" s="31" t="s">
        <v>239</v>
      </c>
      <c r="B182">
        <v>222</v>
      </c>
    </row>
    <row r="183" spans="1:2" x14ac:dyDescent="0.3">
      <c r="A183" s="31" t="s">
        <v>239</v>
      </c>
      <c r="B183" t="s">
        <v>215</v>
      </c>
    </row>
    <row r="184" spans="1:2" x14ac:dyDescent="0.3">
      <c r="A184" s="31" t="s">
        <v>239</v>
      </c>
      <c r="B184" t="s">
        <v>216</v>
      </c>
    </row>
    <row r="185" spans="1:2" x14ac:dyDescent="0.3">
      <c r="A185" s="31" t="s">
        <v>239</v>
      </c>
      <c r="B185" t="s">
        <v>224</v>
      </c>
    </row>
    <row r="186" spans="1:2" x14ac:dyDescent="0.3">
      <c r="A186" s="31" t="s">
        <v>239</v>
      </c>
      <c r="B186" t="s">
        <v>223</v>
      </c>
    </row>
    <row r="187" spans="1:2" x14ac:dyDescent="0.3">
      <c r="A187" s="31" t="s">
        <v>239</v>
      </c>
      <c r="B187" t="s">
        <v>219</v>
      </c>
    </row>
    <row r="188" spans="1:2" x14ac:dyDescent="0.3">
      <c r="A188" s="31" t="s">
        <v>239</v>
      </c>
      <c r="B188" t="s">
        <v>217</v>
      </c>
    </row>
    <row r="189" spans="1:2" x14ac:dyDescent="0.3">
      <c r="A189" s="31" t="s">
        <v>239</v>
      </c>
      <c r="B189" t="s">
        <v>218</v>
      </c>
    </row>
    <row r="190" spans="1:2" x14ac:dyDescent="0.3">
      <c r="A190" s="31" t="s">
        <v>251</v>
      </c>
      <c r="B190">
        <v>2</v>
      </c>
    </row>
    <row r="191" spans="1:2" x14ac:dyDescent="0.3">
      <c r="A191" s="31" t="s">
        <v>251</v>
      </c>
      <c r="B191">
        <v>6</v>
      </c>
    </row>
    <row r="192" spans="1:2" x14ac:dyDescent="0.3">
      <c r="A192" s="31" t="s">
        <v>251</v>
      </c>
      <c r="B192">
        <v>15</v>
      </c>
    </row>
    <row r="193" spans="1:2" x14ac:dyDescent="0.3">
      <c r="A193" s="31" t="s">
        <v>251</v>
      </c>
      <c r="B193">
        <v>16</v>
      </c>
    </row>
    <row r="194" spans="1:2" x14ac:dyDescent="0.3">
      <c r="A194" s="31" t="s">
        <v>251</v>
      </c>
      <c r="B194">
        <v>19</v>
      </c>
    </row>
    <row r="195" spans="1:2" x14ac:dyDescent="0.3">
      <c r="A195" s="31" t="s">
        <v>251</v>
      </c>
      <c r="B195">
        <v>20</v>
      </c>
    </row>
    <row r="196" spans="1:2" x14ac:dyDescent="0.3">
      <c r="A196" s="31" t="s">
        <v>251</v>
      </c>
      <c r="B196">
        <v>21</v>
      </c>
    </row>
    <row r="197" spans="1:2" x14ac:dyDescent="0.3">
      <c r="A197" s="31" t="s">
        <v>251</v>
      </c>
      <c r="B197">
        <v>22</v>
      </c>
    </row>
    <row r="198" spans="1:2" x14ac:dyDescent="0.3">
      <c r="A198" s="31" t="s">
        <v>251</v>
      </c>
      <c r="B198">
        <v>23</v>
      </c>
    </row>
    <row r="199" spans="1:2" x14ac:dyDescent="0.3">
      <c r="A199" s="31" t="s">
        <v>251</v>
      </c>
      <c r="B199">
        <v>24</v>
      </c>
    </row>
    <row r="200" spans="1:2" x14ac:dyDescent="0.3">
      <c r="A200" s="31" t="s">
        <v>251</v>
      </c>
      <c r="B200">
        <v>26</v>
      </c>
    </row>
    <row r="201" spans="1:2" x14ac:dyDescent="0.3">
      <c r="A201" s="31" t="s">
        <v>251</v>
      </c>
      <c r="B201">
        <v>28</v>
      </c>
    </row>
    <row r="202" spans="1:2" x14ac:dyDescent="0.3">
      <c r="A202" s="31" t="s">
        <v>251</v>
      </c>
      <c r="B202">
        <v>29</v>
      </c>
    </row>
    <row r="203" spans="1:2" x14ac:dyDescent="0.3">
      <c r="A203" s="31" t="s">
        <v>251</v>
      </c>
      <c r="B203">
        <v>30</v>
      </c>
    </row>
    <row r="204" spans="1:2" x14ac:dyDescent="0.3">
      <c r="A204" s="31" t="s">
        <v>251</v>
      </c>
      <c r="B204">
        <v>32</v>
      </c>
    </row>
    <row r="205" spans="1:2" x14ac:dyDescent="0.3">
      <c r="A205" s="31" t="s">
        <v>251</v>
      </c>
      <c r="B205">
        <v>33</v>
      </c>
    </row>
    <row r="206" spans="1:2" x14ac:dyDescent="0.3">
      <c r="A206" s="31" t="s">
        <v>251</v>
      </c>
      <c r="B206">
        <v>34</v>
      </c>
    </row>
    <row r="207" spans="1:2" x14ac:dyDescent="0.3">
      <c r="A207" s="31" t="s">
        <v>251</v>
      </c>
      <c r="B207">
        <v>36</v>
      </c>
    </row>
    <row r="208" spans="1:2" x14ac:dyDescent="0.3">
      <c r="A208" s="31" t="s">
        <v>251</v>
      </c>
      <c r="B208">
        <v>38</v>
      </c>
    </row>
    <row r="209" spans="1:2" x14ac:dyDescent="0.3">
      <c r="A209" s="31" t="s">
        <v>251</v>
      </c>
      <c r="B209">
        <v>39</v>
      </c>
    </row>
    <row r="210" spans="1:2" x14ac:dyDescent="0.3">
      <c r="A210" s="31" t="s">
        <v>251</v>
      </c>
      <c r="B210">
        <v>40</v>
      </c>
    </row>
    <row r="211" spans="1:2" x14ac:dyDescent="0.3">
      <c r="A211" s="31" t="s">
        <v>251</v>
      </c>
      <c r="B211">
        <v>41</v>
      </c>
    </row>
    <row r="212" spans="1:2" x14ac:dyDescent="0.3">
      <c r="A212" s="31" t="s">
        <v>251</v>
      </c>
      <c r="B212">
        <v>42</v>
      </c>
    </row>
    <row r="213" spans="1:2" x14ac:dyDescent="0.3">
      <c r="A213" s="31" t="s">
        <v>251</v>
      </c>
      <c r="B213">
        <v>43</v>
      </c>
    </row>
    <row r="214" spans="1:2" x14ac:dyDescent="0.3">
      <c r="A214" s="31" t="s">
        <v>251</v>
      </c>
      <c r="B214">
        <v>44</v>
      </c>
    </row>
    <row r="215" spans="1:2" x14ac:dyDescent="0.3">
      <c r="A215" s="31" t="s">
        <v>251</v>
      </c>
      <c r="B215">
        <v>45</v>
      </c>
    </row>
    <row r="216" spans="1:2" x14ac:dyDescent="0.3">
      <c r="A216" s="31" t="s">
        <v>251</v>
      </c>
      <c r="B216">
        <v>46</v>
      </c>
    </row>
    <row r="217" spans="1:2" x14ac:dyDescent="0.3">
      <c r="A217" s="31" t="s">
        <v>251</v>
      </c>
      <c r="B217">
        <v>47</v>
      </c>
    </row>
    <row r="218" spans="1:2" x14ac:dyDescent="0.3">
      <c r="A218" s="31" t="s">
        <v>251</v>
      </c>
      <c r="B218">
        <v>48</v>
      </c>
    </row>
    <row r="219" spans="1:2" x14ac:dyDescent="0.3">
      <c r="A219" s="31" t="s">
        <v>251</v>
      </c>
      <c r="B219">
        <v>50</v>
      </c>
    </row>
    <row r="220" spans="1:2" x14ac:dyDescent="0.3">
      <c r="A220" s="31" t="s">
        <v>251</v>
      </c>
      <c r="B220">
        <v>51</v>
      </c>
    </row>
    <row r="221" spans="1:2" x14ac:dyDescent="0.3">
      <c r="A221" s="31" t="s">
        <v>251</v>
      </c>
      <c r="B221">
        <v>52</v>
      </c>
    </row>
    <row r="222" spans="1:2" x14ac:dyDescent="0.3">
      <c r="A222" s="31" t="s">
        <v>251</v>
      </c>
      <c r="B222">
        <v>54</v>
      </c>
    </row>
    <row r="223" spans="1:2" x14ac:dyDescent="0.3">
      <c r="A223" s="31" t="s">
        <v>251</v>
      </c>
      <c r="B223">
        <v>55</v>
      </c>
    </row>
    <row r="224" spans="1:2" x14ac:dyDescent="0.3">
      <c r="A224" s="31" t="s">
        <v>251</v>
      </c>
      <c r="B224">
        <v>56</v>
      </c>
    </row>
    <row r="225" spans="1:2" x14ac:dyDescent="0.3">
      <c r="A225" s="31" t="s">
        <v>251</v>
      </c>
      <c r="B225">
        <v>57</v>
      </c>
    </row>
    <row r="226" spans="1:2" x14ac:dyDescent="0.3">
      <c r="A226" s="31" t="s">
        <v>251</v>
      </c>
      <c r="B226">
        <v>58</v>
      </c>
    </row>
    <row r="227" spans="1:2" x14ac:dyDescent="0.3">
      <c r="A227" s="31" t="s">
        <v>251</v>
      </c>
      <c r="B227">
        <v>59</v>
      </c>
    </row>
    <row r="228" spans="1:2" x14ac:dyDescent="0.3">
      <c r="A228" s="31" t="s">
        <v>251</v>
      </c>
      <c r="B228">
        <v>61</v>
      </c>
    </row>
    <row r="229" spans="1:2" x14ac:dyDescent="0.3">
      <c r="A229" s="31" t="s">
        <v>251</v>
      </c>
      <c r="B229">
        <v>62</v>
      </c>
    </row>
    <row r="230" spans="1:2" x14ac:dyDescent="0.3">
      <c r="A230" s="31" t="s">
        <v>251</v>
      </c>
      <c r="B230">
        <v>63</v>
      </c>
    </row>
    <row r="231" spans="1:2" x14ac:dyDescent="0.3">
      <c r="A231" s="31" t="s">
        <v>251</v>
      </c>
      <c r="B231">
        <v>64</v>
      </c>
    </row>
    <row r="232" spans="1:2" x14ac:dyDescent="0.3">
      <c r="A232" s="31" t="s">
        <v>251</v>
      </c>
      <c r="B232">
        <v>65</v>
      </c>
    </row>
    <row r="233" spans="1:2" x14ac:dyDescent="0.3">
      <c r="A233" s="31" t="s">
        <v>251</v>
      </c>
      <c r="B233">
        <v>66</v>
      </c>
    </row>
    <row r="234" spans="1:2" x14ac:dyDescent="0.3">
      <c r="A234" s="31" t="s">
        <v>251</v>
      </c>
      <c r="B234">
        <v>67</v>
      </c>
    </row>
    <row r="235" spans="1:2" x14ac:dyDescent="0.3">
      <c r="A235" s="31" t="s">
        <v>251</v>
      </c>
      <c r="B235">
        <v>68</v>
      </c>
    </row>
    <row r="236" spans="1:2" x14ac:dyDescent="0.3">
      <c r="A236" s="31" t="s">
        <v>251</v>
      </c>
      <c r="B236">
        <v>69</v>
      </c>
    </row>
    <row r="237" spans="1:2" x14ac:dyDescent="0.3">
      <c r="A237" s="31" t="s">
        <v>251</v>
      </c>
      <c r="B237">
        <v>70</v>
      </c>
    </row>
    <row r="238" spans="1:2" x14ac:dyDescent="0.3">
      <c r="A238" s="31" t="s">
        <v>251</v>
      </c>
      <c r="B238">
        <v>71</v>
      </c>
    </row>
    <row r="239" spans="1:2" x14ac:dyDescent="0.3">
      <c r="A239" s="31" t="s">
        <v>251</v>
      </c>
      <c r="B239">
        <v>72</v>
      </c>
    </row>
    <row r="240" spans="1:2" x14ac:dyDescent="0.3">
      <c r="A240" s="31" t="s">
        <v>251</v>
      </c>
      <c r="B240">
        <v>85</v>
      </c>
    </row>
    <row r="241" spans="1:2" x14ac:dyDescent="0.3">
      <c r="A241" s="31" t="s">
        <v>251</v>
      </c>
      <c r="B241">
        <v>86</v>
      </c>
    </row>
    <row r="242" spans="1:2" x14ac:dyDescent="0.3">
      <c r="A242" s="31" t="s">
        <v>251</v>
      </c>
      <c r="B242">
        <v>87</v>
      </c>
    </row>
    <row r="243" spans="1:2" x14ac:dyDescent="0.3">
      <c r="A243" s="31" t="s">
        <v>251</v>
      </c>
      <c r="B243">
        <v>88</v>
      </c>
    </row>
    <row r="244" spans="1:2" x14ac:dyDescent="0.3">
      <c r="A244" s="31" t="s">
        <v>251</v>
      </c>
      <c r="B244">
        <v>90</v>
      </c>
    </row>
    <row r="245" spans="1:2" x14ac:dyDescent="0.3">
      <c r="A245" s="31" t="s">
        <v>251</v>
      </c>
      <c r="B245">
        <v>91</v>
      </c>
    </row>
    <row r="246" spans="1:2" x14ac:dyDescent="0.3">
      <c r="A246" s="31" t="s">
        <v>251</v>
      </c>
      <c r="B246">
        <v>92</v>
      </c>
    </row>
    <row r="247" spans="1:2" x14ac:dyDescent="0.3">
      <c r="A247" s="31" t="s">
        <v>251</v>
      </c>
      <c r="B247">
        <v>93</v>
      </c>
    </row>
    <row r="248" spans="1:2" x14ac:dyDescent="0.3">
      <c r="A248" s="31" t="s">
        <v>251</v>
      </c>
      <c r="B248">
        <v>94</v>
      </c>
    </row>
    <row r="249" spans="1:2" x14ac:dyDescent="0.3">
      <c r="A249" s="31" t="s">
        <v>251</v>
      </c>
      <c r="B249">
        <v>95</v>
      </c>
    </row>
    <row r="250" spans="1:2" x14ac:dyDescent="0.3">
      <c r="A250" s="31" t="s">
        <v>251</v>
      </c>
      <c r="B250">
        <v>96</v>
      </c>
    </row>
    <row r="251" spans="1:2" x14ac:dyDescent="0.3">
      <c r="A251" s="31" t="s">
        <v>251</v>
      </c>
      <c r="B251">
        <v>97</v>
      </c>
    </row>
    <row r="252" spans="1:2" x14ac:dyDescent="0.3">
      <c r="A252" s="31" t="s">
        <v>251</v>
      </c>
      <c r="B252">
        <v>98</v>
      </c>
    </row>
    <row r="253" spans="1:2" x14ac:dyDescent="0.3">
      <c r="A253" s="31" t="s">
        <v>251</v>
      </c>
      <c r="B253">
        <v>99</v>
      </c>
    </row>
    <row r="254" spans="1:2" x14ac:dyDescent="0.3">
      <c r="A254" s="31" t="s">
        <v>251</v>
      </c>
      <c r="B254">
        <v>100</v>
      </c>
    </row>
    <row r="255" spans="1:2" x14ac:dyDescent="0.3">
      <c r="A255" s="31" t="s">
        <v>251</v>
      </c>
      <c r="B255">
        <v>101</v>
      </c>
    </row>
    <row r="256" spans="1:2" x14ac:dyDescent="0.3">
      <c r="A256" s="31" t="s">
        <v>251</v>
      </c>
      <c r="B256">
        <v>102</v>
      </c>
    </row>
    <row r="257" spans="1:2" x14ac:dyDescent="0.3">
      <c r="A257" s="31" t="s">
        <v>251</v>
      </c>
      <c r="B257">
        <v>103</v>
      </c>
    </row>
    <row r="258" spans="1:2" x14ac:dyDescent="0.3">
      <c r="A258" s="31" t="s">
        <v>251</v>
      </c>
      <c r="B258">
        <v>104</v>
      </c>
    </row>
    <row r="259" spans="1:2" x14ac:dyDescent="0.3">
      <c r="A259" s="31" t="s">
        <v>251</v>
      </c>
      <c r="B259">
        <v>105</v>
      </c>
    </row>
    <row r="260" spans="1:2" x14ac:dyDescent="0.3">
      <c r="A260" s="31" t="s">
        <v>251</v>
      </c>
      <c r="B260">
        <v>106</v>
      </c>
    </row>
    <row r="261" spans="1:2" x14ac:dyDescent="0.3">
      <c r="A261" s="31" t="s">
        <v>251</v>
      </c>
      <c r="B261">
        <v>108</v>
      </c>
    </row>
    <row r="262" spans="1:2" x14ac:dyDescent="0.3">
      <c r="A262" s="31" t="s">
        <v>251</v>
      </c>
      <c r="B262">
        <v>109</v>
      </c>
    </row>
    <row r="263" spans="1:2" x14ac:dyDescent="0.3">
      <c r="A263" s="31" t="s">
        <v>251</v>
      </c>
      <c r="B263">
        <v>110</v>
      </c>
    </row>
    <row r="264" spans="1:2" x14ac:dyDescent="0.3">
      <c r="A264" s="31" t="s">
        <v>251</v>
      </c>
      <c r="B264">
        <v>113</v>
      </c>
    </row>
    <row r="265" spans="1:2" x14ac:dyDescent="0.3">
      <c r="A265" s="31" t="s">
        <v>251</v>
      </c>
      <c r="B265">
        <v>115</v>
      </c>
    </row>
    <row r="266" spans="1:2" x14ac:dyDescent="0.3">
      <c r="A266" s="31" t="s">
        <v>251</v>
      </c>
      <c r="B266">
        <v>116</v>
      </c>
    </row>
    <row r="267" spans="1:2" x14ac:dyDescent="0.3">
      <c r="A267" s="31" t="s">
        <v>251</v>
      </c>
      <c r="B267">
        <v>118</v>
      </c>
    </row>
    <row r="268" spans="1:2" x14ac:dyDescent="0.3">
      <c r="A268" s="31" t="s">
        <v>251</v>
      </c>
      <c r="B268">
        <v>120</v>
      </c>
    </row>
    <row r="269" spans="1:2" x14ac:dyDescent="0.3">
      <c r="A269" s="31" t="s">
        <v>251</v>
      </c>
      <c r="B269">
        <v>122</v>
      </c>
    </row>
    <row r="270" spans="1:2" x14ac:dyDescent="0.3">
      <c r="A270" s="31" t="s">
        <v>251</v>
      </c>
      <c r="B270">
        <v>124</v>
      </c>
    </row>
    <row r="271" spans="1:2" x14ac:dyDescent="0.3">
      <c r="A271" s="31" t="s">
        <v>251</v>
      </c>
      <c r="B271">
        <v>125</v>
      </c>
    </row>
    <row r="272" spans="1:2" x14ac:dyDescent="0.3">
      <c r="A272" s="31" t="s">
        <v>251</v>
      </c>
      <c r="B272">
        <v>126</v>
      </c>
    </row>
    <row r="273" spans="1:2" x14ac:dyDescent="0.3">
      <c r="A273" s="31" t="s">
        <v>251</v>
      </c>
      <c r="B273">
        <v>128</v>
      </c>
    </row>
    <row r="274" spans="1:2" x14ac:dyDescent="0.3">
      <c r="A274" s="31" t="s">
        <v>251</v>
      </c>
      <c r="B274" t="s">
        <v>225</v>
      </c>
    </row>
    <row r="275" spans="1:2" x14ac:dyDescent="0.3">
      <c r="A275" s="31" t="s">
        <v>251</v>
      </c>
      <c r="B275" t="s">
        <v>226</v>
      </c>
    </row>
    <row r="276" spans="1:2" x14ac:dyDescent="0.3">
      <c r="A276" s="31" t="s">
        <v>251</v>
      </c>
      <c r="B276" t="s">
        <v>227</v>
      </c>
    </row>
    <row r="277" spans="1:2" x14ac:dyDescent="0.3">
      <c r="A277" s="31" t="s">
        <v>251</v>
      </c>
      <c r="B277" t="s">
        <v>228</v>
      </c>
    </row>
    <row r="278" spans="1:2" x14ac:dyDescent="0.3">
      <c r="A278" s="31" t="s">
        <v>251</v>
      </c>
      <c r="B278" t="s">
        <v>229</v>
      </c>
    </row>
    <row r="279" spans="1:2" x14ac:dyDescent="0.3">
      <c r="A279" s="31" t="s">
        <v>251</v>
      </c>
      <c r="B279" t="s">
        <v>230</v>
      </c>
    </row>
    <row r="280" spans="1:2" x14ac:dyDescent="0.3">
      <c r="A280" s="31" t="s">
        <v>251</v>
      </c>
      <c r="B280" t="s">
        <v>231</v>
      </c>
    </row>
    <row r="281" spans="1:2" x14ac:dyDescent="0.3">
      <c r="A281" s="31" t="s">
        <v>251</v>
      </c>
      <c r="B281">
        <v>129</v>
      </c>
    </row>
    <row r="282" spans="1:2" x14ac:dyDescent="0.3">
      <c r="A282" s="31" t="s">
        <v>251</v>
      </c>
      <c r="B282">
        <v>130</v>
      </c>
    </row>
    <row r="283" spans="1:2" x14ac:dyDescent="0.3">
      <c r="A283" s="31" t="s">
        <v>251</v>
      </c>
      <c r="B283">
        <v>131</v>
      </c>
    </row>
    <row r="284" spans="1:2" x14ac:dyDescent="0.3">
      <c r="A284" s="31" t="s">
        <v>251</v>
      </c>
      <c r="B284">
        <v>132</v>
      </c>
    </row>
    <row r="285" spans="1:2" x14ac:dyDescent="0.3">
      <c r="A285" s="31" t="s">
        <v>251</v>
      </c>
      <c r="B285">
        <v>133</v>
      </c>
    </row>
    <row r="286" spans="1:2" x14ac:dyDescent="0.3">
      <c r="A286" s="31" t="s">
        <v>251</v>
      </c>
      <c r="B286">
        <v>134</v>
      </c>
    </row>
    <row r="287" spans="1:2" x14ac:dyDescent="0.3">
      <c r="A287" s="31" t="s">
        <v>251</v>
      </c>
      <c r="B287">
        <v>135</v>
      </c>
    </row>
    <row r="288" spans="1:2" x14ac:dyDescent="0.3">
      <c r="A288" s="31" t="s">
        <v>251</v>
      </c>
      <c r="B288">
        <v>136</v>
      </c>
    </row>
    <row r="289" spans="1:2" x14ac:dyDescent="0.3">
      <c r="A289" s="31" t="s">
        <v>251</v>
      </c>
      <c r="B289">
        <v>137</v>
      </c>
    </row>
    <row r="290" spans="1:2" x14ac:dyDescent="0.3">
      <c r="A290" s="31" t="s">
        <v>251</v>
      </c>
      <c r="B290">
        <v>138</v>
      </c>
    </row>
    <row r="291" spans="1:2" x14ac:dyDescent="0.3">
      <c r="A291" s="31" t="s">
        <v>251</v>
      </c>
      <c r="B291">
        <v>139</v>
      </c>
    </row>
    <row r="292" spans="1:2" x14ac:dyDescent="0.3">
      <c r="A292" s="31" t="s">
        <v>251</v>
      </c>
      <c r="B292">
        <v>141</v>
      </c>
    </row>
    <row r="293" spans="1:2" x14ac:dyDescent="0.3">
      <c r="A293" s="31" t="s">
        <v>251</v>
      </c>
      <c r="B293">
        <v>142</v>
      </c>
    </row>
    <row r="294" spans="1:2" x14ac:dyDescent="0.3">
      <c r="A294" s="31" t="s">
        <v>251</v>
      </c>
      <c r="B294">
        <v>145</v>
      </c>
    </row>
    <row r="295" spans="1:2" x14ac:dyDescent="0.3">
      <c r="A295" s="31" t="s">
        <v>251</v>
      </c>
      <c r="B295">
        <v>146</v>
      </c>
    </row>
    <row r="296" spans="1:2" x14ac:dyDescent="0.3">
      <c r="A296" s="31" t="s">
        <v>251</v>
      </c>
      <c r="B296">
        <v>147</v>
      </c>
    </row>
    <row r="297" spans="1:2" x14ac:dyDescent="0.3">
      <c r="A297" s="31" t="s">
        <v>251</v>
      </c>
      <c r="B297">
        <v>148</v>
      </c>
    </row>
    <row r="298" spans="1:2" x14ac:dyDescent="0.3">
      <c r="A298" s="31" t="s">
        <v>251</v>
      </c>
      <c r="B298">
        <v>149</v>
      </c>
    </row>
    <row r="299" spans="1:2" x14ac:dyDescent="0.3">
      <c r="A299" s="31" t="s">
        <v>251</v>
      </c>
      <c r="B299">
        <v>150</v>
      </c>
    </row>
    <row r="300" spans="1:2" x14ac:dyDescent="0.3">
      <c r="A300" s="31" t="s">
        <v>251</v>
      </c>
      <c r="B300">
        <v>151</v>
      </c>
    </row>
    <row r="301" spans="1:2" x14ac:dyDescent="0.3">
      <c r="A301" s="31" t="s">
        <v>251</v>
      </c>
      <c r="B301">
        <v>152</v>
      </c>
    </row>
    <row r="302" spans="1:2" x14ac:dyDescent="0.3">
      <c r="A302" s="31" t="s">
        <v>251</v>
      </c>
      <c r="B302">
        <v>153</v>
      </c>
    </row>
    <row r="303" spans="1:2" x14ac:dyDescent="0.3">
      <c r="A303" s="31" t="s">
        <v>251</v>
      </c>
      <c r="B303">
        <v>154</v>
      </c>
    </row>
    <row r="304" spans="1:2" x14ac:dyDescent="0.3">
      <c r="A304" s="31" t="s">
        <v>251</v>
      </c>
      <c r="B304">
        <v>155</v>
      </c>
    </row>
    <row r="305" spans="1:2" x14ac:dyDescent="0.3">
      <c r="A305" s="31" t="s">
        <v>251</v>
      </c>
      <c r="B305">
        <v>156</v>
      </c>
    </row>
    <row r="306" spans="1:2" x14ac:dyDescent="0.3">
      <c r="A306" s="31" t="s">
        <v>251</v>
      </c>
      <c r="B306">
        <v>157</v>
      </c>
    </row>
    <row r="307" spans="1:2" x14ac:dyDescent="0.3">
      <c r="A307" s="31" t="s">
        <v>251</v>
      </c>
      <c r="B307">
        <v>158</v>
      </c>
    </row>
    <row r="308" spans="1:2" x14ac:dyDescent="0.3">
      <c r="A308" s="31" t="s">
        <v>251</v>
      </c>
      <c r="B308">
        <v>159</v>
      </c>
    </row>
    <row r="309" spans="1:2" x14ac:dyDescent="0.3">
      <c r="A309" s="31" t="s">
        <v>251</v>
      </c>
      <c r="B309">
        <v>160</v>
      </c>
    </row>
    <row r="310" spans="1:2" x14ac:dyDescent="0.3">
      <c r="A310" s="31" t="s">
        <v>251</v>
      </c>
      <c r="B310">
        <v>161</v>
      </c>
    </row>
    <row r="311" spans="1:2" x14ac:dyDescent="0.3">
      <c r="A311" s="31" t="s">
        <v>251</v>
      </c>
      <c r="B311">
        <v>162</v>
      </c>
    </row>
    <row r="312" spans="1:2" x14ac:dyDescent="0.3">
      <c r="A312" s="31" t="s">
        <v>251</v>
      </c>
      <c r="B312">
        <v>163</v>
      </c>
    </row>
    <row r="313" spans="1:2" x14ac:dyDescent="0.3">
      <c r="A313" s="31" t="s">
        <v>251</v>
      </c>
      <c r="B313">
        <v>164</v>
      </c>
    </row>
    <row r="314" spans="1:2" x14ac:dyDescent="0.3">
      <c r="A314" s="31" t="s">
        <v>251</v>
      </c>
      <c r="B314">
        <v>165</v>
      </c>
    </row>
    <row r="315" spans="1:2" x14ac:dyDescent="0.3">
      <c r="A315" s="31" t="s">
        <v>251</v>
      </c>
      <c r="B315">
        <v>166</v>
      </c>
    </row>
    <row r="316" spans="1:2" x14ac:dyDescent="0.3">
      <c r="A316" s="31" t="s">
        <v>251</v>
      </c>
      <c r="B316">
        <v>167</v>
      </c>
    </row>
    <row r="317" spans="1:2" x14ac:dyDescent="0.3">
      <c r="A317" s="31" t="s">
        <v>251</v>
      </c>
      <c r="B317" t="s">
        <v>214</v>
      </c>
    </row>
    <row r="318" spans="1:2" x14ac:dyDescent="0.3">
      <c r="A318" s="31" t="s">
        <v>251</v>
      </c>
      <c r="B318">
        <v>168</v>
      </c>
    </row>
    <row r="319" spans="1:2" x14ac:dyDescent="0.3">
      <c r="A319" s="31" t="s">
        <v>251</v>
      </c>
      <c r="B319">
        <v>169</v>
      </c>
    </row>
    <row r="320" spans="1:2" x14ac:dyDescent="0.3">
      <c r="A320" s="31" t="s">
        <v>251</v>
      </c>
      <c r="B320">
        <v>171</v>
      </c>
    </row>
    <row r="321" spans="1:2" x14ac:dyDescent="0.3">
      <c r="A321" s="31" t="s">
        <v>251</v>
      </c>
      <c r="B321">
        <v>172</v>
      </c>
    </row>
    <row r="322" spans="1:2" x14ac:dyDescent="0.3">
      <c r="A322" s="31" t="s">
        <v>251</v>
      </c>
      <c r="B322">
        <v>174</v>
      </c>
    </row>
    <row r="323" spans="1:2" x14ac:dyDescent="0.3">
      <c r="A323" s="31" t="s">
        <v>251</v>
      </c>
      <c r="B323">
        <v>175</v>
      </c>
    </row>
    <row r="324" spans="1:2" x14ac:dyDescent="0.3">
      <c r="A324" s="31" t="s">
        <v>251</v>
      </c>
      <c r="B324">
        <v>176</v>
      </c>
    </row>
    <row r="325" spans="1:2" x14ac:dyDescent="0.3">
      <c r="A325" s="31" t="s">
        <v>251</v>
      </c>
      <c r="B325">
        <v>178</v>
      </c>
    </row>
    <row r="326" spans="1:2" x14ac:dyDescent="0.3">
      <c r="A326" s="31" t="s">
        <v>251</v>
      </c>
      <c r="B326">
        <v>179</v>
      </c>
    </row>
    <row r="327" spans="1:2" x14ac:dyDescent="0.3">
      <c r="A327" s="31" t="s">
        <v>251</v>
      </c>
      <c r="B327">
        <v>180</v>
      </c>
    </row>
    <row r="328" spans="1:2" x14ac:dyDescent="0.3">
      <c r="A328" s="31" t="s">
        <v>251</v>
      </c>
      <c r="B328">
        <v>181</v>
      </c>
    </row>
    <row r="329" spans="1:2" x14ac:dyDescent="0.3">
      <c r="A329" s="31" t="s">
        <v>251</v>
      </c>
      <c r="B329">
        <v>182</v>
      </c>
    </row>
    <row r="330" spans="1:2" x14ac:dyDescent="0.3">
      <c r="A330" s="31" t="s">
        <v>251</v>
      </c>
      <c r="B330">
        <v>183</v>
      </c>
    </row>
    <row r="331" spans="1:2" x14ac:dyDescent="0.3">
      <c r="A331" s="31" t="s">
        <v>251</v>
      </c>
      <c r="B331">
        <v>184</v>
      </c>
    </row>
    <row r="332" spans="1:2" x14ac:dyDescent="0.3">
      <c r="A332" s="31" t="s">
        <v>251</v>
      </c>
      <c r="B332">
        <v>185</v>
      </c>
    </row>
    <row r="333" spans="1:2" x14ac:dyDescent="0.3">
      <c r="A333" s="31" t="s">
        <v>251</v>
      </c>
      <c r="B333">
        <v>186</v>
      </c>
    </row>
    <row r="334" spans="1:2" x14ac:dyDescent="0.3">
      <c r="A334" s="31" t="s">
        <v>251</v>
      </c>
      <c r="B334">
        <v>187</v>
      </c>
    </row>
    <row r="335" spans="1:2" x14ac:dyDescent="0.3">
      <c r="A335" s="31" t="s">
        <v>251</v>
      </c>
      <c r="B335">
        <v>188</v>
      </c>
    </row>
    <row r="336" spans="1:2" x14ac:dyDescent="0.3">
      <c r="A336" s="31" t="s">
        <v>251</v>
      </c>
      <c r="B336">
        <v>189</v>
      </c>
    </row>
    <row r="337" spans="1:2" x14ac:dyDescent="0.3">
      <c r="A337" s="31" t="s">
        <v>251</v>
      </c>
      <c r="B337">
        <v>190</v>
      </c>
    </row>
    <row r="338" spans="1:2" x14ac:dyDescent="0.3">
      <c r="A338" s="31" t="s">
        <v>251</v>
      </c>
      <c r="B338">
        <v>191</v>
      </c>
    </row>
    <row r="339" spans="1:2" x14ac:dyDescent="0.3">
      <c r="A339" s="31" t="s">
        <v>251</v>
      </c>
      <c r="B339">
        <v>192</v>
      </c>
    </row>
    <row r="340" spans="1:2" x14ac:dyDescent="0.3">
      <c r="A340" s="31" t="s">
        <v>251</v>
      </c>
      <c r="B340">
        <v>193</v>
      </c>
    </row>
    <row r="341" spans="1:2" x14ac:dyDescent="0.3">
      <c r="A341" s="31" t="s">
        <v>251</v>
      </c>
      <c r="B341">
        <v>194</v>
      </c>
    </row>
    <row r="342" spans="1:2" x14ac:dyDescent="0.3">
      <c r="A342" s="31" t="s">
        <v>251</v>
      </c>
      <c r="B342">
        <v>195</v>
      </c>
    </row>
    <row r="343" spans="1:2" x14ac:dyDescent="0.3">
      <c r="A343" s="31" t="s">
        <v>251</v>
      </c>
      <c r="B343">
        <v>196</v>
      </c>
    </row>
    <row r="344" spans="1:2" x14ac:dyDescent="0.3">
      <c r="A344" s="31" t="s">
        <v>251</v>
      </c>
      <c r="B344">
        <v>197</v>
      </c>
    </row>
    <row r="345" spans="1:2" x14ac:dyDescent="0.3">
      <c r="A345" s="31" t="s">
        <v>251</v>
      </c>
      <c r="B345">
        <v>198</v>
      </c>
    </row>
    <row r="346" spans="1:2" x14ac:dyDescent="0.3">
      <c r="A346" s="31" t="s">
        <v>251</v>
      </c>
      <c r="B346">
        <v>199</v>
      </c>
    </row>
    <row r="347" spans="1:2" x14ac:dyDescent="0.3">
      <c r="A347" s="31" t="s">
        <v>251</v>
      </c>
      <c r="B347">
        <v>200</v>
      </c>
    </row>
    <row r="348" spans="1:2" x14ac:dyDescent="0.3">
      <c r="A348" s="31" t="s">
        <v>251</v>
      </c>
      <c r="B348">
        <v>201</v>
      </c>
    </row>
    <row r="349" spans="1:2" x14ac:dyDescent="0.3">
      <c r="A349" s="31" t="s">
        <v>251</v>
      </c>
      <c r="B349">
        <v>202</v>
      </c>
    </row>
    <row r="350" spans="1:2" x14ac:dyDescent="0.3">
      <c r="A350" s="31" t="s">
        <v>251</v>
      </c>
      <c r="B350">
        <v>203</v>
      </c>
    </row>
    <row r="351" spans="1:2" x14ac:dyDescent="0.3">
      <c r="A351" s="31" t="s">
        <v>251</v>
      </c>
      <c r="B351">
        <v>204</v>
      </c>
    </row>
    <row r="352" spans="1:2" x14ac:dyDescent="0.3">
      <c r="A352" s="31" t="s">
        <v>251</v>
      </c>
      <c r="B352">
        <v>205</v>
      </c>
    </row>
    <row r="353" spans="1:2" x14ac:dyDescent="0.3">
      <c r="A353" s="31" t="s">
        <v>251</v>
      </c>
      <c r="B353">
        <v>206</v>
      </c>
    </row>
    <row r="354" spans="1:2" x14ac:dyDescent="0.3">
      <c r="A354" s="31" t="s">
        <v>251</v>
      </c>
      <c r="B354">
        <v>207</v>
      </c>
    </row>
    <row r="355" spans="1:2" x14ac:dyDescent="0.3">
      <c r="A355" s="31" t="s">
        <v>251</v>
      </c>
      <c r="B355">
        <v>208</v>
      </c>
    </row>
    <row r="356" spans="1:2" x14ac:dyDescent="0.3">
      <c r="A356" s="31" t="s">
        <v>251</v>
      </c>
      <c r="B356">
        <v>209</v>
      </c>
    </row>
    <row r="357" spans="1:2" x14ac:dyDescent="0.3">
      <c r="A357" s="31" t="s">
        <v>251</v>
      </c>
      <c r="B357">
        <v>210</v>
      </c>
    </row>
    <row r="358" spans="1:2" x14ac:dyDescent="0.3">
      <c r="A358" s="31" t="s">
        <v>251</v>
      </c>
      <c r="B358">
        <v>211</v>
      </c>
    </row>
    <row r="359" spans="1:2" x14ac:dyDescent="0.3">
      <c r="A359" s="31" t="s">
        <v>251</v>
      </c>
      <c r="B359">
        <v>212</v>
      </c>
    </row>
    <row r="360" spans="1:2" x14ac:dyDescent="0.3">
      <c r="A360" s="31" t="s">
        <v>251</v>
      </c>
      <c r="B360">
        <v>213</v>
      </c>
    </row>
    <row r="361" spans="1:2" x14ac:dyDescent="0.3">
      <c r="A361" s="31" t="s">
        <v>251</v>
      </c>
      <c r="B361">
        <v>214</v>
      </c>
    </row>
    <row r="362" spans="1:2" x14ac:dyDescent="0.3">
      <c r="A362" s="31" t="s">
        <v>251</v>
      </c>
      <c r="B362">
        <v>215</v>
      </c>
    </row>
    <row r="363" spans="1:2" x14ac:dyDescent="0.3">
      <c r="A363" s="31" t="s">
        <v>251</v>
      </c>
      <c r="B363">
        <v>216</v>
      </c>
    </row>
    <row r="364" spans="1:2" x14ac:dyDescent="0.3">
      <c r="A364" s="31" t="s">
        <v>251</v>
      </c>
      <c r="B364">
        <v>217</v>
      </c>
    </row>
    <row r="365" spans="1:2" x14ac:dyDescent="0.3">
      <c r="A365" s="31" t="s">
        <v>251</v>
      </c>
      <c r="B365">
        <v>218</v>
      </c>
    </row>
    <row r="366" spans="1:2" x14ac:dyDescent="0.3">
      <c r="A366" s="31" t="s">
        <v>251</v>
      </c>
      <c r="B366">
        <v>219</v>
      </c>
    </row>
    <row r="367" spans="1:2" x14ac:dyDescent="0.3">
      <c r="A367" s="31" t="s">
        <v>251</v>
      </c>
      <c r="B367">
        <v>220</v>
      </c>
    </row>
    <row r="368" spans="1:2" x14ac:dyDescent="0.3">
      <c r="A368" s="31" t="s">
        <v>251</v>
      </c>
      <c r="B368">
        <v>221</v>
      </c>
    </row>
    <row r="369" spans="1:2" x14ac:dyDescent="0.3">
      <c r="A369" s="31" t="s">
        <v>251</v>
      </c>
      <c r="B369">
        <v>222</v>
      </c>
    </row>
    <row r="370" spans="1:2" x14ac:dyDescent="0.3">
      <c r="A370" s="31" t="s">
        <v>251</v>
      </c>
      <c r="B370" t="s">
        <v>232</v>
      </c>
    </row>
    <row r="371" spans="1:2" x14ac:dyDescent="0.3">
      <c r="A371" s="31" t="s">
        <v>251</v>
      </c>
      <c r="B371" t="s">
        <v>233</v>
      </c>
    </row>
    <row r="372" spans="1:2" x14ac:dyDescent="0.3">
      <c r="A372" s="31" t="s">
        <v>251</v>
      </c>
      <c r="B372" t="s">
        <v>234</v>
      </c>
    </row>
    <row r="373" spans="1:2" x14ac:dyDescent="0.3">
      <c r="A373" s="31" t="s">
        <v>251</v>
      </c>
      <c r="B373" t="s">
        <v>235</v>
      </c>
    </row>
    <row r="374" spans="1:2" x14ac:dyDescent="0.3">
      <c r="A374" s="31" t="s">
        <v>251</v>
      </c>
      <c r="B374" t="s">
        <v>236</v>
      </c>
    </row>
    <row r="375" spans="1:2" x14ac:dyDescent="0.3">
      <c r="A375" s="31" t="s">
        <v>251</v>
      </c>
      <c r="B375" t="s">
        <v>237</v>
      </c>
    </row>
    <row r="376" spans="1:2" x14ac:dyDescent="0.3">
      <c r="A376" s="31" t="s">
        <v>251</v>
      </c>
      <c r="B376" t="s">
        <v>238</v>
      </c>
    </row>
    <row r="377" spans="1:2" x14ac:dyDescent="0.3">
      <c r="A377" s="31" t="s">
        <v>239</v>
      </c>
      <c r="B377" t="s">
        <v>137</v>
      </c>
    </row>
    <row r="378" spans="1:2" x14ac:dyDescent="0.3">
      <c r="A378" s="31" t="s">
        <v>239</v>
      </c>
      <c r="B378" t="s">
        <v>138</v>
      </c>
    </row>
    <row r="379" spans="1:2" x14ac:dyDescent="0.3">
      <c r="A379" s="31" t="s">
        <v>239</v>
      </c>
      <c r="B379" t="s">
        <v>139</v>
      </c>
    </row>
    <row r="380" spans="1:2" x14ac:dyDescent="0.3">
      <c r="A380" s="31" t="s">
        <v>239</v>
      </c>
      <c r="B380" t="s">
        <v>140</v>
      </c>
    </row>
    <row r="381" spans="1:2" x14ac:dyDescent="0.3">
      <c r="A381" s="31" t="s">
        <v>239</v>
      </c>
      <c r="B381" t="s">
        <v>141</v>
      </c>
    </row>
    <row r="382" spans="1:2" x14ac:dyDescent="0.3">
      <c r="A382" s="31" t="s">
        <v>239</v>
      </c>
      <c r="B382" t="s">
        <v>142</v>
      </c>
    </row>
    <row r="383" spans="1:2" x14ac:dyDescent="0.3">
      <c r="A383" s="31" t="s">
        <v>239</v>
      </c>
      <c r="B383" t="s">
        <v>143</v>
      </c>
    </row>
    <row r="384" spans="1:2" x14ac:dyDescent="0.3">
      <c r="A384" s="31" t="s">
        <v>239</v>
      </c>
      <c r="B384" t="s">
        <v>144</v>
      </c>
    </row>
    <row r="385" spans="1:2" x14ac:dyDescent="0.3">
      <c r="A385" s="31" t="s">
        <v>239</v>
      </c>
      <c r="B385" t="s">
        <v>145</v>
      </c>
    </row>
    <row r="386" spans="1:2" x14ac:dyDescent="0.3">
      <c r="A386" s="31" t="s">
        <v>239</v>
      </c>
      <c r="B386" t="s">
        <v>146</v>
      </c>
    </row>
    <row r="387" spans="1:2" x14ac:dyDescent="0.3">
      <c r="A387" s="31" t="s">
        <v>239</v>
      </c>
      <c r="B387" t="s">
        <v>147</v>
      </c>
    </row>
    <row r="388" spans="1:2" x14ac:dyDescent="0.3">
      <c r="A388" s="31" t="s">
        <v>239</v>
      </c>
      <c r="B388" t="s">
        <v>148</v>
      </c>
    </row>
    <row r="389" spans="1:2" x14ac:dyDescent="0.3">
      <c r="A389" s="31" t="s">
        <v>239</v>
      </c>
      <c r="B389" t="s">
        <v>264</v>
      </c>
    </row>
    <row r="390" spans="1:2" x14ac:dyDescent="0.3">
      <c r="A390" s="31" t="s">
        <v>239</v>
      </c>
      <c r="B390" t="s">
        <v>265</v>
      </c>
    </row>
    <row r="391" spans="1:2" x14ac:dyDescent="0.3">
      <c r="A391" s="31" t="s">
        <v>239</v>
      </c>
      <c r="B391" t="s">
        <v>266</v>
      </c>
    </row>
    <row r="392" spans="1:2" x14ac:dyDescent="0.3">
      <c r="A392" s="31" t="s">
        <v>239</v>
      </c>
      <c r="B392" t="s">
        <v>267</v>
      </c>
    </row>
    <row r="393" spans="1:2" x14ac:dyDescent="0.3">
      <c r="A393" s="31" t="s">
        <v>239</v>
      </c>
      <c r="B393" t="s">
        <v>268</v>
      </c>
    </row>
    <row r="394" spans="1:2" x14ac:dyDescent="0.3">
      <c r="A394" s="31" t="s">
        <v>239</v>
      </c>
      <c r="B394" t="s">
        <v>269</v>
      </c>
    </row>
    <row r="395" spans="1:2" x14ac:dyDescent="0.3">
      <c r="A395" s="31" t="s">
        <v>239</v>
      </c>
      <c r="B395" t="s">
        <v>270</v>
      </c>
    </row>
    <row r="396" spans="1:2" x14ac:dyDescent="0.3">
      <c r="A396" s="31" t="s">
        <v>239</v>
      </c>
      <c r="B396" t="s">
        <v>271</v>
      </c>
    </row>
    <row r="397" spans="1:2" x14ac:dyDescent="0.3">
      <c r="A397" s="31" t="s">
        <v>239</v>
      </c>
      <c r="B397" t="s">
        <v>272</v>
      </c>
    </row>
    <row r="398" spans="1:2" x14ac:dyDescent="0.3">
      <c r="A398" s="31" t="s">
        <v>239</v>
      </c>
      <c r="B398" t="s">
        <v>273</v>
      </c>
    </row>
    <row r="399" spans="1:2" x14ac:dyDescent="0.3">
      <c r="A399" s="31" t="s">
        <v>239</v>
      </c>
      <c r="B399" t="s">
        <v>274</v>
      </c>
    </row>
    <row r="400" spans="1:2" x14ac:dyDescent="0.3">
      <c r="A400" s="31" t="s">
        <v>239</v>
      </c>
      <c r="B400" t="s">
        <v>275</v>
      </c>
    </row>
    <row r="401" spans="1:2" x14ac:dyDescent="0.3">
      <c r="A401" s="31" t="s">
        <v>239</v>
      </c>
      <c r="B401" t="s">
        <v>276</v>
      </c>
    </row>
    <row r="402" spans="1:2" x14ac:dyDescent="0.3">
      <c r="A402" s="31" t="s">
        <v>239</v>
      </c>
      <c r="B402" t="s">
        <v>277</v>
      </c>
    </row>
    <row r="403" spans="1:2" x14ac:dyDescent="0.3">
      <c r="A403" s="31" t="s">
        <v>239</v>
      </c>
      <c r="B403" t="s">
        <v>278</v>
      </c>
    </row>
    <row r="404" spans="1:2" x14ac:dyDescent="0.3">
      <c r="A404" s="31" t="s">
        <v>239</v>
      </c>
      <c r="B404" t="s">
        <v>279</v>
      </c>
    </row>
    <row r="405" spans="1:2" x14ac:dyDescent="0.3">
      <c r="A405" s="31" t="s">
        <v>239</v>
      </c>
      <c r="B405" t="s">
        <v>280</v>
      </c>
    </row>
    <row r="406" spans="1:2" x14ac:dyDescent="0.3">
      <c r="A406" s="31" t="s">
        <v>239</v>
      </c>
      <c r="B406" t="s">
        <v>281</v>
      </c>
    </row>
    <row r="407" spans="1:2" x14ac:dyDescent="0.3">
      <c r="A407" s="31" t="s">
        <v>239</v>
      </c>
      <c r="B407" t="s">
        <v>282</v>
      </c>
    </row>
    <row r="408" spans="1:2" x14ac:dyDescent="0.3">
      <c r="A408" s="31" t="s">
        <v>239</v>
      </c>
      <c r="B408" t="s">
        <v>283</v>
      </c>
    </row>
    <row r="409" spans="1:2" x14ac:dyDescent="0.3">
      <c r="A409" s="31" t="s">
        <v>239</v>
      </c>
      <c r="B409" t="s">
        <v>284</v>
      </c>
    </row>
    <row r="410" spans="1:2" x14ac:dyDescent="0.3">
      <c r="A410" s="31" t="s">
        <v>239</v>
      </c>
      <c r="B410" t="s">
        <v>285</v>
      </c>
    </row>
    <row r="411" spans="1:2" x14ac:dyDescent="0.3">
      <c r="A411" s="31" t="s">
        <v>239</v>
      </c>
      <c r="B411" t="s">
        <v>286</v>
      </c>
    </row>
    <row r="412" spans="1:2" x14ac:dyDescent="0.3">
      <c r="A412" s="31" t="s">
        <v>239</v>
      </c>
      <c r="B412" t="s">
        <v>287</v>
      </c>
    </row>
    <row r="413" spans="1:2" x14ac:dyDescent="0.3">
      <c r="A413" s="31" t="s">
        <v>239</v>
      </c>
      <c r="B413" t="s">
        <v>288</v>
      </c>
    </row>
    <row r="414" spans="1:2" x14ac:dyDescent="0.3">
      <c r="A414" s="31" t="s">
        <v>239</v>
      </c>
      <c r="B414" t="s">
        <v>289</v>
      </c>
    </row>
    <row r="415" spans="1:2" x14ac:dyDescent="0.3">
      <c r="A415" s="31" t="s">
        <v>239</v>
      </c>
      <c r="B415" t="s">
        <v>290</v>
      </c>
    </row>
    <row r="416" spans="1:2" x14ac:dyDescent="0.3">
      <c r="A416" s="31" t="s">
        <v>239</v>
      </c>
      <c r="B416" t="s">
        <v>291</v>
      </c>
    </row>
    <row r="417" spans="1:2" x14ac:dyDescent="0.3">
      <c r="A417" s="31" t="s">
        <v>239</v>
      </c>
      <c r="B417" t="s">
        <v>292</v>
      </c>
    </row>
    <row r="418" spans="1:2" x14ac:dyDescent="0.3">
      <c r="A418" s="31" t="s">
        <v>239</v>
      </c>
      <c r="B418" t="s">
        <v>293</v>
      </c>
    </row>
    <row r="419" spans="1:2" x14ac:dyDescent="0.3">
      <c r="A419" s="31" t="s">
        <v>239</v>
      </c>
      <c r="B419" t="s">
        <v>294</v>
      </c>
    </row>
    <row r="420" spans="1:2" x14ac:dyDescent="0.3">
      <c r="A420" s="31" t="s">
        <v>239</v>
      </c>
      <c r="B420" t="s">
        <v>295</v>
      </c>
    </row>
    <row r="421" spans="1:2" x14ac:dyDescent="0.3">
      <c r="A421" s="31" t="s">
        <v>239</v>
      </c>
      <c r="B421" t="s">
        <v>296</v>
      </c>
    </row>
    <row r="422" spans="1:2" x14ac:dyDescent="0.3">
      <c r="A422" s="31" t="s">
        <v>239</v>
      </c>
      <c r="B422" t="s">
        <v>297</v>
      </c>
    </row>
    <row r="423" spans="1:2" x14ac:dyDescent="0.3">
      <c r="A423" s="31" t="s">
        <v>239</v>
      </c>
      <c r="B423" t="s">
        <v>298</v>
      </c>
    </row>
    <row r="424" spans="1:2" x14ac:dyDescent="0.3">
      <c r="A424" s="31" t="s">
        <v>239</v>
      </c>
      <c r="B424" t="s">
        <v>299</v>
      </c>
    </row>
    <row r="425" spans="1:2" x14ac:dyDescent="0.3">
      <c r="A425" s="31" t="s">
        <v>239</v>
      </c>
      <c r="B425" t="s">
        <v>300</v>
      </c>
    </row>
    <row r="426" spans="1:2" x14ac:dyDescent="0.3">
      <c r="A426" s="31" t="s">
        <v>239</v>
      </c>
      <c r="B426" t="s">
        <v>301</v>
      </c>
    </row>
    <row r="427" spans="1:2" x14ac:dyDescent="0.3">
      <c r="A427" s="31" t="s">
        <v>239</v>
      </c>
      <c r="B427" t="s">
        <v>302</v>
      </c>
    </row>
    <row r="428" spans="1:2" x14ac:dyDescent="0.3">
      <c r="A428" s="31" t="s">
        <v>239</v>
      </c>
      <c r="B428" t="s">
        <v>303</v>
      </c>
    </row>
    <row r="429" spans="1:2" x14ac:dyDescent="0.3">
      <c r="A429" s="31" t="s">
        <v>239</v>
      </c>
      <c r="B429" t="s">
        <v>304</v>
      </c>
    </row>
    <row r="430" spans="1:2" x14ac:dyDescent="0.3">
      <c r="A430" s="31" t="s">
        <v>239</v>
      </c>
      <c r="B430" t="s">
        <v>305</v>
      </c>
    </row>
    <row r="431" spans="1:2" x14ac:dyDescent="0.3">
      <c r="A431" s="31" t="s">
        <v>239</v>
      </c>
      <c r="B431" t="s">
        <v>306</v>
      </c>
    </row>
    <row r="432" spans="1:2" x14ac:dyDescent="0.3">
      <c r="A432" s="31" t="s">
        <v>239</v>
      </c>
      <c r="B432" t="s">
        <v>307</v>
      </c>
    </row>
    <row r="433" spans="1:2" x14ac:dyDescent="0.3">
      <c r="A433" s="31" t="s">
        <v>239</v>
      </c>
      <c r="B433" t="s">
        <v>308</v>
      </c>
    </row>
    <row r="434" spans="1:2" x14ac:dyDescent="0.3">
      <c r="A434" s="31" t="s">
        <v>239</v>
      </c>
      <c r="B434" t="s">
        <v>309</v>
      </c>
    </row>
    <row r="435" spans="1:2" x14ac:dyDescent="0.3">
      <c r="A435" s="31" t="s">
        <v>239</v>
      </c>
      <c r="B435" t="s">
        <v>310</v>
      </c>
    </row>
    <row r="436" spans="1:2" x14ac:dyDescent="0.3">
      <c r="A436" s="31" t="s">
        <v>239</v>
      </c>
      <c r="B436" t="s">
        <v>311</v>
      </c>
    </row>
    <row r="437" spans="1:2" x14ac:dyDescent="0.3">
      <c r="A437" s="31" t="s">
        <v>239</v>
      </c>
      <c r="B437" t="s">
        <v>312</v>
      </c>
    </row>
    <row r="438" spans="1:2" x14ac:dyDescent="0.3">
      <c r="A438" s="31" t="s">
        <v>239</v>
      </c>
      <c r="B438" t="s">
        <v>313</v>
      </c>
    </row>
    <row r="439" spans="1:2" x14ac:dyDescent="0.3">
      <c r="A439" s="31" t="s">
        <v>239</v>
      </c>
      <c r="B439" t="s">
        <v>314</v>
      </c>
    </row>
    <row r="440" spans="1:2" x14ac:dyDescent="0.3">
      <c r="A440" s="31" t="s">
        <v>239</v>
      </c>
      <c r="B440" t="s">
        <v>315</v>
      </c>
    </row>
    <row r="441" spans="1:2" x14ac:dyDescent="0.3">
      <c r="A441" s="31" t="s">
        <v>239</v>
      </c>
      <c r="B441" t="s">
        <v>316</v>
      </c>
    </row>
    <row r="442" spans="1:2" x14ac:dyDescent="0.3">
      <c r="A442" s="31" t="s">
        <v>239</v>
      </c>
      <c r="B442" t="s">
        <v>317</v>
      </c>
    </row>
    <row r="443" spans="1:2" x14ac:dyDescent="0.3">
      <c r="A443" s="31" t="s">
        <v>239</v>
      </c>
      <c r="B443" t="s">
        <v>318</v>
      </c>
    </row>
    <row r="444" spans="1:2" x14ac:dyDescent="0.3">
      <c r="A444" s="31" t="s">
        <v>239</v>
      </c>
      <c r="B444" t="s">
        <v>319</v>
      </c>
    </row>
    <row r="445" spans="1:2" x14ac:dyDescent="0.3">
      <c r="A445" s="31" t="s">
        <v>239</v>
      </c>
      <c r="B445" t="s">
        <v>320</v>
      </c>
    </row>
    <row r="446" spans="1:2" x14ac:dyDescent="0.3">
      <c r="A446" s="31" t="s">
        <v>239</v>
      </c>
      <c r="B446" t="s">
        <v>321</v>
      </c>
    </row>
    <row r="447" spans="1:2" x14ac:dyDescent="0.3">
      <c r="A447" s="31" t="s">
        <v>239</v>
      </c>
      <c r="B447" t="s">
        <v>322</v>
      </c>
    </row>
    <row r="448" spans="1:2" x14ac:dyDescent="0.3">
      <c r="A448" s="31" t="s">
        <v>239</v>
      </c>
      <c r="B448" t="s">
        <v>323</v>
      </c>
    </row>
    <row r="449" spans="1:2" x14ac:dyDescent="0.3">
      <c r="A449" s="31" t="s">
        <v>239</v>
      </c>
      <c r="B449" t="s">
        <v>324</v>
      </c>
    </row>
    <row r="450" spans="1:2" x14ac:dyDescent="0.3">
      <c r="A450" s="31" t="s">
        <v>239</v>
      </c>
      <c r="B450" t="s">
        <v>325</v>
      </c>
    </row>
    <row r="451" spans="1:2" x14ac:dyDescent="0.3">
      <c r="A451" s="31" t="s">
        <v>239</v>
      </c>
      <c r="B451" t="s">
        <v>326</v>
      </c>
    </row>
    <row r="452" spans="1:2" x14ac:dyDescent="0.3">
      <c r="A452" s="31" t="s">
        <v>239</v>
      </c>
      <c r="B452" t="s">
        <v>327</v>
      </c>
    </row>
    <row r="453" spans="1:2" x14ac:dyDescent="0.3">
      <c r="A453" s="31" t="s">
        <v>239</v>
      </c>
      <c r="B453" t="s">
        <v>328</v>
      </c>
    </row>
    <row r="454" spans="1:2" x14ac:dyDescent="0.3">
      <c r="A454" s="31" t="s">
        <v>239</v>
      </c>
      <c r="B454" t="s">
        <v>329</v>
      </c>
    </row>
    <row r="455" spans="1:2" x14ac:dyDescent="0.3">
      <c r="A455" s="31" t="s">
        <v>239</v>
      </c>
      <c r="B455" t="s">
        <v>330</v>
      </c>
    </row>
    <row r="456" spans="1:2" x14ac:dyDescent="0.3">
      <c r="A456" s="31" t="s">
        <v>239</v>
      </c>
      <c r="B456" t="s">
        <v>331</v>
      </c>
    </row>
    <row r="457" spans="1:2" x14ac:dyDescent="0.3">
      <c r="A457" s="31" t="s">
        <v>239</v>
      </c>
      <c r="B457" t="s">
        <v>332</v>
      </c>
    </row>
    <row r="458" spans="1:2" x14ac:dyDescent="0.3">
      <c r="A458" s="31" t="s">
        <v>239</v>
      </c>
      <c r="B458" t="s">
        <v>333</v>
      </c>
    </row>
    <row r="459" spans="1:2" x14ac:dyDescent="0.3">
      <c r="A459" s="31" t="s">
        <v>239</v>
      </c>
      <c r="B459" t="s">
        <v>334</v>
      </c>
    </row>
    <row r="460" spans="1:2" x14ac:dyDescent="0.3">
      <c r="A460" s="31" t="s">
        <v>239</v>
      </c>
      <c r="B460" t="s">
        <v>335</v>
      </c>
    </row>
    <row r="461" spans="1:2" x14ac:dyDescent="0.3">
      <c r="A461" s="31" t="s">
        <v>239</v>
      </c>
      <c r="B461" t="s">
        <v>336</v>
      </c>
    </row>
    <row r="462" spans="1:2" x14ac:dyDescent="0.3">
      <c r="A462" s="31" t="s">
        <v>239</v>
      </c>
      <c r="B462" t="s">
        <v>337</v>
      </c>
    </row>
    <row r="463" spans="1:2" x14ac:dyDescent="0.3">
      <c r="A463" s="31" t="s">
        <v>239</v>
      </c>
      <c r="B463" t="s">
        <v>338</v>
      </c>
    </row>
    <row r="464" spans="1:2" x14ac:dyDescent="0.3">
      <c r="A464" s="31" t="s">
        <v>239</v>
      </c>
      <c r="B464" t="s">
        <v>339</v>
      </c>
    </row>
    <row r="465" spans="1:2" x14ac:dyDescent="0.3">
      <c r="A465" s="31" t="s">
        <v>239</v>
      </c>
      <c r="B465" t="s">
        <v>340</v>
      </c>
    </row>
    <row r="466" spans="1:2" x14ac:dyDescent="0.3">
      <c r="A466" s="31"/>
    </row>
    <row r="467" spans="1:2" x14ac:dyDescent="0.3">
      <c r="A467" s="31"/>
    </row>
    <row r="468" spans="1:2" x14ac:dyDescent="0.3">
      <c r="A468" s="31"/>
    </row>
    <row r="469" spans="1:2" x14ac:dyDescent="0.3">
      <c r="A469" s="31"/>
    </row>
    <row r="470" spans="1:2" x14ac:dyDescent="0.3">
      <c r="A470" s="31"/>
    </row>
  </sheetData>
  <sortState xmlns:xlrd2="http://schemas.microsoft.com/office/spreadsheetml/2017/richdata2" ref="B268:B273">
    <sortCondition ref="B273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91"/>
  <sheetViews>
    <sheetView workbookViewId="0">
      <selection activeCell="J29" sqref="J29"/>
    </sheetView>
  </sheetViews>
  <sheetFormatPr defaultColWidth="9.109375" defaultRowHeight="14.4" x14ac:dyDescent="0.3"/>
  <cols>
    <col min="1" max="1" width="13.109375" style="60" customWidth="1"/>
    <col min="2" max="2" width="9.109375" style="60"/>
    <col min="3" max="3" width="12.5546875" style="60" bestFit="1" customWidth="1"/>
    <col min="4" max="4" width="9.5546875" style="60" customWidth="1"/>
    <col min="5" max="5" width="16.44140625" style="60" customWidth="1"/>
    <col min="6" max="6" width="17.33203125" style="60" customWidth="1"/>
    <col min="7" max="7" width="14.5546875" style="60" customWidth="1"/>
    <col min="8" max="8" width="15.88671875" style="60" customWidth="1"/>
    <col min="9" max="9" width="10.88671875" style="60" customWidth="1"/>
    <col min="10" max="10" width="14.6640625" style="60" customWidth="1"/>
    <col min="11" max="11" width="11.44140625" style="60" customWidth="1"/>
    <col min="12" max="16384" width="9.109375" style="60"/>
  </cols>
  <sheetData>
    <row r="1" spans="1:14" ht="15" thickTop="1" x14ac:dyDescent="0.3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-0.29257637221875349</v>
      </c>
    </row>
    <row r="2" spans="1:14" ht="15" thickBot="1" x14ac:dyDescent="0.35">
      <c r="A2" s="77">
        <f>qPCR!B377</f>
        <v>223</v>
      </c>
      <c r="B2" s="65">
        <f>qPCR!T377</f>
        <v>14.656666666666666</v>
      </c>
      <c r="C2" s="78">
        <f>10^(($N$1*B2)+$N$2)*$L$23</f>
        <v>447.38835719654548</v>
      </c>
      <c r="D2" s="76"/>
      <c r="E2" s="67">
        <v>1000</v>
      </c>
      <c r="F2">
        <v>13.8</v>
      </c>
      <c r="G2"/>
      <c r="H2">
        <v>13.64</v>
      </c>
      <c r="J2" s="64">
        <f>LOG($E$2)</f>
        <v>3</v>
      </c>
      <c r="K2" s="66">
        <f>IFERROR(AVERAGE(F2:F3),"")</f>
        <v>13.77</v>
      </c>
      <c r="M2" s="69" t="s">
        <v>96</v>
      </c>
      <c r="N2" s="70">
        <f>INTERCEPT(J2:J19,K2:K19)</f>
        <v>7.0122607594230733</v>
      </c>
    </row>
    <row r="3" spans="1:14" ht="15" thickTop="1" x14ac:dyDescent="0.3">
      <c r="A3" s="77">
        <f>qPCR!B378</f>
        <v>224</v>
      </c>
      <c r="B3" s="65">
        <f>qPCR!T378</f>
        <v>16.989999999999998</v>
      </c>
      <c r="C3" s="78">
        <f t="shared" ref="C3:C66" si="0">10^(($N$1*B3)+$N$2)*$L$23</f>
        <v>92.898023923477638</v>
      </c>
      <c r="D3" s="76"/>
      <c r="E3" s="67">
        <v>1000</v>
      </c>
      <c r="F3">
        <v>13.74</v>
      </c>
      <c r="G3">
        <v>13.75</v>
      </c>
      <c r="H3">
        <v>13.67</v>
      </c>
      <c r="J3" s="64">
        <f>LOG($E$4)</f>
        <v>2</v>
      </c>
      <c r="K3" s="66">
        <f>IFERROR(AVERAGE(F4:F5),"")</f>
        <v>17.215</v>
      </c>
    </row>
    <row r="4" spans="1:14" x14ac:dyDescent="0.3">
      <c r="A4" s="77">
        <f>qPCR!B379</f>
        <v>225</v>
      </c>
      <c r="B4" s="65">
        <f>qPCR!T379</f>
        <v>15.076666666666668</v>
      </c>
      <c r="C4" s="78">
        <f t="shared" si="0"/>
        <v>337.13403737924006</v>
      </c>
      <c r="D4" s="76"/>
      <c r="E4" s="67">
        <v>100</v>
      </c>
      <c r="F4">
        <v>17.22</v>
      </c>
      <c r="G4">
        <v>17.11</v>
      </c>
      <c r="H4">
        <v>17.13</v>
      </c>
      <c r="J4" s="64">
        <f>LOG($E$6)</f>
        <v>1</v>
      </c>
      <c r="K4" s="66">
        <f>IFERROR(AVERAGE(F6:F7),"")</f>
        <v>20.585000000000001</v>
      </c>
    </row>
    <row r="5" spans="1:14" x14ac:dyDescent="0.3">
      <c r="A5" s="77">
        <f>qPCR!B380</f>
        <v>226</v>
      </c>
      <c r="B5" s="65">
        <f>qPCR!T380</f>
        <v>17.763333333333332</v>
      </c>
      <c r="C5" s="78">
        <f t="shared" si="0"/>
        <v>55.175644503513169</v>
      </c>
      <c r="D5" s="76"/>
      <c r="E5" s="67">
        <v>100</v>
      </c>
      <c r="F5">
        <v>17.21</v>
      </c>
      <c r="G5">
        <v>16.989999999999998</v>
      </c>
      <c r="H5">
        <v>17.03</v>
      </c>
      <c r="J5" s="64">
        <f>LOG($E$8)</f>
        <v>0</v>
      </c>
      <c r="K5" s="66">
        <f>IFERROR(AVERAGE(F8:F9),"")</f>
        <v>24</v>
      </c>
    </row>
    <row r="6" spans="1:14" x14ac:dyDescent="0.3">
      <c r="A6" s="77">
        <f>qPCR!B381</f>
        <v>227</v>
      </c>
      <c r="B6" s="65">
        <f>qPCR!T381</f>
        <v>15.603333333333333</v>
      </c>
      <c r="C6" s="78">
        <f t="shared" si="0"/>
        <v>236.43533333063488</v>
      </c>
      <c r="D6" s="76"/>
      <c r="E6" s="67">
        <v>10</v>
      </c>
      <c r="F6">
        <v>20.62</v>
      </c>
      <c r="G6">
        <v>20.57</v>
      </c>
      <c r="H6">
        <v>20.48</v>
      </c>
      <c r="J6" s="64">
        <f>LOG($E$10)</f>
        <v>-1</v>
      </c>
      <c r="K6" s="66" t="str">
        <f>IFERROR(AVERAGE(F10:F11),"")</f>
        <v/>
      </c>
    </row>
    <row r="7" spans="1:14" x14ac:dyDescent="0.3">
      <c r="A7" s="77">
        <f>qPCR!B382</f>
        <v>228</v>
      </c>
      <c r="B7" s="65">
        <f>qPCR!T382</f>
        <v>15.363333333333332</v>
      </c>
      <c r="C7" s="78">
        <f t="shared" si="0"/>
        <v>277.92697988726434</v>
      </c>
      <c r="D7" s="76"/>
      <c r="E7" s="67">
        <v>10</v>
      </c>
      <c r="F7">
        <v>20.55</v>
      </c>
      <c r="G7"/>
      <c r="H7">
        <v>20.52</v>
      </c>
      <c r="J7" s="64">
        <f>LOG($E$12)</f>
        <v>-2</v>
      </c>
      <c r="K7" s="66" t="str">
        <f>IFERROR(AVERAGE(F12:F13),"")</f>
        <v/>
      </c>
    </row>
    <row r="8" spans="1:14" x14ac:dyDescent="0.3">
      <c r="A8" s="77">
        <f>qPCR!B383</f>
        <v>229</v>
      </c>
      <c r="B8" s="65">
        <f>qPCR!T383</f>
        <v>15.276666666666666</v>
      </c>
      <c r="C8" s="78">
        <f t="shared" si="0"/>
        <v>294.63702931392237</v>
      </c>
      <c r="D8" s="76"/>
      <c r="E8" s="67">
        <v>1</v>
      </c>
      <c r="F8">
        <v>24.01</v>
      </c>
      <c r="G8">
        <v>24.04</v>
      </c>
      <c r="H8"/>
      <c r="J8" s="64">
        <f>LOG($E$2)</f>
        <v>3</v>
      </c>
      <c r="K8" s="66">
        <f>IFERROR(AVERAGE(G2:G3),"")</f>
        <v>13.75</v>
      </c>
    </row>
    <row r="9" spans="1:14" x14ac:dyDescent="0.3">
      <c r="A9" s="77">
        <f>qPCR!B384</f>
        <v>230</v>
      </c>
      <c r="B9" s="65">
        <f>qPCR!T384</f>
        <v>17.276666666666667</v>
      </c>
      <c r="C9" s="78">
        <f t="shared" si="0"/>
        <v>76.583389287102406</v>
      </c>
      <c r="D9" s="76"/>
      <c r="E9" s="67">
        <v>1</v>
      </c>
      <c r="F9">
        <v>23.99</v>
      </c>
      <c r="G9">
        <v>24</v>
      </c>
      <c r="H9">
        <v>23.89</v>
      </c>
      <c r="J9" s="64">
        <f>LOG($E$4)</f>
        <v>2</v>
      </c>
      <c r="K9" s="66">
        <f>IFERROR(AVERAGE(G4:G5),"")</f>
        <v>17.049999999999997</v>
      </c>
    </row>
    <row r="10" spans="1:14" x14ac:dyDescent="0.3">
      <c r="A10" s="77">
        <f>qPCR!B385</f>
        <v>231</v>
      </c>
      <c r="B10" s="65">
        <f>qPCR!T385</f>
        <v>15.893333333333333</v>
      </c>
      <c r="C10" s="78">
        <f t="shared" si="0"/>
        <v>194.47564962662156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20.57</v>
      </c>
    </row>
    <row r="11" spans="1:14" x14ac:dyDescent="0.3">
      <c r="A11" s="77">
        <f>qPCR!B386</f>
        <v>232</v>
      </c>
      <c r="B11" s="65">
        <f>qPCR!T386</f>
        <v>15.826666666666668</v>
      </c>
      <c r="C11" s="78">
        <f t="shared" si="0"/>
        <v>203.40907382899647</v>
      </c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24.02</v>
      </c>
    </row>
    <row r="12" spans="1:14" x14ac:dyDescent="0.3">
      <c r="A12" s="77">
        <f>qPCR!B387</f>
        <v>233</v>
      </c>
      <c r="B12" s="65">
        <f>qPCR!T387</f>
        <v>17.11</v>
      </c>
      <c r="C12" s="78">
        <f t="shared" si="0"/>
        <v>85.683522313743595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" thickBot="1" x14ac:dyDescent="0.35">
      <c r="A13" s="77">
        <f>qPCR!B388</f>
        <v>234</v>
      </c>
      <c r="B13" s="65">
        <f>qPCR!T388</f>
        <v>16.216666666666669</v>
      </c>
      <c r="C13" s="78">
        <f t="shared" si="0"/>
        <v>156.41036777264085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" thickTop="1" x14ac:dyDescent="0.3">
      <c r="A14" s="77">
        <f>qPCR!B389</f>
        <v>235</v>
      </c>
      <c r="B14" s="65">
        <f>qPCR!T389</f>
        <v>16.066666666666666</v>
      </c>
      <c r="C14" s="78">
        <f t="shared" si="0"/>
        <v>173.04218609054325</v>
      </c>
      <c r="J14" s="64">
        <f>LOG($E$2)</f>
        <v>3</v>
      </c>
      <c r="K14" s="66">
        <f>IFERROR(AVERAGE(H2:H3),"")</f>
        <v>13.655000000000001</v>
      </c>
    </row>
    <row r="15" spans="1:14" x14ac:dyDescent="0.3">
      <c r="A15" s="77">
        <f>qPCR!B390</f>
        <v>236</v>
      </c>
      <c r="B15" s="65">
        <f>qPCR!T390</f>
        <v>16.310000000000002</v>
      </c>
      <c r="C15" s="78">
        <f t="shared" si="0"/>
        <v>146.87856104032156</v>
      </c>
      <c r="J15" s="64">
        <f>LOG($E$4)</f>
        <v>2</v>
      </c>
      <c r="K15" s="66">
        <f>IFERROR(AVERAGE(H4:H5),"")</f>
        <v>17.079999999999998</v>
      </c>
    </row>
    <row r="16" spans="1:14" x14ac:dyDescent="0.3">
      <c r="A16" s="77">
        <f>qPCR!B391</f>
        <v>237</v>
      </c>
      <c r="B16" s="65">
        <f>qPCR!T391</f>
        <v>16.603333333333335</v>
      </c>
      <c r="C16" s="78">
        <f t="shared" si="0"/>
        <v>120.5413376697914</v>
      </c>
      <c r="J16" s="64">
        <f>LOG($E$6)</f>
        <v>1</v>
      </c>
      <c r="K16" s="66">
        <f>IFERROR(AVERAGE(H6:H7),"")</f>
        <v>20.5</v>
      </c>
    </row>
    <row r="17" spans="1:12" x14ac:dyDescent="0.3">
      <c r="A17" s="77">
        <f>qPCR!B392</f>
        <v>238</v>
      </c>
      <c r="B17" s="65">
        <f>qPCR!T392</f>
        <v>16.59</v>
      </c>
      <c r="C17" s="78">
        <f t="shared" si="0"/>
        <v>121.62896885561241</v>
      </c>
      <c r="J17" s="64">
        <f>LOG($E$8)</f>
        <v>0</v>
      </c>
      <c r="K17" s="66">
        <f>IFERROR(AVERAGE(H8:H9),"")</f>
        <v>23.89</v>
      </c>
    </row>
    <row r="18" spans="1:12" x14ac:dyDescent="0.3">
      <c r="A18" s="77">
        <f>qPCR!B393</f>
        <v>239</v>
      </c>
      <c r="B18" s="65">
        <f>qPCR!T393</f>
        <v>16.070000000000004</v>
      </c>
      <c r="C18" s="78">
        <f t="shared" si="0"/>
        <v>172.65403738551285</v>
      </c>
      <c r="J18" s="64">
        <f>LOG($E$10)</f>
        <v>-1</v>
      </c>
      <c r="K18" s="66" t="str">
        <f>IFERROR(AVERAGE(H10:H11),"")</f>
        <v/>
      </c>
    </row>
    <row r="19" spans="1:12" ht="15" thickBot="1" x14ac:dyDescent="0.35">
      <c r="A19" s="77">
        <f>qPCR!B394</f>
        <v>240</v>
      </c>
      <c r="B19" s="65">
        <f>qPCR!T394</f>
        <v>16.533333333333335</v>
      </c>
      <c r="C19" s="78">
        <f t="shared" si="0"/>
        <v>126.3619597193109</v>
      </c>
      <c r="J19" s="74">
        <f>LOG($E$12)</f>
        <v>-2</v>
      </c>
      <c r="K19" s="75" t="str">
        <f>IFERROR(AVERAGE(H12:H13),"")</f>
        <v/>
      </c>
    </row>
    <row r="20" spans="1:12" ht="15" thickTop="1" x14ac:dyDescent="0.3">
      <c r="A20" s="77">
        <f>qPCR!B395</f>
        <v>241</v>
      </c>
      <c r="B20" s="65">
        <f>qPCR!T395</f>
        <v>16.89</v>
      </c>
      <c r="C20" s="78">
        <f t="shared" si="0"/>
        <v>99.372018887698971</v>
      </c>
    </row>
    <row r="21" spans="1:12" ht="15" thickBot="1" x14ac:dyDescent="0.35">
      <c r="A21" s="77">
        <f>qPCR!B396</f>
        <v>242</v>
      </c>
      <c r="B21" s="65">
        <f>qPCR!T396</f>
        <v>17.14</v>
      </c>
      <c r="C21" s="78">
        <f t="shared" si="0"/>
        <v>83.969200895438746</v>
      </c>
    </row>
    <row r="22" spans="1:12" ht="15" thickTop="1" x14ac:dyDescent="0.3">
      <c r="A22" s="77">
        <f>qPCR!B397</f>
        <v>243</v>
      </c>
      <c r="B22" s="65">
        <f>qPCR!T397</f>
        <v>15.450000000000001</v>
      </c>
      <c r="C22" s="78">
        <f t="shared" si="0"/>
        <v>262.16462448430525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" thickBot="1" x14ac:dyDescent="0.35">
      <c r="A23" s="77">
        <f>qPCR!B398</f>
        <v>244</v>
      </c>
      <c r="B23" s="65" t="e">
        <f>qPCR!T398</f>
        <v>#DIV/0!</v>
      </c>
      <c r="C23" s="78" t="e">
        <f t="shared" si="0"/>
        <v>#DIV/0!</v>
      </c>
      <c r="E23" s="84" t="s">
        <v>97</v>
      </c>
      <c r="F23">
        <v>13.6</v>
      </c>
      <c r="G23">
        <v>13.48</v>
      </c>
      <c r="H23">
        <v>13.49</v>
      </c>
      <c r="I23" s="86">
        <f>AVERAGE(F23:H23)</f>
        <v>13.523333333333333</v>
      </c>
      <c r="J23" s="87">
        <f>10^(($N$1*I23)+$N$2)</f>
        <v>1136.7185635825938</v>
      </c>
      <c r="K23" s="87">
        <v>960</v>
      </c>
      <c r="L23" s="88">
        <f>K23/J23</f>
        <v>0.84453622097484693</v>
      </c>
    </row>
    <row r="24" spans="1:12" ht="15" thickTop="1" x14ac:dyDescent="0.3">
      <c r="A24" s="77">
        <f>qPCR!B399</f>
        <v>245</v>
      </c>
      <c r="B24" s="65">
        <f>qPCR!T399</f>
        <v>16.473333333333333</v>
      </c>
      <c r="C24" s="78">
        <f t="shared" si="0"/>
        <v>131.57425965378877</v>
      </c>
    </row>
    <row r="25" spans="1:12" x14ac:dyDescent="0.3">
      <c r="A25" s="77">
        <f>qPCR!B400</f>
        <v>246</v>
      </c>
      <c r="B25" s="65">
        <f>qPCR!T400</f>
        <v>17.14</v>
      </c>
      <c r="C25" s="78">
        <f t="shared" si="0"/>
        <v>83.969200895438746</v>
      </c>
    </row>
    <row r="26" spans="1:12" x14ac:dyDescent="0.3">
      <c r="A26" s="77">
        <f>qPCR!B401</f>
        <v>247</v>
      </c>
      <c r="B26" s="65">
        <f>qPCR!T401</f>
        <v>18.243333333333336</v>
      </c>
      <c r="C26" s="78">
        <f t="shared" si="0"/>
        <v>39.931052382040811</v>
      </c>
    </row>
    <row r="27" spans="1:12" x14ac:dyDescent="0.3">
      <c r="A27" s="77">
        <f>qPCR!B402</f>
        <v>248</v>
      </c>
      <c r="B27" s="65">
        <f>qPCR!T402</f>
        <v>16.363333333333333</v>
      </c>
      <c r="C27" s="78">
        <f t="shared" si="0"/>
        <v>141.69493813890668</v>
      </c>
    </row>
    <row r="28" spans="1:12" x14ac:dyDescent="0.3">
      <c r="A28" s="77">
        <f>qPCR!B403</f>
        <v>249</v>
      </c>
      <c r="B28" s="65">
        <f>qPCR!T403</f>
        <v>16.510000000000002</v>
      </c>
      <c r="C28" s="78">
        <f t="shared" si="0"/>
        <v>128.36396832320767</v>
      </c>
    </row>
    <row r="29" spans="1:12" x14ac:dyDescent="0.3">
      <c r="A29" s="77">
        <f>qPCR!B404</f>
        <v>250</v>
      </c>
      <c r="B29" s="65">
        <f>qPCR!T404</f>
        <v>16.613333333333333</v>
      </c>
      <c r="C29" s="78">
        <f t="shared" si="0"/>
        <v>119.73200162008025</v>
      </c>
    </row>
    <row r="30" spans="1:12" x14ac:dyDescent="0.3">
      <c r="A30" s="77">
        <f>qPCR!B405</f>
        <v>251</v>
      </c>
      <c r="B30" s="65">
        <f>qPCR!T405</f>
        <v>17.543333333333333</v>
      </c>
      <c r="C30" s="78">
        <f t="shared" si="0"/>
        <v>63.990310385088101</v>
      </c>
    </row>
    <row r="31" spans="1:12" x14ac:dyDescent="0.3">
      <c r="A31" s="77">
        <f>qPCR!B406</f>
        <v>252</v>
      </c>
      <c r="B31" s="65">
        <f>qPCR!T406</f>
        <v>17.189999999999998</v>
      </c>
      <c r="C31" s="78">
        <f t="shared" si="0"/>
        <v>81.187880080934676</v>
      </c>
    </row>
    <row r="32" spans="1:12" x14ac:dyDescent="0.3">
      <c r="A32" s="77">
        <f>qPCR!B407</f>
        <v>253</v>
      </c>
      <c r="B32" s="65">
        <f>qPCR!T407</f>
        <v>17.043333333333333</v>
      </c>
      <c r="C32" s="78">
        <f t="shared" si="0"/>
        <v>89.619476524216509</v>
      </c>
    </row>
    <row r="33" spans="1:3" x14ac:dyDescent="0.3">
      <c r="A33" s="77">
        <f>qPCR!B408</f>
        <v>254</v>
      </c>
      <c r="B33" s="65">
        <f>qPCR!T408</f>
        <v>16.290000000000003</v>
      </c>
      <c r="C33" s="78">
        <f t="shared" si="0"/>
        <v>148.87094204655222</v>
      </c>
    </row>
    <row r="34" spans="1:3" x14ac:dyDescent="0.3">
      <c r="A34" s="77">
        <f>qPCR!B409</f>
        <v>255</v>
      </c>
      <c r="B34" s="65">
        <f>qPCR!T409</f>
        <v>17.803333333333331</v>
      </c>
      <c r="C34" s="78">
        <f t="shared" si="0"/>
        <v>53.708665296578715</v>
      </c>
    </row>
    <row r="35" spans="1:3" x14ac:dyDescent="0.3">
      <c r="A35" s="77">
        <f>qPCR!B410</f>
        <v>256</v>
      </c>
      <c r="B35" s="65">
        <f>qPCR!T410</f>
        <v>16.253333333333334</v>
      </c>
      <c r="C35" s="78">
        <f t="shared" si="0"/>
        <v>152.5940981694927</v>
      </c>
    </row>
    <row r="36" spans="1:3" x14ac:dyDescent="0.3">
      <c r="A36" s="77">
        <f>qPCR!B411</f>
        <v>257</v>
      </c>
      <c r="B36" s="65">
        <f>qPCR!T411</f>
        <v>16.066666666666666</v>
      </c>
      <c r="C36" s="78">
        <f t="shared" si="0"/>
        <v>173.04218609054325</v>
      </c>
    </row>
    <row r="37" spans="1:3" x14ac:dyDescent="0.3">
      <c r="A37" s="77">
        <f>qPCR!B412</f>
        <v>258</v>
      </c>
      <c r="B37" s="65">
        <f>qPCR!T412</f>
        <v>17.326666666666668</v>
      </c>
      <c r="C37" s="78">
        <f t="shared" si="0"/>
        <v>74.046709499774906</v>
      </c>
    </row>
    <row r="38" spans="1:3" x14ac:dyDescent="0.3">
      <c r="A38" s="77">
        <f>qPCR!B413</f>
        <v>259</v>
      </c>
      <c r="B38" s="65">
        <f>qPCR!T413</f>
        <v>17.233333333333334</v>
      </c>
      <c r="C38" s="78">
        <f t="shared" si="0"/>
        <v>78.852032476232367</v>
      </c>
    </row>
    <row r="39" spans="1:3" x14ac:dyDescent="0.3">
      <c r="A39" s="77">
        <f>qPCR!B414</f>
        <v>260</v>
      </c>
      <c r="B39" s="65">
        <f>qPCR!T414</f>
        <v>15.946666666666667</v>
      </c>
      <c r="C39" s="78">
        <f t="shared" si="0"/>
        <v>187.61223522473756</v>
      </c>
    </row>
    <row r="40" spans="1:3" x14ac:dyDescent="0.3">
      <c r="A40" s="77">
        <f>qPCR!B415</f>
        <v>261</v>
      </c>
      <c r="B40" s="65">
        <f>qPCR!T415</f>
        <v>16.573333333333334</v>
      </c>
      <c r="C40" s="78">
        <f t="shared" si="0"/>
        <v>123.00231853842874</v>
      </c>
    </row>
    <row r="41" spans="1:3" x14ac:dyDescent="0.3">
      <c r="A41" s="77">
        <f>qPCR!B416</f>
        <v>262</v>
      </c>
      <c r="B41" s="65">
        <f>qPCR!T416</f>
        <v>16.356666666666666</v>
      </c>
      <c r="C41" s="78">
        <f t="shared" si="0"/>
        <v>142.33275153383659</v>
      </c>
    </row>
    <row r="42" spans="1:3" x14ac:dyDescent="0.3">
      <c r="A42" s="77">
        <f>qPCR!B417</f>
        <v>263</v>
      </c>
      <c r="B42" s="65">
        <f>qPCR!T417</f>
        <v>15.896666666666667</v>
      </c>
      <c r="C42" s="78">
        <f t="shared" si="0"/>
        <v>194.03942379483021</v>
      </c>
    </row>
    <row r="43" spans="1:3" x14ac:dyDescent="0.3">
      <c r="A43" s="77">
        <f>qPCR!B418</f>
        <v>264</v>
      </c>
      <c r="B43" s="65">
        <f>qPCR!T418</f>
        <v>16.656666666666666</v>
      </c>
      <c r="C43" s="78">
        <f t="shared" si="0"/>
        <v>116.2872053165969</v>
      </c>
    </row>
    <row r="44" spans="1:3" x14ac:dyDescent="0.3">
      <c r="A44" s="77">
        <f>qPCR!B419</f>
        <v>265</v>
      </c>
      <c r="B44" s="65">
        <f>qPCR!T419</f>
        <v>17.2</v>
      </c>
      <c r="C44" s="78">
        <f t="shared" si="0"/>
        <v>80.642770167444738</v>
      </c>
    </row>
    <row r="45" spans="1:3" x14ac:dyDescent="0.3">
      <c r="A45" s="77">
        <f>qPCR!B420</f>
        <v>266</v>
      </c>
      <c r="B45" s="65">
        <f>qPCR!T420</f>
        <v>17.303333333333331</v>
      </c>
      <c r="C45" s="78">
        <f t="shared" si="0"/>
        <v>75.219864378332517</v>
      </c>
    </row>
    <row r="46" spans="1:3" x14ac:dyDescent="0.3">
      <c r="A46" s="77">
        <f>qPCR!B421</f>
        <v>267</v>
      </c>
      <c r="B46" s="65">
        <f>qPCR!T421</f>
        <v>16.873333333333335</v>
      </c>
      <c r="C46" s="78">
        <f t="shared" si="0"/>
        <v>100.49405857860692</v>
      </c>
    </row>
    <row r="47" spans="1:3" x14ac:dyDescent="0.3">
      <c r="A47" s="77">
        <f>qPCR!B422</f>
        <v>268</v>
      </c>
      <c r="B47" s="65">
        <f>qPCR!T422</f>
        <v>16.689999999999998</v>
      </c>
      <c r="C47" s="78">
        <f t="shared" si="0"/>
        <v>113.70495422162834</v>
      </c>
    </row>
    <row r="48" spans="1:3" x14ac:dyDescent="0.3">
      <c r="A48" s="77">
        <f>qPCR!B423</f>
        <v>269</v>
      </c>
      <c r="B48" s="65">
        <f>qPCR!T423</f>
        <v>16.02333333333333</v>
      </c>
      <c r="C48" s="78">
        <f t="shared" si="0"/>
        <v>178.16824515584219</v>
      </c>
    </row>
    <row r="49" spans="1:3" x14ac:dyDescent="0.3">
      <c r="A49" s="77">
        <f>qPCR!B424</f>
        <v>270</v>
      </c>
      <c r="B49" s="65">
        <f>qPCR!T424</f>
        <v>17.796666666666667</v>
      </c>
      <c r="C49" s="78">
        <f t="shared" si="0"/>
        <v>53.950424858351838</v>
      </c>
    </row>
    <row r="50" spans="1:3" x14ac:dyDescent="0.3">
      <c r="A50" s="77">
        <f>qPCR!B425</f>
        <v>271</v>
      </c>
      <c r="B50" s="65">
        <f>qPCR!T425</f>
        <v>17.21</v>
      </c>
      <c r="C50" s="78">
        <f t="shared" si="0"/>
        <v>80.10132021917974</v>
      </c>
    </row>
    <row r="51" spans="1:3" x14ac:dyDescent="0.3">
      <c r="A51" s="77">
        <f>qPCR!B426</f>
        <v>272</v>
      </c>
      <c r="B51" s="65">
        <f>qPCR!T426</f>
        <v>17.476666666666667</v>
      </c>
      <c r="C51" s="78">
        <f t="shared" si="0"/>
        <v>66.929766242976754</v>
      </c>
    </row>
    <row r="52" spans="1:3" x14ac:dyDescent="0.3">
      <c r="A52" s="77">
        <f>qPCR!B427</f>
        <v>273</v>
      </c>
      <c r="B52" s="65">
        <f>qPCR!T427</f>
        <v>17.513333333333332</v>
      </c>
      <c r="C52" s="78">
        <f t="shared" si="0"/>
        <v>65.296741296509211</v>
      </c>
    </row>
    <row r="53" spans="1:3" x14ac:dyDescent="0.3">
      <c r="A53" s="77">
        <f>qPCR!B428</f>
        <v>274</v>
      </c>
      <c r="B53" s="65">
        <f>qPCR!T428</f>
        <v>17.5</v>
      </c>
      <c r="C53" s="78">
        <f t="shared" si="0"/>
        <v>65.885906586520392</v>
      </c>
    </row>
    <row r="54" spans="1:3" x14ac:dyDescent="0.3">
      <c r="A54" s="77">
        <f>qPCR!B429</f>
        <v>275</v>
      </c>
      <c r="B54" s="65">
        <f>qPCR!T429</f>
        <v>16.286666666666665</v>
      </c>
      <c r="C54" s="78">
        <f t="shared" si="0"/>
        <v>149.20562326366721</v>
      </c>
    </row>
    <row r="55" spans="1:3" x14ac:dyDescent="0.3">
      <c r="A55" s="77">
        <f>qPCR!B430</f>
        <v>276</v>
      </c>
      <c r="B55" s="65">
        <f>qPCR!T430</f>
        <v>17.459999999999997</v>
      </c>
      <c r="C55" s="78">
        <f t="shared" si="0"/>
        <v>67.685490591424411</v>
      </c>
    </row>
    <row r="56" spans="1:3" x14ac:dyDescent="0.3">
      <c r="A56" s="77">
        <f>qPCR!B431</f>
        <v>277</v>
      </c>
      <c r="B56" s="65">
        <f>qPCR!T431</f>
        <v>17.489999999999998</v>
      </c>
      <c r="C56" s="78">
        <f t="shared" si="0"/>
        <v>66.331266545820057</v>
      </c>
    </row>
    <row r="57" spans="1:3" x14ac:dyDescent="0.3">
      <c r="A57" s="77">
        <f>qPCR!B432</f>
        <v>278</v>
      </c>
      <c r="B57" s="65">
        <f>qPCR!T432</f>
        <v>17.746666666666666</v>
      </c>
      <c r="C57" s="78">
        <f t="shared" si="0"/>
        <v>55.798649488189419</v>
      </c>
    </row>
    <row r="58" spans="1:3" x14ac:dyDescent="0.3">
      <c r="A58" s="77">
        <f>qPCR!B433</f>
        <v>279</v>
      </c>
      <c r="B58" s="65">
        <f>qPCR!T433</f>
        <v>18.5</v>
      </c>
      <c r="C58" s="78">
        <f t="shared" si="0"/>
        <v>33.590475677423008</v>
      </c>
    </row>
    <row r="59" spans="1:3" x14ac:dyDescent="0.3">
      <c r="A59" s="77">
        <f>qPCR!B434</f>
        <v>280</v>
      </c>
      <c r="B59" s="65">
        <f>qPCR!T434</f>
        <v>16.760000000000002</v>
      </c>
      <c r="C59" s="78">
        <f t="shared" si="0"/>
        <v>108.4673529280728</v>
      </c>
    </row>
    <row r="60" spans="1:3" x14ac:dyDescent="0.3">
      <c r="A60" s="77">
        <f>qPCR!B435</f>
        <v>281</v>
      </c>
      <c r="B60" s="65">
        <f>qPCR!T435</f>
        <v>17.63</v>
      </c>
      <c r="C60" s="78">
        <f t="shared" si="0"/>
        <v>60.361162847686266</v>
      </c>
    </row>
    <row r="61" spans="1:3" x14ac:dyDescent="0.3">
      <c r="A61" s="77">
        <f>qPCR!B436</f>
        <v>282</v>
      </c>
      <c r="B61" s="65">
        <f>qPCR!T436</f>
        <v>17.063333333333333</v>
      </c>
      <c r="C61" s="78">
        <f t="shared" si="0"/>
        <v>88.420074274451935</v>
      </c>
    </row>
    <row r="62" spans="1:3" x14ac:dyDescent="0.3">
      <c r="A62" s="77">
        <f>qPCR!B437</f>
        <v>283</v>
      </c>
      <c r="B62" s="65">
        <f>qPCR!T437</f>
        <v>17.03</v>
      </c>
      <c r="C62" s="78">
        <f t="shared" si="0"/>
        <v>90.428103169722121</v>
      </c>
    </row>
    <row r="63" spans="1:3" x14ac:dyDescent="0.3">
      <c r="A63" s="77">
        <f>qPCR!B438</f>
        <v>284</v>
      </c>
      <c r="B63" s="65">
        <f>qPCR!T438</f>
        <v>16.819999999999997</v>
      </c>
      <c r="C63" s="78">
        <f t="shared" si="0"/>
        <v>104.17043058134982</v>
      </c>
    </row>
    <row r="64" spans="1:3" x14ac:dyDescent="0.3">
      <c r="A64" s="77">
        <f>qPCR!B439</f>
        <v>285</v>
      </c>
      <c r="B64" s="65">
        <f>qPCR!T439</f>
        <v>17.723333333333333</v>
      </c>
      <c r="C64" s="78">
        <f t="shared" si="0"/>
        <v>56.682692253981557</v>
      </c>
    </row>
    <row r="65" spans="1:3" x14ac:dyDescent="0.3">
      <c r="A65" s="77">
        <f>qPCR!B440</f>
        <v>286</v>
      </c>
      <c r="B65" s="65">
        <f>qPCR!T440</f>
        <v>17.153333333333332</v>
      </c>
      <c r="C65" s="78">
        <f t="shared" si="0"/>
        <v>83.218331078801981</v>
      </c>
    </row>
    <row r="66" spans="1:3" x14ac:dyDescent="0.3">
      <c r="A66" s="77">
        <f>qPCR!B441</f>
        <v>287</v>
      </c>
      <c r="B66" s="65">
        <f>qPCR!T441</f>
        <v>17.756666666666668</v>
      </c>
      <c r="C66" s="78">
        <f t="shared" si="0"/>
        <v>55.42400739918498</v>
      </c>
    </row>
    <row r="67" spans="1:3" x14ac:dyDescent="0.3">
      <c r="A67" s="77">
        <f>qPCR!B442</f>
        <v>288</v>
      </c>
      <c r="B67" s="65">
        <f>qPCR!T442</f>
        <v>17.63</v>
      </c>
      <c r="C67" s="78">
        <f t="shared" ref="C67:C81" si="1">10^(($N$1*B67)+$N$2)*$L$23</f>
        <v>60.361162847686266</v>
      </c>
    </row>
    <row r="68" spans="1:3" x14ac:dyDescent="0.3">
      <c r="A68" s="77">
        <f>qPCR!B443</f>
        <v>289</v>
      </c>
      <c r="B68" s="65">
        <f>qPCR!T443</f>
        <v>17.013333333333332</v>
      </c>
      <c r="C68" s="78">
        <f t="shared" si="1"/>
        <v>91.449154387818496</v>
      </c>
    </row>
    <row r="69" spans="1:3" x14ac:dyDescent="0.3">
      <c r="A69" s="77">
        <f>qPCR!B444</f>
        <v>290</v>
      </c>
      <c r="B69" s="65">
        <f>qPCR!T444</f>
        <v>18.070000000000004</v>
      </c>
      <c r="C69" s="78">
        <f t="shared" si="1"/>
        <v>44.877018302396699</v>
      </c>
    </row>
    <row r="70" spans="1:3" x14ac:dyDescent="0.3">
      <c r="A70" s="77">
        <f>qPCR!B445</f>
        <v>291</v>
      </c>
      <c r="B70" s="65">
        <f>qPCR!T445</f>
        <v>16.613333333333333</v>
      </c>
      <c r="C70" s="78">
        <f t="shared" si="1"/>
        <v>119.73200162008025</v>
      </c>
    </row>
    <row r="71" spans="1:3" x14ac:dyDescent="0.3">
      <c r="A71" s="77">
        <f>qPCR!B446</f>
        <v>292</v>
      </c>
      <c r="B71" s="65">
        <f>qPCR!T446</f>
        <v>16.743333333333336</v>
      </c>
      <c r="C71" s="78">
        <f t="shared" si="1"/>
        <v>109.69209080212745</v>
      </c>
    </row>
    <row r="72" spans="1:3" x14ac:dyDescent="0.3">
      <c r="A72" s="77">
        <f>qPCR!B447</f>
        <v>293</v>
      </c>
      <c r="B72" s="65">
        <f>qPCR!T447</f>
        <v>18.36</v>
      </c>
      <c r="C72" s="78">
        <f t="shared" si="1"/>
        <v>36.912787800035531</v>
      </c>
    </row>
    <row r="73" spans="1:3" x14ac:dyDescent="0.3">
      <c r="A73" s="77">
        <f>qPCR!B448</f>
        <v>294</v>
      </c>
      <c r="B73" s="65">
        <f>qPCR!T448</f>
        <v>17.099999999999998</v>
      </c>
      <c r="C73" s="78">
        <f t="shared" si="1"/>
        <v>86.262705510687155</v>
      </c>
    </row>
    <row r="74" spans="1:3" x14ac:dyDescent="0.3">
      <c r="A74" s="77">
        <f>qPCR!B449</f>
        <v>295</v>
      </c>
      <c r="B74" s="65">
        <f>qPCR!T449</f>
        <v>17.87</v>
      </c>
      <c r="C74" s="78">
        <f t="shared" si="1"/>
        <v>51.349860542169687</v>
      </c>
    </row>
    <row r="75" spans="1:3" x14ac:dyDescent="0.3">
      <c r="A75" s="77">
        <f>qPCR!B450</f>
        <v>296</v>
      </c>
      <c r="B75" s="65">
        <f>qPCR!T450</f>
        <v>17.116666666666664</v>
      </c>
      <c r="C75" s="78">
        <f t="shared" si="1"/>
        <v>85.299562208514629</v>
      </c>
    </row>
    <row r="76" spans="1:3" x14ac:dyDescent="0.3">
      <c r="A76" s="77">
        <f>qPCR!B451</f>
        <v>297</v>
      </c>
      <c r="B76" s="65">
        <f>qPCR!T451</f>
        <v>16.546666666666667</v>
      </c>
      <c r="C76" s="78">
        <f t="shared" si="1"/>
        <v>125.23200515844242</v>
      </c>
    </row>
    <row r="77" spans="1:3" x14ac:dyDescent="0.3">
      <c r="A77" s="77">
        <f>qPCR!B452</f>
        <v>298</v>
      </c>
      <c r="B77" s="65">
        <f>qPCR!T452</f>
        <v>16.013333333333335</v>
      </c>
      <c r="C77" s="78">
        <f t="shared" si="1"/>
        <v>179.37258469554112</v>
      </c>
    </row>
    <row r="78" spans="1:3" x14ac:dyDescent="0.3">
      <c r="A78" s="77">
        <f>qPCR!B453</f>
        <v>299</v>
      </c>
      <c r="B78" s="65">
        <f>qPCR!T453</f>
        <v>16.986666666666668</v>
      </c>
      <c r="C78" s="78">
        <f t="shared" si="1"/>
        <v>93.106870749370984</v>
      </c>
    </row>
    <row r="79" spans="1:3" x14ac:dyDescent="0.3">
      <c r="A79" s="77">
        <f>qPCR!B454</f>
        <v>300</v>
      </c>
      <c r="B79" s="65">
        <f>qPCR!T454</f>
        <v>15.696666666666667</v>
      </c>
      <c r="C79" s="78">
        <f t="shared" si="1"/>
        <v>222.02672388810058</v>
      </c>
    </row>
    <row r="80" spans="1:3" x14ac:dyDescent="0.3">
      <c r="A80" s="77">
        <f>qPCR!B455</f>
        <v>301</v>
      </c>
      <c r="B80" s="65">
        <f>qPCR!T455</f>
        <v>17.576666666666668</v>
      </c>
      <c r="C80" s="78">
        <f t="shared" si="1"/>
        <v>62.569353981420001</v>
      </c>
    </row>
    <row r="81" spans="1:3" x14ac:dyDescent="0.3">
      <c r="A81" s="77">
        <f>qPCR!B456</f>
        <v>302</v>
      </c>
      <c r="B81" s="65">
        <f>qPCR!T456</f>
        <v>16.740000000000002</v>
      </c>
      <c r="C81" s="78">
        <f t="shared" si="1"/>
        <v>109.93869287203312</v>
      </c>
    </row>
    <row r="82" spans="1:3" x14ac:dyDescent="0.3">
      <c r="A82" s="77">
        <f>qPCR!B457</f>
        <v>303</v>
      </c>
      <c r="B82" s="65">
        <f>qPCR!T457</f>
        <v>16.615000000000002</v>
      </c>
      <c r="C82" s="78">
        <f>10^(($N$1*B82)+$N$2)*$L$23</f>
        <v>119.59764157497276</v>
      </c>
    </row>
    <row r="83" spans="1:3" x14ac:dyDescent="0.3">
      <c r="A83" s="77">
        <f>qPCR!B458</f>
        <v>304</v>
      </c>
      <c r="B83" s="65">
        <f>qPCR!T458</f>
        <v>16.940000000000001</v>
      </c>
      <c r="C83" s="78">
        <f t="shared" ref="C83:C88" si="2">10^(($N$1*B83)+$N$2)*$L$23</f>
        <v>96.080508886837663</v>
      </c>
    </row>
    <row r="84" spans="1:3" x14ac:dyDescent="0.3">
      <c r="A84" s="77">
        <f>qPCR!B459</f>
        <v>305</v>
      </c>
      <c r="B84" s="65">
        <f>qPCR!T459</f>
        <v>15.675000000000001</v>
      </c>
      <c r="C84" s="78">
        <f t="shared" si="2"/>
        <v>225.29129192908277</v>
      </c>
    </row>
    <row r="85" spans="1:3" x14ac:dyDescent="0.3">
      <c r="A85" s="77">
        <f>qPCR!B460</f>
        <v>306</v>
      </c>
      <c r="B85" s="65" t="e">
        <f>qPCR!T460</f>
        <v>#DIV/0!</v>
      </c>
      <c r="C85" s="78" t="e">
        <f t="shared" si="2"/>
        <v>#DIV/0!</v>
      </c>
    </row>
    <row r="86" spans="1:3" x14ac:dyDescent="0.3">
      <c r="A86" s="77" t="str">
        <f>qPCR!B461</f>
        <v>qPCR_H2O_2_16S_C</v>
      </c>
      <c r="B86" s="65" t="e">
        <f>qPCR!T461</f>
        <v>#DIV/0!</v>
      </c>
      <c r="C86" s="78" t="e">
        <f t="shared" si="2"/>
        <v>#DIV/0!</v>
      </c>
    </row>
    <row r="87" spans="1:3" x14ac:dyDescent="0.3">
      <c r="A87" s="77" t="str">
        <f>qPCR!B462</f>
        <v>CalEXn_16S_C</v>
      </c>
      <c r="B87" s="65">
        <f>qPCR!T462</f>
        <v>15.39</v>
      </c>
      <c r="C87" s="78">
        <f t="shared" si="2"/>
        <v>272.97864365635098</v>
      </c>
    </row>
    <row r="88" spans="1:3" x14ac:dyDescent="0.3">
      <c r="A88" s="77" t="str">
        <f>qPCR!B463</f>
        <v>Zymo_16S_C</v>
      </c>
      <c r="B88" s="65">
        <f>qPCR!T463</f>
        <v>13.523333333333333</v>
      </c>
      <c r="C88" s="78">
        <f t="shared" si="2"/>
        <v>960</v>
      </c>
    </row>
    <row r="89" spans="1:3" x14ac:dyDescent="0.3">
      <c r="A89" s="77"/>
      <c r="B89" s="65"/>
      <c r="C89" s="78"/>
    </row>
    <row r="90" spans="1:3" x14ac:dyDescent="0.3">
      <c r="A90" s="77"/>
      <c r="B90" s="65"/>
      <c r="C90" s="78"/>
    </row>
    <row r="91" spans="1:3" x14ac:dyDescent="0.3">
      <c r="A91" s="77"/>
      <c r="B91" s="65"/>
      <c r="C91" s="78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73"/>
  <sheetViews>
    <sheetView topLeftCell="A399" workbookViewId="0">
      <selection activeCell="B399" sqref="B399"/>
    </sheetView>
  </sheetViews>
  <sheetFormatPr defaultRowHeight="14.4" x14ac:dyDescent="0.3"/>
  <cols>
    <col min="3" max="3" width="11.109375" customWidth="1"/>
    <col min="4" max="4" width="12.88671875" customWidth="1"/>
    <col min="5" max="5" width="10.33203125" customWidth="1"/>
    <col min="6" max="6" width="9.44140625" customWidth="1"/>
    <col min="7" max="7" width="9.33203125" customWidth="1"/>
  </cols>
  <sheetData>
    <row r="1" spans="1:8" s="7" customFormat="1" ht="43.2" x14ac:dyDescent="0.3">
      <c r="A1" s="47" t="s">
        <v>1</v>
      </c>
      <c r="B1" s="47" t="s">
        <v>2</v>
      </c>
      <c r="C1" s="48" t="s">
        <v>25</v>
      </c>
      <c r="D1" s="49" t="s">
        <v>83</v>
      </c>
      <c r="E1" s="50" t="s">
        <v>38</v>
      </c>
      <c r="F1" s="49" t="s">
        <v>46</v>
      </c>
      <c r="G1" s="50" t="s">
        <v>109</v>
      </c>
      <c r="H1" s="51" t="s">
        <v>60</v>
      </c>
    </row>
    <row r="2" spans="1:8" s="7" customFormat="1" x14ac:dyDescent="0.3">
      <c r="A2" s="52" t="str">
        <f>qPCR!A3</f>
        <v>NxW_16S</v>
      </c>
      <c r="B2" s="52">
        <f>qPCR!B3</f>
        <v>2</v>
      </c>
      <c r="C2" s="53"/>
      <c r="D2" s="54"/>
      <c r="E2"/>
      <c r="F2"/>
      <c r="G2" s="46">
        <v>1</v>
      </c>
      <c r="H2" t="s">
        <v>221</v>
      </c>
    </row>
    <row r="3" spans="1:8" x14ac:dyDescent="0.3">
      <c r="A3" s="52" t="str">
        <f>qPCR!A4</f>
        <v>NxW_16S</v>
      </c>
      <c r="B3" s="52">
        <f>qPCR!B4</f>
        <v>6</v>
      </c>
      <c r="C3" s="53"/>
      <c r="D3" s="54"/>
      <c r="G3">
        <v>2</v>
      </c>
      <c r="H3" t="s">
        <v>221</v>
      </c>
    </row>
    <row r="4" spans="1:8" x14ac:dyDescent="0.3">
      <c r="A4" s="52" t="str">
        <f>qPCR!A5</f>
        <v>NxW_16S</v>
      </c>
      <c r="B4" s="52">
        <f>qPCR!B5</f>
        <v>15</v>
      </c>
      <c r="C4" s="53"/>
      <c r="D4" s="54"/>
      <c r="G4">
        <v>3</v>
      </c>
      <c r="H4" t="s">
        <v>221</v>
      </c>
    </row>
    <row r="5" spans="1:8" x14ac:dyDescent="0.3">
      <c r="A5" s="52" t="str">
        <f>qPCR!A6</f>
        <v>NxW_16S</v>
      </c>
      <c r="B5" s="52">
        <f>qPCR!B6</f>
        <v>16</v>
      </c>
      <c r="C5" s="53"/>
      <c r="D5" s="54"/>
      <c r="G5">
        <v>4</v>
      </c>
      <c r="H5" t="s">
        <v>221</v>
      </c>
    </row>
    <row r="6" spans="1:8" x14ac:dyDescent="0.3">
      <c r="A6" s="52" t="str">
        <f>qPCR!A7</f>
        <v>NxW_16S</v>
      </c>
      <c r="B6" s="52">
        <f>qPCR!B7</f>
        <v>19</v>
      </c>
      <c r="C6" s="53"/>
      <c r="D6" s="54"/>
      <c r="G6">
        <v>5</v>
      </c>
      <c r="H6" t="s">
        <v>221</v>
      </c>
    </row>
    <row r="7" spans="1:8" x14ac:dyDescent="0.3">
      <c r="A7" s="52" t="str">
        <f>qPCR!A8</f>
        <v>NxW_16S</v>
      </c>
      <c r="B7" s="52">
        <f>qPCR!B8</f>
        <v>20</v>
      </c>
      <c r="C7" s="53"/>
      <c r="D7" s="54"/>
      <c r="G7">
        <v>6</v>
      </c>
      <c r="H7" t="s">
        <v>221</v>
      </c>
    </row>
    <row r="8" spans="1:8" x14ac:dyDescent="0.3">
      <c r="A8" s="52" t="str">
        <f>qPCR!A9</f>
        <v>NxW_16S</v>
      </c>
      <c r="B8" s="52">
        <f>qPCR!B9</f>
        <v>21</v>
      </c>
      <c r="C8" s="53"/>
      <c r="D8" s="54"/>
      <c r="G8">
        <v>7</v>
      </c>
      <c r="H8" t="s">
        <v>221</v>
      </c>
    </row>
    <row r="9" spans="1:8" x14ac:dyDescent="0.3">
      <c r="A9" s="52" t="str">
        <f>qPCR!A10</f>
        <v>NxW_16S</v>
      </c>
      <c r="B9" s="52">
        <f>qPCR!B10</f>
        <v>22</v>
      </c>
      <c r="C9" s="53"/>
      <c r="D9" s="54"/>
      <c r="G9">
        <v>8</v>
      </c>
      <c r="H9" t="s">
        <v>221</v>
      </c>
    </row>
    <row r="10" spans="1:8" x14ac:dyDescent="0.3">
      <c r="A10" s="52" t="str">
        <f>qPCR!A11</f>
        <v>NxW_16S</v>
      </c>
      <c r="B10" s="52">
        <f>qPCR!B11</f>
        <v>23</v>
      </c>
      <c r="C10" s="53"/>
      <c r="D10" s="54"/>
      <c r="G10">
        <v>9</v>
      </c>
      <c r="H10" t="s">
        <v>221</v>
      </c>
    </row>
    <row r="11" spans="1:8" x14ac:dyDescent="0.3">
      <c r="A11" s="52" t="str">
        <f>qPCR!A12</f>
        <v>NxW_16S</v>
      </c>
      <c r="B11" s="52">
        <f>qPCR!B12</f>
        <v>24</v>
      </c>
      <c r="C11" s="53"/>
      <c r="D11" s="54"/>
      <c r="G11">
        <v>10</v>
      </c>
      <c r="H11" t="s">
        <v>221</v>
      </c>
    </row>
    <row r="12" spans="1:8" x14ac:dyDescent="0.3">
      <c r="A12" s="52" t="str">
        <f>qPCR!A13</f>
        <v>NxW_16S</v>
      </c>
      <c r="B12" s="52">
        <f>qPCR!B13</f>
        <v>26</v>
      </c>
      <c r="C12" s="53"/>
      <c r="D12" s="54"/>
      <c r="G12">
        <v>11</v>
      </c>
      <c r="H12" t="s">
        <v>221</v>
      </c>
    </row>
    <row r="13" spans="1:8" x14ac:dyDescent="0.3">
      <c r="A13" s="52" t="str">
        <f>qPCR!A14</f>
        <v>NxW_16S</v>
      </c>
      <c r="B13" s="52">
        <f>qPCR!B14</f>
        <v>28</v>
      </c>
      <c r="C13" s="53"/>
      <c r="D13" s="54"/>
      <c r="G13">
        <v>12</v>
      </c>
      <c r="H13" t="s">
        <v>221</v>
      </c>
    </row>
    <row r="14" spans="1:8" x14ac:dyDescent="0.3">
      <c r="A14" s="52" t="str">
        <f>qPCR!A15</f>
        <v>NxW_16S</v>
      </c>
      <c r="B14" s="52">
        <f>qPCR!B15</f>
        <v>29</v>
      </c>
      <c r="C14" s="53"/>
      <c r="D14" s="54"/>
      <c r="G14">
        <v>13</v>
      </c>
      <c r="H14" t="s">
        <v>221</v>
      </c>
    </row>
    <row r="15" spans="1:8" x14ac:dyDescent="0.3">
      <c r="A15" s="52" t="str">
        <f>qPCR!A16</f>
        <v>NxW_16S</v>
      </c>
      <c r="B15" s="52">
        <f>qPCR!B16</f>
        <v>30</v>
      </c>
      <c r="C15" s="53"/>
      <c r="D15" s="54"/>
      <c r="G15">
        <v>14</v>
      </c>
      <c r="H15" t="s">
        <v>221</v>
      </c>
    </row>
    <row r="16" spans="1:8" x14ac:dyDescent="0.3">
      <c r="A16" s="52" t="str">
        <f>qPCR!A17</f>
        <v>NxW_16S</v>
      </c>
      <c r="B16" s="52">
        <f>qPCR!B17</f>
        <v>32</v>
      </c>
      <c r="C16" s="53"/>
      <c r="D16" s="54"/>
      <c r="G16">
        <v>15</v>
      </c>
      <c r="H16" t="s">
        <v>221</v>
      </c>
    </row>
    <row r="17" spans="1:8" x14ac:dyDescent="0.3">
      <c r="A17" s="52" t="str">
        <f>qPCR!A18</f>
        <v>NxW_16S</v>
      </c>
      <c r="B17" s="52">
        <f>qPCR!B18</f>
        <v>33</v>
      </c>
      <c r="C17" s="53"/>
      <c r="D17" s="54"/>
      <c r="G17">
        <v>16</v>
      </c>
      <c r="H17" t="s">
        <v>221</v>
      </c>
    </row>
    <row r="18" spans="1:8" x14ac:dyDescent="0.3">
      <c r="A18" s="52" t="str">
        <f>qPCR!A19</f>
        <v>NxW_16S</v>
      </c>
      <c r="B18" s="52">
        <f>qPCR!B19</f>
        <v>34</v>
      </c>
      <c r="C18" s="53"/>
      <c r="D18" s="54"/>
      <c r="G18">
        <v>17</v>
      </c>
      <c r="H18" t="s">
        <v>221</v>
      </c>
    </row>
    <row r="19" spans="1:8" x14ac:dyDescent="0.3">
      <c r="A19" s="52" t="str">
        <f>qPCR!A20</f>
        <v>NxW_16S</v>
      </c>
      <c r="B19" s="52">
        <f>qPCR!B20</f>
        <v>36</v>
      </c>
      <c r="C19" s="53"/>
      <c r="D19" s="54"/>
      <c r="G19">
        <v>18</v>
      </c>
      <c r="H19" t="s">
        <v>221</v>
      </c>
    </row>
    <row r="20" spans="1:8" x14ac:dyDescent="0.3">
      <c r="A20" s="52" t="str">
        <f>qPCR!A21</f>
        <v>NxW_16S</v>
      </c>
      <c r="B20" s="52">
        <f>qPCR!B21</f>
        <v>38</v>
      </c>
      <c r="C20" s="53"/>
      <c r="D20" s="54"/>
      <c r="G20">
        <v>19</v>
      </c>
      <c r="H20" t="s">
        <v>221</v>
      </c>
    </row>
    <row r="21" spans="1:8" x14ac:dyDescent="0.3">
      <c r="A21" s="52" t="str">
        <f>qPCR!A22</f>
        <v>NxW_16S</v>
      </c>
      <c r="B21" s="52">
        <f>qPCR!B22</f>
        <v>39</v>
      </c>
      <c r="C21" s="53"/>
      <c r="D21" s="54"/>
      <c r="G21">
        <v>20</v>
      </c>
      <c r="H21" t="s">
        <v>221</v>
      </c>
    </row>
    <row r="22" spans="1:8" x14ac:dyDescent="0.3">
      <c r="A22" s="52" t="str">
        <f>qPCR!A23</f>
        <v>NxW_16S</v>
      </c>
      <c r="B22" s="52">
        <f>qPCR!B23</f>
        <v>40</v>
      </c>
      <c r="C22" s="53"/>
      <c r="D22" s="54"/>
      <c r="G22">
        <v>21</v>
      </c>
      <c r="H22" t="s">
        <v>221</v>
      </c>
    </row>
    <row r="23" spans="1:8" x14ac:dyDescent="0.3">
      <c r="A23" s="52" t="str">
        <f>qPCR!A24</f>
        <v>NxW_16S</v>
      </c>
      <c r="B23" s="52">
        <f>qPCR!B24</f>
        <v>41</v>
      </c>
      <c r="C23" s="53"/>
      <c r="D23" s="54"/>
      <c r="G23">
        <v>22</v>
      </c>
      <c r="H23" t="s">
        <v>221</v>
      </c>
    </row>
    <row r="24" spans="1:8" x14ac:dyDescent="0.3">
      <c r="A24" s="52" t="str">
        <f>qPCR!A25</f>
        <v>NxW_16S</v>
      </c>
      <c r="B24" s="52">
        <f>qPCR!B25</f>
        <v>42</v>
      </c>
      <c r="C24" s="53"/>
      <c r="D24" s="54"/>
      <c r="G24">
        <v>23</v>
      </c>
      <c r="H24" t="s">
        <v>221</v>
      </c>
    </row>
    <row r="25" spans="1:8" x14ac:dyDescent="0.3">
      <c r="A25" s="52" t="str">
        <f>qPCR!A26</f>
        <v>NxW_16S</v>
      </c>
      <c r="B25" s="52">
        <f>qPCR!B26</f>
        <v>43</v>
      </c>
      <c r="C25" s="53"/>
      <c r="D25" s="54"/>
      <c r="G25">
        <v>24</v>
      </c>
      <c r="H25" t="s">
        <v>221</v>
      </c>
    </row>
    <row r="26" spans="1:8" x14ac:dyDescent="0.3">
      <c r="A26" s="52" t="str">
        <f>qPCR!A27</f>
        <v>NxW_16S</v>
      </c>
      <c r="B26" s="52">
        <f>qPCR!B27</f>
        <v>44</v>
      </c>
      <c r="C26" s="53"/>
      <c r="D26" s="54"/>
      <c r="G26">
        <v>25</v>
      </c>
      <c r="H26" t="s">
        <v>221</v>
      </c>
    </row>
    <row r="27" spans="1:8" x14ac:dyDescent="0.3">
      <c r="A27" s="52" t="str">
        <f>qPCR!A28</f>
        <v>NxW_16S</v>
      </c>
      <c r="B27" s="52">
        <f>qPCR!B28</f>
        <v>45</v>
      </c>
      <c r="C27" s="53"/>
      <c r="D27" s="54"/>
      <c r="G27">
        <v>26</v>
      </c>
      <c r="H27" t="s">
        <v>221</v>
      </c>
    </row>
    <row r="28" spans="1:8" x14ac:dyDescent="0.3">
      <c r="A28" s="52" t="str">
        <f>qPCR!A29</f>
        <v>NxW_16S</v>
      </c>
      <c r="B28" s="52">
        <f>qPCR!B29</f>
        <v>46</v>
      </c>
      <c r="C28" s="53"/>
      <c r="D28" s="54"/>
      <c r="G28">
        <v>27</v>
      </c>
      <c r="H28" t="s">
        <v>221</v>
      </c>
    </row>
    <row r="29" spans="1:8" x14ac:dyDescent="0.3">
      <c r="A29" s="52" t="str">
        <f>qPCR!A30</f>
        <v>NxW_16S</v>
      </c>
      <c r="B29" s="52">
        <f>qPCR!B30</f>
        <v>47</v>
      </c>
      <c r="C29" s="53"/>
      <c r="D29" s="54"/>
      <c r="G29">
        <v>28</v>
      </c>
      <c r="H29" t="s">
        <v>221</v>
      </c>
    </row>
    <row r="30" spans="1:8" x14ac:dyDescent="0.3">
      <c r="A30" s="52" t="str">
        <f>qPCR!A31</f>
        <v>NxW_16S</v>
      </c>
      <c r="B30" s="52">
        <f>qPCR!B31</f>
        <v>48</v>
      </c>
      <c r="C30" s="53"/>
      <c r="D30" s="54"/>
      <c r="G30">
        <v>29</v>
      </c>
      <c r="H30" t="s">
        <v>221</v>
      </c>
    </row>
    <row r="31" spans="1:8" x14ac:dyDescent="0.3">
      <c r="A31" s="52" t="str">
        <f>qPCR!A32</f>
        <v>NxW_16S</v>
      </c>
      <c r="B31" s="52">
        <f>qPCR!B32</f>
        <v>50</v>
      </c>
      <c r="C31" s="53"/>
      <c r="D31" s="54"/>
      <c r="G31">
        <v>30</v>
      </c>
      <c r="H31" t="s">
        <v>221</v>
      </c>
    </row>
    <row r="32" spans="1:8" x14ac:dyDescent="0.3">
      <c r="A32" s="52" t="str">
        <f>qPCR!A33</f>
        <v>NxW_16S</v>
      </c>
      <c r="B32" s="52">
        <f>qPCR!B33</f>
        <v>51</v>
      </c>
      <c r="C32" s="53"/>
      <c r="D32" s="54"/>
      <c r="G32">
        <v>31</v>
      </c>
      <c r="H32" t="s">
        <v>221</v>
      </c>
    </row>
    <row r="33" spans="1:8" x14ac:dyDescent="0.3">
      <c r="A33" s="52" t="str">
        <f>qPCR!A34</f>
        <v>NxW_16S</v>
      </c>
      <c r="B33" s="52">
        <f>qPCR!B34</f>
        <v>52</v>
      </c>
      <c r="C33" s="53"/>
      <c r="D33" s="54"/>
      <c r="G33">
        <v>32</v>
      </c>
      <c r="H33" t="s">
        <v>221</v>
      </c>
    </row>
    <row r="34" spans="1:8" x14ac:dyDescent="0.3">
      <c r="A34" s="52" t="str">
        <f>qPCR!A35</f>
        <v>NxW_16S</v>
      </c>
      <c r="B34" s="52">
        <f>qPCR!B35</f>
        <v>54</v>
      </c>
      <c r="C34" s="53"/>
      <c r="D34" s="54"/>
      <c r="G34">
        <v>33</v>
      </c>
      <c r="H34" t="s">
        <v>221</v>
      </c>
    </row>
    <row r="35" spans="1:8" x14ac:dyDescent="0.3">
      <c r="A35" s="52" t="str">
        <f>qPCR!A36</f>
        <v>NxW_16S</v>
      </c>
      <c r="B35" s="52">
        <f>qPCR!B36</f>
        <v>55</v>
      </c>
      <c r="C35" s="53"/>
      <c r="D35" s="54"/>
      <c r="G35">
        <v>34</v>
      </c>
      <c r="H35" t="s">
        <v>221</v>
      </c>
    </row>
    <row r="36" spans="1:8" x14ac:dyDescent="0.3">
      <c r="A36" s="52" t="str">
        <f>qPCR!A37</f>
        <v>NxW_16S</v>
      </c>
      <c r="B36" s="52">
        <f>qPCR!B37</f>
        <v>56</v>
      </c>
      <c r="C36" s="53"/>
      <c r="D36" s="54"/>
      <c r="G36">
        <v>35</v>
      </c>
      <c r="H36" t="s">
        <v>221</v>
      </c>
    </row>
    <row r="37" spans="1:8" x14ac:dyDescent="0.3">
      <c r="A37" s="52" t="str">
        <f>qPCR!A38</f>
        <v>NxW_16S</v>
      </c>
      <c r="B37" s="52">
        <f>qPCR!B38</f>
        <v>57</v>
      </c>
      <c r="C37" s="53"/>
      <c r="D37" s="54"/>
      <c r="G37">
        <v>36</v>
      </c>
      <c r="H37" t="s">
        <v>221</v>
      </c>
    </row>
    <row r="38" spans="1:8" x14ac:dyDescent="0.3">
      <c r="A38" s="52" t="str">
        <f>qPCR!A39</f>
        <v>NxW_16S</v>
      </c>
      <c r="B38" s="52">
        <f>qPCR!B39</f>
        <v>58</v>
      </c>
      <c r="C38" s="53"/>
      <c r="D38" s="54"/>
      <c r="F38" s="45"/>
      <c r="G38">
        <v>37</v>
      </c>
      <c r="H38" t="s">
        <v>221</v>
      </c>
    </row>
    <row r="39" spans="1:8" x14ac:dyDescent="0.3">
      <c r="A39" s="52" t="str">
        <f>qPCR!A40</f>
        <v>NxW_16S</v>
      </c>
      <c r="B39" s="52">
        <f>qPCR!B40</f>
        <v>59</v>
      </c>
      <c r="C39" s="53"/>
      <c r="D39" s="54"/>
      <c r="F39" s="45"/>
      <c r="G39">
        <v>38</v>
      </c>
      <c r="H39" t="s">
        <v>221</v>
      </c>
    </row>
    <row r="40" spans="1:8" x14ac:dyDescent="0.3">
      <c r="A40" s="52" t="str">
        <f>qPCR!A41</f>
        <v>NxW_16S</v>
      </c>
      <c r="B40" s="52">
        <f>qPCR!B41</f>
        <v>61</v>
      </c>
      <c r="C40" s="53"/>
      <c r="D40" s="54"/>
      <c r="F40" s="45"/>
      <c r="G40">
        <v>39</v>
      </c>
      <c r="H40" t="s">
        <v>221</v>
      </c>
    </row>
    <row r="41" spans="1:8" x14ac:dyDescent="0.3">
      <c r="A41" s="52" t="str">
        <f>qPCR!A42</f>
        <v>NxW_16S</v>
      </c>
      <c r="B41" s="52">
        <f>qPCR!B42</f>
        <v>62</v>
      </c>
      <c r="C41" s="53"/>
      <c r="D41" s="54"/>
      <c r="F41" s="45"/>
      <c r="G41">
        <v>40</v>
      </c>
      <c r="H41" t="s">
        <v>221</v>
      </c>
    </row>
    <row r="42" spans="1:8" x14ac:dyDescent="0.3">
      <c r="A42" s="52" t="str">
        <f>qPCR!A43</f>
        <v>NxW_16S</v>
      </c>
      <c r="B42" s="52">
        <f>qPCR!B43</f>
        <v>63</v>
      </c>
      <c r="C42" s="53"/>
      <c r="D42" s="54"/>
      <c r="F42" s="45"/>
      <c r="G42">
        <v>41</v>
      </c>
      <c r="H42" t="s">
        <v>221</v>
      </c>
    </row>
    <row r="43" spans="1:8" x14ac:dyDescent="0.3">
      <c r="A43" s="52" t="str">
        <f>qPCR!A44</f>
        <v>NxW_16S</v>
      </c>
      <c r="B43" s="52">
        <f>qPCR!B44</f>
        <v>64</v>
      </c>
      <c r="C43" s="53"/>
      <c r="D43" s="54"/>
      <c r="F43" s="45"/>
      <c r="G43">
        <v>42</v>
      </c>
      <c r="H43" t="s">
        <v>221</v>
      </c>
    </row>
    <row r="44" spans="1:8" x14ac:dyDescent="0.3">
      <c r="A44" s="52" t="str">
        <f>qPCR!A45</f>
        <v>NxW_16S</v>
      </c>
      <c r="B44" s="52">
        <f>qPCR!B45</f>
        <v>65</v>
      </c>
      <c r="C44" s="53"/>
      <c r="D44" s="54"/>
      <c r="F44" s="45"/>
      <c r="G44">
        <v>43</v>
      </c>
      <c r="H44" t="s">
        <v>221</v>
      </c>
    </row>
    <row r="45" spans="1:8" x14ac:dyDescent="0.3">
      <c r="A45" s="52" t="str">
        <f>qPCR!A46</f>
        <v>NxW_16S</v>
      </c>
      <c r="B45" s="52">
        <f>qPCR!B46</f>
        <v>66</v>
      </c>
      <c r="C45" s="53"/>
      <c r="D45" s="54"/>
      <c r="F45" s="45"/>
      <c r="G45">
        <v>44</v>
      </c>
      <c r="H45" t="s">
        <v>221</v>
      </c>
    </row>
    <row r="46" spans="1:8" x14ac:dyDescent="0.3">
      <c r="A46" s="52" t="str">
        <f>qPCR!A47</f>
        <v>NxW_16S</v>
      </c>
      <c r="B46" s="52">
        <f>qPCR!B47</f>
        <v>67</v>
      </c>
      <c r="C46" s="53"/>
      <c r="D46" s="54"/>
      <c r="F46" s="45"/>
      <c r="G46">
        <v>45</v>
      </c>
      <c r="H46" t="s">
        <v>221</v>
      </c>
    </row>
    <row r="47" spans="1:8" x14ac:dyDescent="0.3">
      <c r="A47" s="52" t="str">
        <f>qPCR!A48</f>
        <v>NxW_16S</v>
      </c>
      <c r="B47" s="52">
        <f>qPCR!B48</f>
        <v>68</v>
      </c>
      <c r="C47" s="53"/>
      <c r="D47" s="54"/>
      <c r="F47" s="45"/>
      <c r="G47">
        <v>46</v>
      </c>
      <c r="H47" t="s">
        <v>221</v>
      </c>
    </row>
    <row r="48" spans="1:8" x14ac:dyDescent="0.3">
      <c r="A48" s="52" t="str">
        <f>qPCR!A49</f>
        <v>NxW_16S</v>
      </c>
      <c r="B48" s="52">
        <f>qPCR!B49</f>
        <v>69</v>
      </c>
      <c r="C48" s="53"/>
      <c r="D48" s="54"/>
      <c r="F48" s="45"/>
      <c r="G48">
        <v>47</v>
      </c>
      <c r="H48" t="s">
        <v>221</v>
      </c>
    </row>
    <row r="49" spans="1:8" x14ac:dyDescent="0.3">
      <c r="A49" s="52" t="str">
        <f>qPCR!A50</f>
        <v>NxW_16S</v>
      </c>
      <c r="B49" s="52">
        <f>qPCR!B50</f>
        <v>70</v>
      </c>
      <c r="C49" s="53"/>
      <c r="D49" s="54"/>
      <c r="F49" s="45"/>
      <c r="G49">
        <v>48</v>
      </c>
      <c r="H49" t="s">
        <v>221</v>
      </c>
    </row>
    <row r="50" spans="1:8" x14ac:dyDescent="0.3">
      <c r="A50" s="52" t="str">
        <f>qPCR!A51</f>
        <v>NxW_16S</v>
      </c>
      <c r="B50" s="52">
        <f>qPCR!B51</f>
        <v>71</v>
      </c>
      <c r="C50" s="53"/>
      <c r="D50" s="54"/>
      <c r="G50">
        <v>49</v>
      </c>
      <c r="H50" t="s">
        <v>221</v>
      </c>
    </row>
    <row r="51" spans="1:8" x14ac:dyDescent="0.3">
      <c r="A51" s="52" t="str">
        <f>qPCR!A52</f>
        <v>NxW_16S</v>
      </c>
      <c r="B51" s="52">
        <f>qPCR!B52</f>
        <v>72</v>
      </c>
      <c r="C51" s="53"/>
      <c r="D51" s="54"/>
      <c r="G51">
        <v>50</v>
      </c>
      <c r="H51" t="s">
        <v>221</v>
      </c>
    </row>
    <row r="52" spans="1:8" x14ac:dyDescent="0.3">
      <c r="A52" s="52" t="str">
        <f>qPCR!A53</f>
        <v>NxW_16S</v>
      </c>
      <c r="B52" s="52">
        <f>qPCR!B53</f>
        <v>85</v>
      </c>
      <c r="C52" s="53"/>
      <c r="D52" s="54"/>
      <c r="G52">
        <v>51</v>
      </c>
      <c r="H52" t="s">
        <v>221</v>
      </c>
    </row>
    <row r="53" spans="1:8" x14ac:dyDescent="0.3">
      <c r="A53" s="52" t="str">
        <f>qPCR!A54</f>
        <v>NxW_16S</v>
      </c>
      <c r="B53" s="52">
        <f>qPCR!B54</f>
        <v>86</v>
      </c>
      <c r="C53" s="53"/>
      <c r="D53" s="54"/>
      <c r="F53" s="45"/>
      <c r="G53">
        <v>52</v>
      </c>
      <c r="H53" t="s">
        <v>221</v>
      </c>
    </row>
    <row r="54" spans="1:8" x14ac:dyDescent="0.3">
      <c r="A54" s="52" t="str">
        <f>qPCR!A55</f>
        <v>NxW_16S</v>
      </c>
      <c r="B54" s="52">
        <f>qPCR!B55</f>
        <v>87</v>
      </c>
      <c r="C54" s="53"/>
      <c r="D54" s="54"/>
      <c r="F54" s="45"/>
      <c r="G54">
        <v>53</v>
      </c>
      <c r="H54" t="s">
        <v>221</v>
      </c>
    </row>
    <row r="55" spans="1:8" x14ac:dyDescent="0.3">
      <c r="A55" s="52" t="str">
        <f>qPCR!A56</f>
        <v>NxW_16S</v>
      </c>
      <c r="B55" s="52">
        <f>qPCR!B56</f>
        <v>88</v>
      </c>
      <c r="C55" s="53"/>
      <c r="D55" s="54"/>
      <c r="F55" s="45"/>
      <c r="G55">
        <v>54</v>
      </c>
      <c r="H55" t="s">
        <v>221</v>
      </c>
    </row>
    <row r="56" spans="1:8" x14ac:dyDescent="0.3">
      <c r="A56" s="52" t="str">
        <f>qPCR!A57</f>
        <v>NxW_16S</v>
      </c>
      <c r="B56" s="52">
        <f>qPCR!B57</f>
        <v>90</v>
      </c>
      <c r="C56" s="53"/>
      <c r="D56" s="54"/>
      <c r="F56" s="45"/>
      <c r="G56">
        <v>55</v>
      </c>
      <c r="H56" t="s">
        <v>221</v>
      </c>
    </row>
    <row r="57" spans="1:8" x14ac:dyDescent="0.3">
      <c r="A57" s="52" t="str">
        <f>qPCR!A58</f>
        <v>NxW_16S</v>
      </c>
      <c r="B57" s="52">
        <f>qPCR!B58</f>
        <v>91</v>
      </c>
      <c r="C57" s="53"/>
      <c r="D57" s="54"/>
      <c r="F57" s="45"/>
      <c r="G57">
        <v>56</v>
      </c>
      <c r="H57" t="s">
        <v>221</v>
      </c>
    </row>
    <row r="58" spans="1:8" x14ac:dyDescent="0.3">
      <c r="A58" s="52" t="str">
        <f>qPCR!A59</f>
        <v>NxW_16S</v>
      </c>
      <c r="B58" s="52">
        <f>qPCR!B59</f>
        <v>92</v>
      </c>
      <c r="C58" s="53"/>
      <c r="D58" s="54"/>
      <c r="F58" s="45"/>
      <c r="G58">
        <v>57</v>
      </c>
      <c r="H58" t="s">
        <v>221</v>
      </c>
    </row>
    <row r="59" spans="1:8" x14ac:dyDescent="0.3">
      <c r="A59" s="52" t="str">
        <f>qPCR!A60</f>
        <v>NxW_16S</v>
      </c>
      <c r="B59" s="52">
        <f>qPCR!B60</f>
        <v>93</v>
      </c>
      <c r="C59" s="53"/>
      <c r="D59" s="54"/>
      <c r="F59" s="45"/>
      <c r="G59">
        <v>58</v>
      </c>
      <c r="H59" t="s">
        <v>221</v>
      </c>
    </row>
    <row r="60" spans="1:8" x14ac:dyDescent="0.3">
      <c r="A60" s="52" t="str">
        <f>qPCR!A61</f>
        <v>NxW_16S</v>
      </c>
      <c r="B60" s="52">
        <f>qPCR!B61</f>
        <v>94</v>
      </c>
      <c r="C60" s="53"/>
      <c r="D60" s="54"/>
      <c r="F60" s="45"/>
      <c r="G60">
        <v>59</v>
      </c>
      <c r="H60" t="s">
        <v>221</v>
      </c>
    </row>
    <row r="61" spans="1:8" x14ac:dyDescent="0.3">
      <c r="A61" s="52" t="str">
        <f>qPCR!A62</f>
        <v>NxW_16S</v>
      </c>
      <c r="B61" s="52">
        <f>qPCR!B62</f>
        <v>95</v>
      </c>
      <c r="C61" s="53"/>
      <c r="D61" s="54"/>
      <c r="F61" s="45"/>
      <c r="G61">
        <v>60</v>
      </c>
      <c r="H61" t="s">
        <v>221</v>
      </c>
    </row>
    <row r="62" spans="1:8" x14ac:dyDescent="0.3">
      <c r="A62" s="52" t="str">
        <f>qPCR!A63</f>
        <v>NxW_16S</v>
      </c>
      <c r="B62" s="52">
        <f>qPCR!B63</f>
        <v>96</v>
      </c>
      <c r="C62" s="53"/>
      <c r="D62" s="54"/>
      <c r="F62" s="45"/>
      <c r="G62">
        <v>61</v>
      </c>
      <c r="H62" t="s">
        <v>221</v>
      </c>
    </row>
    <row r="63" spans="1:8" x14ac:dyDescent="0.3">
      <c r="A63" s="52" t="str">
        <f>qPCR!A64</f>
        <v>NxW_16S</v>
      </c>
      <c r="B63" s="52">
        <f>qPCR!B64</f>
        <v>97</v>
      </c>
      <c r="C63" s="53"/>
      <c r="D63" s="54"/>
      <c r="F63" s="45"/>
      <c r="G63">
        <v>62</v>
      </c>
      <c r="H63" t="s">
        <v>221</v>
      </c>
    </row>
    <row r="64" spans="1:8" x14ac:dyDescent="0.3">
      <c r="A64" s="52" t="str">
        <f>qPCR!A65</f>
        <v>NxW_16S</v>
      </c>
      <c r="B64" s="52">
        <f>qPCR!B65</f>
        <v>98</v>
      </c>
      <c r="C64" s="53"/>
      <c r="D64" s="54"/>
      <c r="F64" s="45"/>
      <c r="G64">
        <v>63</v>
      </c>
      <c r="H64" t="s">
        <v>221</v>
      </c>
    </row>
    <row r="65" spans="1:8" x14ac:dyDescent="0.3">
      <c r="A65" s="52" t="str">
        <f>qPCR!A66</f>
        <v>NxW_16S</v>
      </c>
      <c r="B65" s="52">
        <f>qPCR!B66</f>
        <v>99</v>
      </c>
      <c r="C65" s="53"/>
      <c r="D65" s="54"/>
      <c r="F65" s="45"/>
      <c r="G65">
        <v>64</v>
      </c>
      <c r="H65" t="s">
        <v>221</v>
      </c>
    </row>
    <row r="66" spans="1:8" x14ac:dyDescent="0.3">
      <c r="A66" s="52" t="str">
        <f>qPCR!A67</f>
        <v>NxW_16S</v>
      </c>
      <c r="B66" s="52">
        <f>qPCR!B67</f>
        <v>100</v>
      </c>
      <c r="C66" s="53"/>
      <c r="D66" s="54"/>
      <c r="F66" s="45"/>
      <c r="G66">
        <v>65</v>
      </c>
      <c r="H66" t="s">
        <v>221</v>
      </c>
    </row>
    <row r="67" spans="1:8" x14ac:dyDescent="0.3">
      <c r="A67" s="52" t="str">
        <f>qPCR!A68</f>
        <v>NxW_16S</v>
      </c>
      <c r="B67" s="52">
        <f>qPCR!B68</f>
        <v>101</v>
      </c>
      <c r="C67" s="53"/>
      <c r="D67" s="54"/>
      <c r="F67" s="45"/>
      <c r="G67">
        <v>66</v>
      </c>
      <c r="H67" t="s">
        <v>221</v>
      </c>
    </row>
    <row r="68" spans="1:8" x14ac:dyDescent="0.3">
      <c r="A68" s="52" t="str">
        <f>qPCR!A69</f>
        <v>NxW_16S</v>
      </c>
      <c r="B68" s="52">
        <f>qPCR!B69</f>
        <v>102</v>
      </c>
      <c r="C68" s="53"/>
      <c r="D68" s="54"/>
      <c r="F68" s="45"/>
      <c r="G68">
        <v>67</v>
      </c>
      <c r="H68" t="s">
        <v>221</v>
      </c>
    </row>
    <row r="69" spans="1:8" x14ac:dyDescent="0.3">
      <c r="A69" s="52" t="str">
        <f>qPCR!A70</f>
        <v>NxW_16S</v>
      </c>
      <c r="B69" s="52">
        <f>qPCR!B70</f>
        <v>103</v>
      </c>
      <c r="C69" s="53"/>
      <c r="D69" s="54"/>
      <c r="F69" s="45"/>
      <c r="G69">
        <v>68</v>
      </c>
      <c r="H69" t="s">
        <v>221</v>
      </c>
    </row>
    <row r="70" spans="1:8" x14ac:dyDescent="0.3">
      <c r="A70" s="52" t="str">
        <f>qPCR!A71</f>
        <v>NxW_16S</v>
      </c>
      <c r="B70" s="52">
        <f>qPCR!B71</f>
        <v>104</v>
      </c>
      <c r="C70" s="53"/>
      <c r="D70" s="54"/>
      <c r="F70" s="45"/>
      <c r="G70">
        <v>69</v>
      </c>
      <c r="H70" t="s">
        <v>221</v>
      </c>
    </row>
    <row r="71" spans="1:8" x14ac:dyDescent="0.3">
      <c r="A71" s="52" t="str">
        <f>qPCR!A72</f>
        <v>NxW_16S</v>
      </c>
      <c r="B71" s="52">
        <f>qPCR!B72</f>
        <v>105</v>
      </c>
      <c r="C71" s="53"/>
      <c r="D71" s="54"/>
      <c r="F71" s="45"/>
      <c r="G71">
        <v>70</v>
      </c>
      <c r="H71" t="s">
        <v>221</v>
      </c>
    </row>
    <row r="72" spans="1:8" x14ac:dyDescent="0.3">
      <c r="A72" s="52" t="str">
        <f>qPCR!A73</f>
        <v>NxW_16S</v>
      </c>
      <c r="B72" s="52">
        <f>qPCR!B73</f>
        <v>106</v>
      </c>
      <c r="C72" s="53"/>
      <c r="D72" s="54"/>
      <c r="F72" s="45"/>
      <c r="G72">
        <v>71</v>
      </c>
      <c r="H72" t="s">
        <v>221</v>
      </c>
    </row>
    <row r="73" spans="1:8" x14ac:dyDescent="0.3">
      <c r="A73" s="52" t="str">
        <f>qPCR!A74</f>
        <v>NxW_16S</v>
      </c>
      <c r="B73" s="52">
        <f>qPCR!B74</f>
        <v>108</v>
      </c>
      <c r="C73" s="53"/>
      <c r="D73" s="54"/>
      <c r="F73" s="45"/>
      <c r="G73">
        <v>72</v>
      </c>
      <c r="H73" t="s">
        <v>221</v>
      </c>
    </row>
    <row r="74" spans="1:8" x14ac:dyDescent="0.3">
      <c r="A74" s="52" t="str">
        <f>qPCR!A75</f>
        <v>NxW_16S</v>
      </c>
      <c r="B74" s="52">
        <f>qPCR!B75</f>
        <v>109</v>
      </c>
      <c r="C74" s="53"/>
      <c r="D74" s="54"/>
      <c r="F74" s="45"/>
      <c r="G74">
        <v>73</v>
      </c>
      <c r="H74" t="s">
        <v>221</v>
      </c>
    </row>
    <row r="75" spans="1:8" x14ac:dyDescent="0.3">
      <c r="A75" s="52" t="str">
        <f>qPCR!A76</f>
        <v>NxW_16S</v>
      </c>
      <c r="B75" s="52">
        <f>qPCR!B76</f>
        <v>110</v>
      </c>
      <c r="C75" s="53"/>
      <c r="D75" s="54"/>
      <c r="F75" s="45"/>
      <c r="G75">
        <v>74</v>
      </c>
      <c r="H75" t="s">
        <v>221</v>
      </c>
    </row>
    <row r="76" spans="1:8" x14ac:dyDescent="0.3">
      <c r="A76" s="52" t="str">
        <f>qPCR!A77</f>
        <v>NxW_16S</v>
      </c>
      <c r="B76" s="52">
        <f>qPCR!B77</f>
        <v>113</v>
      </c>
      <c r="C76" s="53"/>
      <c r="D76" s="54"/>
      <c r="F76" s="45"/>
      <c r="G76">
        <v>75</v>
      </c>
      <c r="H76" t="s">
        <v>221</v>
      </c>
    </row>
    <row r="77" spans="1:8" x14ac:dyDescent="0.3">
      <c r="A77" s="52" t="str">
        <f>qPCR!A78</f>
        <v>NxW_16S</v>
      </c>
      <c r="B77" s="52">
        <f>qPCR!B78</f>
        <v>115</v>
      </c>
      <c r="C77" s="53"/>
      <c r="D77" s="54"/>
      <c r="F77" s="45"/>
      <c r="G77">
        <v>76</v>
      </c>
      <c r="H77" t="s">
        <v>221</v>
      </c>
    </row>
    <row r="78" spans="1:8" x14ac:dyDescent="0.3">
      <c r="A78" s="52" t="str">
        <f>qPCR!A79</f>
        <v>NxW_16S</v>
      </c>
      <c r="B78" s="52">
        <f>qPCR!B79</f>
        <v>116</v>
      </c>
      <c r="C78" s="53"/>
      <c r="D78" s="54"/>
      <c r="F78" s="45"/>
      <c r="G78">
        <v>77</v>
      </c>
      <c r="H78" t="s">
        <v>221</v>
      </c>
    </row>
    <row r="79" spans="1:8" x14ac:dyDescent="0.3">
      <c r="A79" s="52" t="str">
        <f>qPCR!A80</f>
        <v>NxW_16S</v>
      </c>
      <c r="B79" s="52">
        <f>qPCR!B80</f>
        <v>118</v>
      </c>
      <c r="C79" s="53"/>
      <c r="D79" s="54"/>
      <c r="F79" s="45"/>
      <c r="G79">
        <v>78</v>
      </c>
      <c r="H79" t="s">
        <v>221</v>
      </c>
    </row>
    <row r="80" spans="1:8" x14ac:dyDescent="0.3">
      <c r="A80" s="52" t="str">
        <f>qPCR!A81</f>
        <v>NxW_16S</v>
      </c>
      <c r="B80" s="52">
        <f>qPCR!B81</f>
        <v>120</v>
      </c>
      <c r="C80" s="53"/>
      <c r="D80" s="54"/>
      <c r="F80" s="45"/>
      <c r="G80">
        <v>79</v>
      </c>
      <c r="H80" t="s">
        <v>221</v>
      </c>
    </row>
    <row r="81" spans="1:8" x14ac:dyDescent="0.3">
      <c r="A81" s="52" t="str">
        <f>qPCR!A82</f>
        <v>NxW_16S</v>
      </c>
      <c r="B81" s="52">
        <f>qPCR!B82</f>
        <v>125</v>
      </c>
      <c r="C81" s="53"/>
      <c r="D81" s="54"/>
      <c r="F81" s="45"/>
      <c r="G81">
        <v>80</v>
      </c>
      <c r="H81" t="s">
        <v>221</v>
      </c>
    </row>
    <row r="82" spans="1:8" x14ac:dyDescent="0.3">
      <c r="A82" s="52" t="str">
        <f>qPCR!A83</f>
        <v>NxW_16S</v>
      </c>
      <c r="B82" s="52">
        <f>qPCR!B83</f>
        <v>126</v>
      </c>
      <c r="C82" s="53"/>
      <c r="D82" s="54"/>
      <c r="F82" s="45"/>
      <c r="G82">
        <v>81</v>
      </c>
      <c r="H82" t="s">
        <v>221</v>
      </c>
    </row>
    <row r="83" spans="1:8" x14ac:dyDescent="0.3">
      <c r="A83" s="52" t="str">
        <f>qPCR!A84</f>
        <v>NxW_16S</v>
      </c>
      <c r="B83" s="52">
        <f>qPCR!B84</f>
        <v>128</v>
      </c>
      <c r="C83" s="53"/>
      <c r="D83" s="54"/>
      <c r="F83" s="45"/>
      <c r="G83">
        <v>82</v>
      </c>
      <c r="H83" t="s">
        <v>221</v>
      </c>
    </row>
    <row r="84" spans="1:8" x14ac:dyDescent="0.3">
      <c r="A84" s="52" t="str">
        <f>qPCR!A85</f>
        <v>NxW_16S</v>
      </c>
      <c r="B84" s="52">
        <f>qPCR!B85</f>
        <v>122</v>
      </c>
      <c r="C84" s="53"/>
      <c r="D84" s="54"/>
      <c r="F84" s="45"/>
      <c r="G84">
        <v>83</v>
      </c>
      <c r="H84" t="s">
        <v>221</v>
      </c>
    </row>
    <row r="85" spans="1:8" x14ac:dyDescent="0.3">
      <c r="A85" s="52" t="str">
        <f>qPCR!A86</f>
        <v>NxW_16S</v>
      </c>
      <c r="B85" s="52">
        <f>qPCR!B86</f>
        <v>124</v>
      </c>
      <c r="C85" s="53"/>
      <c r="D85" s="54"/>
      <c r="F85" s="45"/>
      <c r="G85">
        <v>84</v>
      </c>
      <c r="H85" t="s">
        <v>221</v>
      </c>
    </row>
    <row r="86" spans="1:8" x14ac:dyDescent="0.3">
      <c r="A86" s="52" t="str">
        <f>qPCR!A87</f>
        <v>NxW_16S</v>
      </c>
      <c r="B86" s="52" t="str">
        <f>qPCR!B87</f>
        <v>qPCR_H2O_1_A</v>
      </c>
      <c r="C86" s="53"/>
      <c r="D86" s="54"/>
      <c r="F86" s="45"/>
    </row>
    <row r="87" spans="1:8" x14ac:dyDescent="0.3">
      <c r="A87" s="52" t="str">
        <f>qPCR!A88</f>
        <v>NxW_16S</v>
      </c>
      <c r="B87" s="52" t="str">
        <f>qPCR!B88</f>
        <v>qPCR_H2O_2_A</v>
      </c>
      <c r="C87" s="53"/>
      <c r="D87" s="54"/>
      <c r="F87" s="45"/>
    </row>
    <row r="88" spans="1:8" x14ac:dyDescent="0.3">
      <c r="A88" s="52" t="str">
        <f>qPCR!A89</f>
        <v>NxW_16S</v>
      </c>
      <c r="B88" s="52" t="str">
        <f>qPCR!B89</f>
        <v>CalEXn_A</v>
      </c>
      <c r="C88" s="53"/>
      <c r="D88" s="54"/>
      <c r="F88" s="45"/>
      <c r="G88">
        <v>95</v>
      </c>
      <c r="H88" t="s">
        <v>221</v>
      </c>
    </row>
    <row r="89" spans="1:8" x14ac:dyDescent="0.3">
      <c r="A89" s="52" t="str">
        <f>qPCR!A90</f>
        <v>NxW_16S</v>
      </c>
      <c r="B89" s="52" t="str">
        <f>qPCR!B90</f>
        <v>Zymo_A</v>
      </c>
      <c r="C89" s="53"/>
      <c r="D89" s="54"/>
      <c r="F89" s="45"/>
      <c r="G89">
        <v>96</v>
      </c>
      <c r="H89" t="s">
        <v>221</v>
      </c>
    </row>
    <row r="90" spans="1:8" x14ac:dyDescent="0.3">
      <c r="A90" s="52" t="str">
        <f>qPCR!A91</f>
        <v>NxW_16S</v>
      </c>
      <c r="B90" s="52" t="str">
        <f>qPCR!B91</f>
        <v>MinION_Extraction_H2O_A</v>
      </c>
      <c r="C90" s="53"/>
      <c r="D90" s="54"/>
      <c r="F90" s="45"/>
      <c r="G90">
        <v>92</v>
      </c>
      <c r="H90" t="s">
        <v>221</v>
      </c>
    </row>
    <row r="91" spans="1:8" x14ac:dyDescent="0.3">
      <c r="A91" s="52" t="str">
        <f>qPCR!A92</f>
        <v>NxW_16S</v>
      </c>
      <c r="B91" s="52" t="str">
        <f>qPCR!B92</f>
        <v>MinION_PCR1_H2O_A</v>
      </c>
      <c r="C91" s="53"/>
      <c r="D91" s="54"/>
      <c r="F91" s="45"/>
      <c r="G91">
        <v>93</v>
      </c>
      <c r="H91" t="s">
        <v>221</v>
      </c>
    </row>
    <row r="92" spans="1:8" x14ac:dyDescent="0.3">
      <c r="A92" s="52" t="str">
        <f>qPCR!A93</f>
        <v>NxW_16S</v>
      </c>
      <c r="B92" s="52" t="str">
        <f>qPCR!B93</f>
        <v>MinION_PCR2_H2O_A</v>
      </c>
      <c r="C92" s="53"/>
      <c r="D92" s="54"/>
      <c r="F92" s="45"/>
      <c r="G92">
        <v>94</v>
      </c>
      <c r="H92" t="s">
        <v>221</v>
      </c>
    </row>
    <row r="93" spans="1:8" x14ac:dyDescent="0.3">
      <c r="A93" s="52" t="str">
        <f>qPCR!A94</f>
        <v>NxW_16S</v>
      </c>
      <c r="B93" s="52">
        <f>qPCR!B94</f>
        <v>129</v>
      </c>
      <c r="C93" s="53"/>
      <c r="D93" s="54"/>
      <c r="F93" s="45"/>
      <c r="G93">
        <v>85</v>
      </c>
      <c r="H93" t="s">
        <v>221</v>
      </c>
    </row>
    <row r="94" spans="1:8" x14ac:dyDescent="0.3">
      <c r="A94" s="52" t="str">
        <f>qPCR!A95</f>
        <v>NxW_16S</v>
      </c>
      <c r="B94" s="52">
        <f>qPCR!B95</f>
        <v>130</v>
      </c>
      <c r="C94" s="53"/>
      <c r="D94" s="54"/>
      <c r="F94" s="45"/>
      <c r="G94">
        <v>86</v>
      </c>
      <c r="H94" t="s">
        <v>221</v>
      </c>
    </row>
    <row r="95" spans="1:8" x14ac:dyDescent="0.3">
      <c r="A95" s="52" t="str">
        <f>qPCR!A96</f>
        <v>NxW_16S</v>
      </c>
      <c r="B95" s="52">
        <f>qPCR!B96</f>
        <v>131</v>
      </c>
      <c r="C95" s="53"/>
      <c r="D95" s="54"/>
      <c r="F95" s="45"/>
      <c r="G95">
        <v>87</v>
      </c>
      <c r="H95" t="s">
        <v>221</v>
      </c>
    </row>
    <row r="96" spans="1:8" x14ac:dyDescent="0.3">
      <c r="A96" s="52" t="str">
        <f>qPCR!A97</f>
        <v>NxW_16S</v>
      </c>
      <c r="B96" s="52">
        <f>qPCR!B97</f>
        <v>132</v>
      </c>
      <c r="C96" s="53"/>
      <c r="D96" s="54"/>
      <c r="F96" s="45"/>
      <c r="G96">
        <v>88</v>
      </c>
      <c r="H96" t="s">
        <v>221</v>
      </c>
    </row>
    <row r="97" spans="1:8" x14ac:dyDescent="0.3">
      <c r="A97" s="52" t="str">
        <f>qPCR!A98</f>
        <v>NxW_16S</v>
      </c>
      <c r="B97" s="52">
        <f>qPCR!B98</f>
        <v>133</v>
      </c>
      <c r="C97" s="53"/>
      <c r="D97" s="54"/>
      <c r="F97" s="45"/>
      <c r="G97">
        <v>89</v>
      </c>
      <c r="H97" t="s">
        <v>221</v>
      </c>
    </row>
    <row r="98" spans="1:8" x14ac:dyDescent="0.3">
      <c r="A98" s="52" t="str">
        <f>qPCR!A99</f>
        <v>NxW_16S</v>
      </c>
      <c r="B98" s="52">
        <f>qPCR!B99</f>
        <v>134</v>
      </c>
      <c r="C98" s="53"/>
      <c r="D98" s="54"/>
      <c r="F98" s="45"/>
      <c r="G98">
        <v>90</v>
      </c>
      <c r="H98" t="s">
        <v>221</v>
      </c>
    </row>
    <row r="99" spans="1:8" s="100" customFormat="1" x14ac:dyDescent="0.3">
      <c r="A99" s="99" t="str">
        <f>qPCR!A100</f>
        <v>NxW_16S</v>
      </c>
      <c r="B99" s="99">
        <f>qPCR!B100</f>
        <v>135</v>
      </c>
      <c r="C99" s="103"/>
      <c r="D99" s="104"/>
      <c r="F99" s="105"/>
      <c r="G99" s="100">
        <v>91</v>
      </c>
      <c r="H99" s="100" t="s">
        <v>221</v>
      </c>
    </row>
    <row r="100" spans="1:8" x14ac:dyDescent="0.3">
      <c r="A100" s="52" t="str">
        <f>qPCR!A101</f>
        <v>NxW_16S</v>
      </c>
      <c r="B100" s="52">
        <f>qPCR!B101</f>
        <v>136</v>
      </c>
      <c r="C100" s="53"/>
      <c r="D100" s="54"/>
      <c r="F100" s="45"/>
      <c r="G100">
        <v>1</v>
      </c>
      <c r="H100" t="s">
        <v>222</v>
      </c>
    </row>
    <row r="101" spans="1:8" x14ac:dyDescent="0.3">
      <c r="A101" s="52" t="str">
        <f>qPCR!A102</f>
        <v>NxW_16S</v>
      </c>
      <c r="B101" s="52">
        <f>qPCR!B102</f>
        <v>137</v>
      </c>
      <c r="C101" s="53"/>
      <c r="D101" s="54"/>
      <c r="F101" s="45"/>
      <c r="G101">
        <v>2</v>
      </c>
      <c r="H101" t="s">
        <v>222</v>
      </c>
    </row>
    <row r="102" spans="1:8" x14ac:dyDescent="0.3">
      <c r="A102" s="52" t="str">
        <f>qPCR!A103</f>
        <v>NxW_16S</v>
      </c>
      <c r="B102" s="52">
        <f>qPCR!B103</f>
        <v>138</v>
      </c>
      <c r="C102" s="53"/>
      <c r="D102" s="54"/>
      <c r="F102" s="45"/>
      <c r="G102">
        <v>3</v>
      </c>
      <c r="H102" t="s">
        <v>222</v>
      </c>
    </row>
    <row r="103" spans="1:8" x14ac:dyDescent="0.3">
      <c r="A103" s="52" t="str">
        <f>qPCR!A104</f>
        <v>NxW_16S</v>
      </c>
      <c r="B103" s="52">
        <f>qPCR!B104</f>
        <v>139</v>
      </c>
      <c r="C103" s="53"/>
      <c r="D103" s="54"/>
      <c r="F103" s="45"/>
      <c r="G103">
        <v>4</v>
      </c>
      <c r="H103" t="s">
        <v>222</v>
      </c>
    </row>
    <row r="104" spans="1:8" x14ac:dyDescent="0.3">
      <c r="A104" s="52" t="str">
        <f>qPCR!A105</f>
        <v>NxW_16S</v>
      </c>
      <c r="B104" s="52">
        <f>qPCR!B105</f>
        <v>141</v>
      </c>
      <c r="C104" s="53"/>
      <c r="D104" s="54"/>
      <c r="F104" s="45"/>
      <c r="G104">
        <v>5</v>
      </c>
      <c r="H104" t="s">
        <v>222</v>
      </c>
    </row>
    <row r="105" spans="1:8" x14ac:dyDescent="0.3">
      <c r="A105" s="52" t="str">
        <f>qPCR!A106</f>
        <v>NxW_16S</v>
      </c>
      <c r="B105" s="52">
        <f>qPCR!B106</f>
        <v>142</v>
      </c>
      <c r="C105" s="53"/>
      <c r="D105" s="54"/>
      <c r="F105" s="45"/>
      <c r="G105">
        <v>6</v>
      </c>
      <c r="H105" t="s">
        <v>222</v>
      </c>
    </row>
    <row r="106" spans="1:8" x14ac:dyDescent="0.3">
      <c r="A106" s="52" t="str">
        <f>qPCR!A107</f>
        <v>NxW_16S</v>
      </c>
      <c r="B106" s="52">
        <f>qPCR!B107</f>
        <v>145</v>
      </c>
      <c r="C106" s="53"/>
      <c r="D106" s="54"/>
      <c r="F106" s="45"/>
      <c r="G106">
        <v>7</v>
      </c>
      <c r="H106" t="s">
        <v>222</v>
      </c>
    </row>
    <row r="107" spans="1:8" x14ac:dyDescent="0.3">
      <c r="A107" s="52" t="str">
        <f>qPCR!A108</f>
        <v>NxW_16S</v>
      </c>
      <c r="B107" s="52">
        <f>qPCR!B108</f>
        <v>146</v>
      </c>
      <c r="C107" s="30"/>
      <c r="D107" s="44"/>
      <c r="E107" s="7"/>
      <c r="G107">
        <v>8</v>
      </c>
      <c r="H107" t="s">
        <v>222</v>
      </c>
    </row>
    <row r="108" spans="1:8" x14ac:dyDescent="0.3">
      <c r="A108" s="52" t="str">
        <f>qPCR!A109</f>
        <v>NxW_16S</v>
      </c>
      <c r="B108" s="52">
        <f>qPCR!B109</f>
        <v>147</v>
      </c>
      <c r="C108" s="30"/>
      <c r="D108" s="44"/>
      <c r="E108" s="7"/>
      <c r="G108">
        <v>9</v>
      </c>
      <c r="H108" t="s">
        <v>222</v>
      </c>
    </row>
    <row r="109" spans="1:8" x14ac:dyDescent="0.3">
      <c r="A109" s="52" t="str">
        <f>qPCR!A110</f>
        <v>NxW_16S</v>
      </c>
      <c r="B109" s="52">
        <f>qPCR!B110</f>
        <v>148</v>
      </c>
      <c r="C109" s="30"/>
      <c r="D109" s="44"/>
      <c r="E109" s="7"/>
      <c r="G109">
        <v>10</v>
      </c>
      <c r="H109" t="s">
        <v>222</v>
      </c>
    </row>
    <row r="110" spans="1:8" x14ac:dyDescent="0.3">
      <c r="A110" s="52" t="str">
        <f>qPCR!A111</f>
        <v>NxW_16S</v>
      </c>
      <c r="B110" s="52">
        <f>qPCR!B111</f>
        <v>149</v>
      </c>
      <c r="C110" s="30"/>
      <c r="D110" s="44"/>
      <c r="E110" s="7"/>
      <c r="G110">
        <v>11</v>
      </c>
      <c r="H110" t="s">
        <v>222</v>
      </c>
    </row>
    <row r="111" spans="1:8" x14ac:dyDescent="0.3">
      <c r="A111" s="52" t="str">
        <f>qPCR!A112</f>
        <v>NxW_16S</v>
      </c>
      <c r="B111" s="52">
        <f>qPCR!B112</f>
        <v>150</v>
      </c>
      <c r="C111" s="30"/>
      <c r="D111" s="44"/>
      <c r="E111" s="7"/>
      <c r="G111">
        <v>12</v>
      </c>
      <c r="H111" t="s">
        <v>222</v>
      </c>
    </row>
    <row r="112" spans="1:8" x14ac:dyDescent="0.3">
      <c r="A112" s="52" t="str">
        <f>qPCR!A113</f>
        <v>NxW_16S</v>
      </c>
      <c r="B112" s="52">
        <f>qPCR!B113</f>
        <v>151</v>
      </c>
      <c r="C112" s="30"/>
      <c r="D112" s="44"/>
      <c r="E112" s="7"/>
      <c r="G112">
        <v>13</v>
      </c>
      <c r="H112" t="s">
        <v>222</v>
      </c>
    </row>
    <row r="113" spans="1:8" x14ac:dyDescent="0.3">
      <c r="A113" s="52" t="str">
        <f>qPCR!A114</f>
        <v>NxW_16S</v>
      </c>
      <c r="B113" s="52">
        <f>qPCR!B114</f>
        <v>152</v>
      </c>
      <c r="C113" s="30"/>
      <c r="D113" s="44"/>
      <c r="E113" s="7"/>
      <c r="G113">
        <v>14</v>
      </c>
      <c r="H113" t="s">
        <v>222</v>
      </c>
    </row>
    <row r="114" spans="1:8" x14ac:dyDescent="0.3">
      <c r="A114" s="52" t="str">
        <f>qPCR!A115</f>
        <v>NxW_16S</v>
      </c>
      <c r="B114" s="52">
        <f>qPCR!B115</f>
        <v>153</v>
      </c>
      <c r="C114" s="30"/>
      <c r="D114" s="44"/>
      <c r="E114" s="7"/>
      <c r="G114">
        <v>15</v>
      </c>
      <c r="H114" t="s">
        <v>222</v>
      </c>
    </row>
    <row r="115" spans="1:8" x14ac:dyDescent="0.3">
      <c r="A115" s="52" t="str">
        <f>qPCR!A116</f>
        <v>NxW_16S</v>
      </c>
      <c r="B115" s="52">
        <f>qPCR!B116</f>
        <v>154</v>
      </c>
      <c r="C115" s="30"/>
      <c r="D115" s="44"/>
      <c r="E115" s="7"/>
      <c r="G115">
        <v>16</v>
      </c>
      <c r="H115" t="s">
        <v>222</v>
      </c>
    </row>
    <row r="116" spans="1:8" x14ac:dyDescent="0.3">
      <c r="A116" s="52" t="str">
        <f>qPCR!A117</f>
        <v>NxW_16S</v>
      </c>
      <c r="B116" s="52">
        <f>qPCR!B117</f>
        <v>155</v>
      </c>
      <c r="C116" s="30"/>
      <c r="D116" s="44"/>
      <c r="E116" s="7"/>
      <c r="G116">
        <v>17</v>
      </c>
      <c r="H116" t="s">
        <v>222</v>
      </c>
    </row>
    <row r="117" spans="1:8" x14ac:dyDescent="0.3">
      <c r="A117" s="52" t="str">
        <f>qPCR!A118</f>
        <v>NxW_16S</v>
      </c>
      <c r="B117" s="52">
        <f>qPCR!B118</f>
        <v>156</v>
      </c>
      <c r="C117" s="30"/>
      <c r="D117" s="44"/>
      <c r="E117" s="7"/>
      <c r="G117">
        <v>18</v>
      </c>
      <c r="H117" t="s">
        <v>222</v>
      </c>
    </row>
    <row r="118" spans="1:8" x14ac:dyDescent="0.3">
      <c r="A118" s="52" t="str">
        <f>qPCR!A119</f>
        <v>NxW_16S</v>
      </c>
      <c r="B118" s="52">
        <f>qPCR!B119</f>
        <v>157</v>
      </c>
      <c r="C118" s="30"/>
      <c r="D118" s="44"/>
      <c r="E118" s="7"/>
      <c r="G118">
        <v>19</v>
      </c>
      <c r="H118" t="s">
        <v>222</v>
      </c>
    </row>
    <row r="119" spans="1:8" x14ac:dyDescent="0.3">
      <c r="A119" s="52" t="str">
        <f>qPCR!A120</f>
        <v>NxW_16S</v>
      </c>
      <c r="B119" s="52">
        <f>qPCR!B120</f>
        <v>158</v>
      </c>
      <c r="C119" s="30"/>
      <c r="D119" s="44"/>
      <c r="E119" s="7"/>
      <c r="G119">
        <v>20</v>
      </c>
      <c r="H119" t="s">
        <v>222</v>
      </c>
    </row>
    <row r="120" spans="1:8" x14ac:dyDescent="0.3">
      <c r="A120" s="52" t="str">
        <f>qPCR!A121</f>
        <v>NxW_16S</v>
      </c>
      <c r="B120" s="52">
        <f>qPCR!B121</f>
        <v>159</v>
      </c>
      <c r="C120" s="30"/>
      <c r="D120" s="44"/>
      <c r="E120" s="7"/>
      <c r="G120">
        <v>21</v>
      </c>
      <c r="H120" t="s">
        <v>222</v>
      </c>
    </row>
    <row r="121" spans="1:8" x14ac:dyDescent="0.3">
      <c r="A121" s="52" t="str">
        <f>qPCR!A122</f>
        <v>NxW_16S</v>
      </c>
      <c r="B121" s="52">
        <f>qPCR!B122</f>
        <v>160</v>
      </c>
      <c r="C121" s="30"/>
      <c r="D121" s="44"/>
      <c r="E121" s="7"/>
      <c r="G121">
        <v>22</v>
      </c>
      <c r="H121" t="s">
        <v>222</v>
      </c>
    </row>
    <row r="122" spans="1:8" x14ac:dyDescent="0.3">
      <c r="A122" s="52" t="str">
        <f>qPCR!A123</f>
        <v>NxW_16S</v>
      </c>
      <c r="B122" s="52">
        <f>qPCR!B123</f>
        <v>161</v>
      </c>
      <c r="C122" s="30"/>
      <c r="D122" s="44"/>
      <c r="E122" s="7"/>
      <c r="G122">
        <v>23</v>
      </c>
      <c r="H122" t="s">
        <v>222</v>
      </c>
    </row>
    <row r="123" spans="1:8" x14ac:dyDescent="0.3">
      <c r="A123" s="52" t="str">
        <f>qPCR!A124</f>
        <v>NxW_16S</v>
      </c>
      <c r="B123" s="52">
        <f>qPCR!B124</f>
        <v>162</v>
      </c>
      <c r="C123" s="30"/>
      <c r="D123" s="44"/>
      <c r="E123" s="7"/>
      <c r="G123">
        <v>24</v>
      </c>
      <c r="H123" t="s">
        <v>222</v>
      </c>
    </row>
    <row r="124" spans="1:8" x14ac:dyDescent="0.3">
      <c r="A124" s="52" t="str">
        <f>qPCR!A125</f>
        <v>NxW_16S</v>
      </c>
      <c r="B124" s="52">
        <f>qPCR!B125</f>
        <v>163</v>
      </c>
      <c r="C124" s="30"/>
      <c r="D124" s="44"/>
      <c r="E124" s="7"/>
      <c r="G124">
        <v>25</v>
      </c>
      <c r="H124" t="s">
        <v>222</v>
      </c>
    </row>
    <row r="125" spans="1:8" x14ac:dyDescent="0.3">
      <c r="A125" s="52" t="str">
        <f>qPCR!A126</f>
        <v>NxW_16S</v>
      </c>
      <c r="B125" s="52">
        <f>qPCR!B126</f>
        <v>164</v>
      </c>
      <c r="C125" s="30"/>
      <c r="D125" s="44"/>
      <c r="E125" s="7"/>
      <c r="G125">
        <v>26</v>
      </c>
      <c r="H125" t="s">
        <v>222</v>
      </c>
    </row>
    <row r="126" spans="1:8" x14ac:dyDescent="0.3">
      <c r="A126" s="52" t="str">
        <f>qPCR!A127</f>
        <v>NxW_16S</v>
      </c>
      <c r="B126" s="52">
        <f>qPCR!B127</f>
        <v>165</v>
      </c>
      <c r="C126" s="30"/>
      <c r="D126" s="44"/>
      <c r="E126" s="7"/>
      <c r="G126">
        <v>27</v>
      </c>
      <c r="H126" t="s">
        <v>222</v>
      </c>
    </row>
    <row r="127" spans="1:8" x14ac:dyDescent="0.3">
      <c r="A127" s="52" t="str">
        <f>qPCR!A128</f>
        <v>NxW_16S</v>
      </c>
      <c r="B127" s="52">
        <f>qPCR!B128</f>
        <v>166</v>
      </c>
      <c r="C127" s="30"/>
      <c r="D127" s="44"/>
      <c r="E127" s="7"/>
      <c r="G127">
        <v>28</v>
      </c>
      <c r="H127" t="s">
        <v>222</v>
      </c>
    </row>
    <row r="128" spans="1:8" x14ac:dyDescent="0.3">
      <c r="A128" s="52" t="str">
        <f>qPCR!A129</f>
        <v>NxW_16S</v>
      </c>
      <c r="B128" s="52">
        <f>qPCR!B129</f>
        <v>167</v>
      </c>
      <c r="C128" s="30"/>
      <c r="D128" s="44"/>
      <c r="E128" s="7"/>
      <c r="G128">
        <v>29</v>
      </c>
      <c r="H128" t="s">
        <v>222</v>
      </c>
    </row>
    <row r="129" spans="1:8" x14ac:dyDescent="0.3">
      <c r="A129" s="52" t="str">
        <f>qPCR!A130</f>
        <v>NxW_16S</v>
      </c>
      <c r="B129" s="52" t="str">
        <f>qPCR!B130</f>
        <v>B</v>
      </c>
      <c r="C129" s="30"/>
      <c r="D129" s="44"/>
      <c r="E129" s="7"/>
      <c r="G129">
        <v>30</v>
      </c>
      <c r="H129" t="s">
        <v>222</v>
      </c>
    </row>
    <row r="130" spans="1:8" x14ac:dyDescent="0.3">
      <c r="A130" s="52" t="str">
        <f>qPCR!A131</f>
        <v>NxW_16S</v>
      </c>
      <c r="B130" s="52">
        <f>qPCR!B131</f>
        <v>168</v>
      </c>
      <c r="C130" s="30"/>
      <c r="D130" s="44"/>
      <c r="E130" s="7"/>
      <c r="G130">
        <v>31</v>
      </c>
      <c r="H130" t="s">
        <v>222</v>
      </c>
    </row>
    <row r="131" spans="1:8" x14ac:dyDescent="0.3">
      <c r="A131" s="52" t="str">
        <f>qPCR!A132</f>
        <v>NxW_16S</v>
      </c>
      <c r="B131" s="52">
        <f>qPCR!B132</f>
        <v>169</v>
      </c>
      <c r="C131" s="30"/>
      <c r="D131" s="44"/>
      <c r="E131" s="7"/>
      <c r="G131">
        <v>32</v>
      </c>
      <c r="H131" t="s">
        <v>222</v>
      </c>
    </row>
    <row r="132" spans="1:8" x14ac:dyDescent="0.3">
      <c r="A132" s="52" t="str">
        <f>qPCR!A133</f>
        <v>NxW_16S</v>
      </c>
      <c r="B132" s="52">
        <f>qPCR!B133</f>
        <v>171</v>
      </c>
      <c r="C132" s="30"/>
      <c r="D132" s="44"/>
      <c r="E132" s="7"/>
      <c r="G132">
        <v>33</v>
      </c>
      <c r="H132" t="s">
        <v>222</v>
      </c>
    </row>
    <row r="133" spans="1:8" x14ac:dyDescent="0.3">
      <c r="A133" s="52" t="str">
        <f>qPCR!A134</f>
        <v>NxW_16S</v>
      </c>
      <c r="B133" s="52">
        <f>qPCR!B134</f>
        <v>172</v>
      </c>
      <c r="C133" s="30"/>
      <c r="D133" s="44"/>
      <c r="E133" s="7"/>
      <c r="G133">
        <v>34</v>
      </c>
      <c r="H133" t="s">
        <v>222</v>
      </c>
    </row>
    <row r="134" spans="1:8" x14ac:dyDescent="0.3">
      <c r="A134" s="52" t="str">
        <f>qPCR!A135</f>
        <v>NxW_16S</v>
      </c>
      <c r="B134" s="52">
        <f>qPCR!B135</f>
        <v>174</v>
      </c>
      <c r="C134" s="30"/>
      <c r="D134" s="44"/>
      <c r="E134" s="7"/>
      <c r="G134">
        <v>35</v>
      </c>
      <c r="H134" t="s">
        <v>222</v>
      </c>
    </row>
    <row r="135" spans="1:8" x14ac:dyDescent="0.3">
      <c r="A135" s="52" t="str">
        <f>qPCR!A136</f>
        <v>NxW_16S</v>
      </c>
      <c r="B135" s="52">
        <f>qPCR!B136</f>
        <v>175</v>
      </c>
      <c r="C135" s="30"/>
      <c r="D135" s="44"/>
      <c r="E135" s="7"/>
      <c r="G135">
        <v>36</v>
      </c>
      <c r="H135" t="s">
        <v>222</v>
      </c>
    </row>
    <row r="136" spans="1:8" x14ac:dyDescent="0.3">
      <c r="A136" s="52" t="str">
        <f>qPCR!A137</f>
        <v>NxW_16S</v>
      </c>
      <c r="B136" s="52">
        <f>qPCR!B137</f>
        <v>176</v>
      </c>
      <c r="C136" s="30"/>
      <c r="D136" s="44"/>
      <c r="E136" s="7"/>
      <c r="G136">
        <v>37</v>
      </c>
      <c r="H136" t="s">
        <v>222</v>
      </c>
    </row>
    <row r="137" spans="1:8" x14ac:dyDescent="0.3">
      <c r="A137" s="52" t="str">
        <f>qPCR!A138</f>
        <v>NxW_16S</v>
      </c>
      <c r="B137" s="52">
        <f>qPCR!B138</f>
        <v>178</v>
      </c>
      <c r="C137" s="30"/>
      <c r="D137" s="44"/>
      <c r="E137" s="7"/>
      <c r="G137">
        <v>38</v>
      </c>
      <c r="H137" t="s">
        <v>222</v>
      </c>
    </row>
    <row r="138" spans="1:8" x14ac:dyDescent="0.3">
      <c r="A138" s="52" t="str">
        <f>qPCR!A139</f>
        <v>NxW_16S</v>
      </c>
      <c r="B138" s="52">
        <f>qPCR!B139</f>
        <v>179</v>
      </c>
      <c r="C138" s="30"/>
      <c r="D138" s="44"/>
      <c r="E138" s="7"/>
      <c r="G138">
        <v>39</v>
      </c>
      <c r="H138" t="s">
        <v>222</v>
      </c>
    </row>
    <row r="139" spans="1:8" x14ac:dyDescent="0.3">
      <c r="A139" s="52" t="str">
        <f>qPCR!A140</f>
        <v>NxW_16S</v>
      </c>
      <c r="B139" s="52">
        <f>qPCR!B140</f>
        <v>180</v>
      </c>
      <c r="C139" s="30"/>
      <c r="D139" s="44"/>
      <c r="E139" s="7"/>
      <c r="G139">
        <v>40</v>
      </c>
      <c r="H139" t="s">
        <v>222</v>
      </c>
    </row>
    <row r="140" spans="1:8" x14ac:dyDescent="0.3">
      <c r="A140" s="52" t="str">
        <f>qPCR!A141</f>
        <v>NxW_16S</v>
      </c>
      <c r="B140" s="52">
        <f>qPCR!B141</f>
        <v>181</v>
      </c>
      <c r="C140" s="30"/>
      <c r="E140" s="7"/>
      <c r="G140">
        <v>41</v>
      </c>
      <c r="H140" t="s">
        <v>222</v>
      </c>
    </row>
    <row r="141" spans="1:8" x14ac:dyDescent="0.3">
      <c r="A141" s="52" t="str">
        <f>qPCR!A142</f>
        <v>NxW_16S</v>
      </c>
      <c r="B141" s="52">
        <f>qPCR!B142</f>
        <v>182</v>
      </c>
      <c r="C141" s="30"/>
      <c r="E141" s="7"/>
      <c r="G141">
        <v>42</v>
      </c>
      <c r="H141" t="s">
        <v>222</v>
      </c>
    </row>
    <row r="142" spans="1:8" x14ac:dyDescent="0.3">
      <c r="A142" s="52" t="str">
        <f>qPCR!A143</f>
        <v>NxW_16S</v>
      </c>
      <c r="B142" s="52">
        <f>qPCR!B143</f>
        <v>183</v>
      </c>
      <c r="C142" s="30"/>
      <c r="E142" s="7"/>
      <c r="G142">
        <v>43</v>
      </c>
      <c r="H142" t="s">
        <v>222</v>
      </c>
    </row>
    <row r="143" spans="1:8" x14ac:dyDescent="0.3">
      <c r="A143" s="52" t="str">
        <f>qPCR!A144</f>
        <v>NxW_16S</v>
      </c>
      <c r="B143" s="52">
        <f>qPCR!B144</f>
        <v>184</v>
      </c>
      <c r="C143" s="30"/>
      <c r="E143" s="7"/>
      <c r="G143">
        <v>44</v>
      </c>
      <c r="H143" t="s">
        <v>222</v>
      </c>
    </row>
    <row r="144" spans="1:8" x14ac:dyDescent="0.3">
      <c r="A144" s="52" t="str">
        <f>qPCR!A145</f>
        <v>NxW_16S</v>
      </c>
      <c r="B144" s="52">
        <f>qPCR!B145</f>
        <v>185</v>
      </c>
      <c r="C144" s="30"/>
      <c r="E144" s="7"/>
      <c r="G144">
        <v>45</v>
      </c>
      <c r="H144" t="s">
        <v>222</v>
      </c>
    </row>
    <row r="145" spans="1:8" x14ac:dyDescent="0.3">
      <c r="A145" s="52" t="str">
        <f>qPCR!A146</f>
        <v>NxW_16S</v>
      </c>
      <c r="B145" s="52">
        <f>qPCR!B146</f>
        <v>186</v>
      </c>
      <c r="C145" s="30"/>
      <c r="E145" s="7"/>
      <c r="G145">
        <v>46</v>
      </c>
      <c r="H145" t="s">
        <v>222</v>
      </c>
    </row>
    <row r="146" spans="1:8" x14ac:dyDescent="0.3">
      <c r="A146" s="52" t="str">
        <f>qPCR!A147</f>
        <v>NxW_16S</v>
      </c>
      <c r="B146" s="52">
        <f>qPCR!B147</f>
        <v>187</v>
      </c>
      <c r="C146" s="30"/>
      <c r="E146" s="7"/>
      <c r="G146">
        <v>47</v>
      </c>
      <c r="H146" t="s">
        <v>222</v>
      </c>
    </row>
    <row r="147" spans="1:8" x14ac:dyDescent="0.3">
      <c r="A147" s="52" t="str">
        <f>qPCR!A148</f>
        <v>NxW_16S</v>
      </c>
      <c r="B147" s="52">
        <f>qPCR!B148</f>
        <v>188</v>
      </c>
      <c r="C147" s="30"/>
      <c r="E147" s="7"/>
      <c r="G147">
        <v>48</v>
      </c>
      <c r="H147" t="s">
        <v>222</v>
      </c>
    </row>
    <row r="148" spans="1:8" x14ac:dyDescent="0.3">
      <c r="A148" s="52" t="str">
        <f>qPCR!A149</f>
        <v>NxW_16S</v>
      </c>
      <c r="B148" s="52">
        <f>qPCR!B149</f>
        <v>189</v>
      </c>
      <c r="C148" s="30"/>
      <c r="E148" s="7"/>
      <c r="G148">
        <v>49</v>
      </c>
      <c r="H148" t="s">
        <v>222</v>
      </c>
    </row>
    <row r="149" spans="1:8" x14ac:dyDescent="0.3">
      <c r="A149" s="52" t="str">
        <f>qPCR!A150</f>
        <v>NxW_16S</v>
      </c>
      <c r="B149" s="52">
        <f>qPCR!B150</f>
        <v>190</v>
      </c>
      <c r="C149" s="30"/>
      <c r="E149" s="7"/>
      <c r="G149">
        <v>50</v>
      </c>
      <c r="H149" t="s">
        <v>222</v>
      </c>
    </row>
    <row r="150" spans="1:8" x14ac:dyDescent="0.3">
      <c r="A150" s="52" t="str">
        <f>qPCR!A151</f>
        <v>NxW_16S</v>
      </c>
      <c r="B150" s="52">
        <f>qPCR!B151</f>
        <v>191</v>
      </c>
      <c r="C150" s="30"/>
      <c r="E150" s="7"/>
      <c r="G150">
        <v>51</v>
      </c>
      <c r="H150" t="s">
        <v>222</v>
      </c>
    </row>
    <row r="151" spans="1:8" x14ac:dyDescent="0.3">
      <c r="A151" s="52" t="str">
        <f>qPCR!A152</f>
        <v>NxW_16S</v>
      </c>
      <c r="B151" s="52">
        <f>qPCR!B152</f>
        <v>192</v>
      </c>
      <c r="C151" s="30"/>
      <c r="E151" s="7"/>
      <c r="G151">
        <v>52</v>
      </c>
      <c r="H151" t="s">
        <v>222</v>
      </c>
    </row>
    <row r="152" spans="1:8" x14ac:dyDescent="0.3">
      <c r="A152" s="52" t="str">
        <f>qPCR!A153</f>
        <v>NxW_16S</v>
      </c>
      <c r="B152" s="52">
        <f>qPCR!B153</f>
        <v>193</v>
      </c>
      <c r="C152" s="30"/>
      <c r="E152" s="7"/>
      <c r="G152">
        <v>53</v>
      </c>
      <c r="H152" t="s">
        <v>222</v>
      </c>
    </row>
    <row r="153" spans="1:8" x14ac:dyDescent="0.3">
      <c r="A153" s="52" t="str">
        <f>qPCR!A154</f>
        <v>NxW_16S</v>
      </c>
      <c r="B153" s="52">
        <f>qPCR!B154</f>
        <v>194</v>
      </c>
      <c r="C153" s="30"/>
      <c r="E153" s="7"/>
      <c r="G153">
        <v>54</v>
      </c>
      <c r="H153" t="s">
        <v>222</v>
      </c>
    </row>
    <row r="154" spans="1:8" x14ac:dyDescent="0.3">
      <c r="A154" s="52" t="str">
        <f>qPCR!A155</f>
        <v>NxW_16S</v>
      </c>
      <c r="B154" s="52">
        <f>qPCR!B155</f>
        <v>195</v>
      </c>
      <c r="C154" s="30"/>
      <c r="E154" s="7"/>
      <c r="G154">
        <v>55</v>
      </c>
      <c r="H154" t="s">
        <v>222</v>
      </c>
    </row>
    <row r="155" spans="1:8" x14ac:dyDescent="0.3">
      <c r="A155" s="52" t="str">
        <f>qPCR!A156</f>
        <v>NxW_16S</v>
      </c>
      <c r="B155" s="52">
        <f>qPCR!B156</f>
        <v>196</v>
      </c>
      <c r="C155" s="30"/>
      <c r="E155" s="7"/>
      <c r="G155">
        <v>56</v>
      </c>
      <c r="H155" t="s">
        <v>222</v>
      </c>
    </row>
    <row r="156" spans="1:8" x14ac:dyDescent="0.3">
      <c r="A156" s="52" t="str">
        <f>qPCR!A157</f>
        <v>NxW_16S</v>
      </c>
      <c r="B156" s="52">
        <f>qPCR!B157</f>
        <v>197</v>
      </c>
      <c r="C156" s="30"/>
      <c r="E156" s="7"/>
      <c r="G156">
        <v>57</v>
      </c>
      <c r="H156" t="s">
        <v>222</v>
      </c>
    </row>
    <row r="157" spans="1:8" x14ac:dyDescent="0.3">
      <c r="A157" s="52" t="str">
        <f>qPCR!A158</f>
        <v>NxW_16S</v>
      </c>
      <c r="B157" s="52">
        <f>qPCR!B158</f>
        <v>198</v>
      </c>
      <c r="C157" s="30"/>
      <c r="E157" s="7"/>
      <c r="G157">
        <v>58</v>
      </c>
      <c r="H157" t="s">
        <v>222</v>
      </c>
    </row>
    <row r="158" spans="1:8" x14ac:dyDescent="0.3">
      <c r="A158" s="52" t="str">
        <f>qPCR!A159</f>
        <v>NxW_16S</v>
      </c>
      <c r="B158" s="52">
        <f>qPCR!B159</f>
        <v>199</v>
      </c>
      <c r="C158" s="30"/>
      <c r="E158" s="7"/>
      <c r="G158">
        <v>59</v>
      </c>
      <c r="H158" t="s">
        <v>222</v>
      </c>
    </row>
    <row r="159" spans="1:8" x14ac:dyDescent="0.3">
      <c r="A159" s="52" t="str">
        <f>qPCR!A160</f>
        <v>NxW_16S</v>
      </c>
      <c r="B159" s="52">
        <f>qPCR!B160</f>
        <v>200</v>
      </c>
      <c r="C159" s="30"/>
      <c r="E159" s="7"/>
      <c r="G159">
        <v>60</v>
      </c>
      <c r="H159" t="s">
        <v>222</v>
      </c>
    </row>
    <row r="160" spans="1:8" x14ac:dyDescent="0.3">
      <c r="A160" s="52" t="str">
        <f>qPCR!A161</f>
        <v>NxW_16S</v>
      </c>
      <c r="B160" s="52">
        <f>qPCR!B161</f>
        <v>201</v>
      </c>
      <c r="C160" s="30"/>
      <c r="E160" s="7"/>
      <c r="G160">
        <v>61</v>
      </c>
      <c r="H160" t="s">
        <v>222</v>
      </c>
    </row>
    <row r="161" spans="1:8" x14ac:dyDescent="0.3">
      <c r="A161" s="52" t="str">
        <f>qPCR!A162</f>
        <v>NxW_16S</v>
      </c>
      <c r="B161" s="52">
        <f>qPCR!B162</f>
        <v>202</v>
      </c>
      <c r="C161" s="30"/>
      <c r="E161" s="7"/>
      <c r="G161">
        <v>62</v>
      </c>
      <c r="H161" t="s">
        <v>222</v>
      </c>
    </row>
    <row r="162" spans="1:8" x14ac:dyDescent="0.3">
      <c r="A162" s="52" t="str">
        <f>qPCR!A163</f>
        <v>NxW_16S</v>
      </c>
      <c r="B162" s="52">
        <f>qPCR!B163</f>
        <v>203</v>
      </c>
      <c r="C162" s="30"/>
      <c r="E162" s="7"/>
      <c r="G162">
        <v>63</v>
      </c>
      <c r="H162" t="s">
        <v>222</v>
      </c>
    </row>
    <row r="163" spans="1:8" x14ac:dyDescent="0.3">
      <c r="A163" s="52" t="str">
        <f>qPCR!A164</f>
        <v>NxW_16S</v>
      </c>
      <c r="B163" s="52">
        <f>qPCR!B164</f>
        <v>204</v>
      </c>
      <c r="C163" s="30"/>
      <c r="E163" s="7"/>
      <c r="G163">
        <v>64</v>
      </c>
      <c r="H163" t="s">
        <v>222</v>
      </c>
    </row>
    <row r="164" spans="1:8" x14ac:dyDescent="0.3">
      <c r="A164" s="52" t="str">
        <f>qPCR!A165</f>
        <v>NxW_16S</v>
      </c>
      <c r="B164" s="52">
        <f>qPCR!B165</f>
        <v>205</v>
      </c>
      <c r="C164" s="30"/>
      <c r="E164" s="7"/>
      <c r="G164">
        <v>65</v>
      </c>
      <c r="H164" t="s">
        <v>222</v>
      </c>
    </row>
    <row r="165" spans="1:8" x14ac:dyDescent="0.3">
      <c r="A165" s="52" t="str">
        <f>qPCR!A166</f>
        <v>NxW_16S</v>
      </c>
      <c r="B165" s="52">
        <f>qPCR!B166</f>
        <v>206</v>
      </c>
      <c r="C165" s="30"/>
      <c r="E165" s="7"/>
      <c r="G165">
        <v>66</v>
      </c>
      <c r="H165" t="s">
        <v>222</v>
      </c>
    </row>
    <row r="166" spans="1:8" x14ac:dyDescent="0.3">
      <c r="A166" s="52" t="str">
        <f>qPCR!A167</f>
        <v>NxW_16S</v>
      </c>
      <c r="B166" s="52">
        <f>qPCR!B167</f>
        <v>207</v>
      </c>
      <c r="C166" s="30"/>
      <c r="E166" s="7"/>
      <c r="G166">
        <v>67</v>
      </c>
      <c r="H166" t="s">
        <v>222</v>
      </c>
    </row>
    <row r="167" spans="1:8" x14ac:dyDescent="0.3">
      <c r="A167" s="52" t="str">
        <f>qPCR!A168</f>
        <v>NxW_16S</v>
      </c>
      <c r="B167" s="52">
        <f>qPCR!B168</f>
        <v>208</v>
      </c>
      <c r="C167" s="30"/>
      <c r="E167" s="7"/>
      <c r="G167">
        <v>68</v>
      </c>
      <c r="H167" t="s">
        <v>222</v>
      </c>
    </row>
    <row r="168" spans="1:8" x14ac:dyDescent="0.3">
      <c r="A168" s="52" t="str">
        <f>qPCR!A169</f>
        <v>NxW_16S</v>
      </c>
      <c r="B168" s="52">
        <f>qPCR!B169</f>
        <v>209</v>
      </c>
      <c r="C168" s="30"/>
      <c r="E168" s="7"/>
      <c r="G168">
        <v>69</v>
      </c>
      <c r="H168" t="s">
        <v>222</v>
      </c>
    </row>
    <row r="169" spans="1:8" x14ac:dyDescent="0.3">
      <c r="A169" s="52" t="str">
        <f>qPCR!A170</f>
        <v>NxW_16S</v>
      </c>
      <c r="B169" s="52">
        <f>qPCR!B170</f>
        <v>210</v>
      </c>
      <c r="C169" s="30"/>
      <c r="E169" s="7"/>
      <c r="G169">
        <v>70</v>
      </c>
      <c r="H169" t="s">
        <v>222</v>
      </c>
    </row>
    <row r="170" spans="1:8" x14ac:dyDescent="0.3">
      <c r="A170" s="52" t="str">
        <f>qPCR!A171</f>
        <v>NxW_16S</v>
      </c>
      <c r="B170" s="52">
        <f>qPCR!B171</f>
        <v>211</v>
      </c>
      <c r="C170" s="30"/>
      <c r="E170" s="7"/>
      <c r="G170">
        <v>71</v>
      </c>
      <c r="H170" t="s">
        <v>222</v>
      </c>
    </row>
    <row r="171" spans="1:8" x14ac:dyDescent="0.3">
      <c r="A171" s="52" t="str">
        <f>qPCR!A172</f>
        <v>NxW_16S</v>
      </c>
      <c r="B171" s="52">
        <f>qPCR!B172</f>
        <v>212</v>
      </c>
      <c r="C171" s="30"/>
      <c r="E171" s="7"/>
      <c r="G171">
        <v>72</v>
      </c>
      <c r="H171" t="s">
        <v>222</v>
      </c>
    </row>
    <row r="172" spans="1:8" x14ac:dyDescent="0.3">
      <c r="A172" s="52" t="str">
        <f>qPCR!A173</f>
        <v>NxW_16S</v>
      </c>
      <c r="B172" s="52">
        <f>qPCR!B173</f>
        <v>213</v>
      </c>
      <c r="C172" s="30"/>
      <c r="E172" s="7"/>
      <c r="G172">
        <v>73</v>
      </c>
      <c r="H172" t="s">
        <v>222</v>
      </c>
    </row>
    <row r="173" spans="1:8" x14ac:dyDescent="0.3">
      <c r="A173" s="52" t="str">
        <f>qPCR!A174</f>
        <v>NxW_16S</v>
      </c>
      <c r="B173" s="52">
        <f>qPCR!B174</f>
        <v>214</v>
      </c>
      <c r="C173" s="30"/>
      <c r="E173" s="7"/>
      <c r="G173">
        <v>74</v>
      </c>
      <c r="H173" t="s">
        <v>222</v>
      </c>
    </row>
    <row r="174" spans="1:8" x14ac:dyDescent="0.3">
      <c r="A174" s="52" t="str">
        <f>qPCR!A175</f>
        <v>NxW_16S</v>
      </c>
      <c r="B174" s="52">
        <f>qPCR!B175</f>
        <v>215</v>
      </c>
      <c r="C174" s="30"/>
      <c r="E174" s="7"/>
      <c r="G174">
        <v>75</v>
      </c>
      <c r="H174" t="s">
        <v>222</v>
      </c>
    </row>
    <row r="175" spans="1:8" x14ac:dyDescent="0.3">
      <c r="A175" s="52" t="str">
        <f>qPCR!A176</f>
        <v>NxW_16S</v>
      </c>
      <c r="B175" s="52">
        <f>qPCR!B176</f>
        <v>216</v>
      </c>
      <c r="C175" s="30"/>
      <c r="E175" s="7"/>
      <c r="G175">
        <v>76</v>
      </c>
      <c r="H175" t="s">
        <v>222</v>
      </c>
    </row>
    <row r="176" spans="1:8" x14ac:dyDescent="0.3">
      <c r="A176" s="52" t="str">
        <f>qPCR!A177</f>
        <v>NxW_16S</v>
      </c>
      <c r="B176" s="52">
        <f>qPCR!B177</f>
        <v>217</v>
      </c>
      <c r="C176" s="30"/>
      <c r="E176" s="7"/>
      <c r="G176">
        <v>77</v>
      </c>
      <c r="H176" t="s">
        <v>222</v>
      </c>
    </row>
    <row r="177" spans="1:8" x14ac:dyDescent="0.3">
      <c r="A177" s="52" t="str">
        <f>qPCR!A178</f>
        <v>NxW_16S</v>
      </c>
      <c r="B177" s="52">
        <f>qPCR!B178</f>
        <v>218</v>
      </c>
      <c r="C177" s="30"/>
      <c r="E177" s="7"/>
      <c r="G177">
        <v>78</v>
      </c>
      <c r="H177" t="s">
        <v>222</v>
      </c>
    </row>
    <row r="178" spans="1:8" x14ac:dyDescent="0.3">
      <c r="A178" s="52" t="str">
        <f>qPCR!A179</f>
        <v>NxW_16S</v>
      </c>
      <c r="B178" s="52">
        <f>qPCR!B179</f>
        <v>219</v>
      </c>
      <c r="C178" s="30"/>
      <c r="E178" s="7"/>
      <c r="G178">
        <v>79</v>
      </c>
      <c r="H178" t="s">
        <v>222</v>
      </c>
    </row>
    <row r="179" spans="1:8" x14ac:dyDescent="0.3">
      <c r="A179" s="52" t="str">
        <f>qPCR!A180</f>
        <v>NxW_16S</v>
      </c>
      <c r="B179" s="52">
        <f>qPCR!B180</f>
        <v>220</v>
      </c>
      <c r="C179" s="30"/>
      <c r="E179" s="7"/>
      <c r="G179">
        <v>80</v>
      </c>
      <c r="H179" t="s">
        <v>222</v>
      </c>
    </row>
    <row r="180" spans="1:8" x14ac:dyDescent="0.3">
      <c r="A180" s="52" t="str">
        <f>qPCR!A181</f>
        <v>NxW_16S</v>
      </c>
      <c r="B180" s="52">
        <f>qPCR!B181</f>
        <v>221</v>
      </c>
      <c r="C180" s="30"/>
      <c r="E180" s="7"/>
      <c r="G180">
        <v>81</v>
      </c>
      <c r="H180" t="s">
        <v>222</v>
      </c>
    </row>
    <row r="181" spans="1:8" x14ac:dyDescent="0.3">
      <c r="A181" s="52" t="str">
        <f>qPCR!A182</f>
        <v>NxW_16S</v>
      </c>
      <c r="B181" s="52">
        <f>qPCR!B182</f>
        <v>222</v>
      </c>
      <c r="C181" s="30"/>
      <c r="E181" s="7"/>
      <c r="G181">
        <v>82</v>
      </c>
      <c r="H181" t="s">
        <v>222</v>
      </c>
    </row>
    <row r="182" spans="1:8" x14ac:dyDescent="0.3">
      <c r="A182" s="52" t="str">
        <f>qPCR!A183</f>
        <v>NxW_16S</v>
      </c>
      <c r="B182" s="52" t="str">
        <f>qPCR!B183</f>
        <v>qPCR_H2O_1_B</v>
      </c>
      <c r="C182" s="30"/>
      <c r="E182" s="7"/>
    </row>
    <row r="183" spans="1:8" x14ac:dyDescent="0.3">
      <c r="A183" s="52" t="str">
        <f>qPCR!A184</f>
        <v>NxW_16S</v>
      </c>
      <c r="B183" s="52" t="str">
        <f>qPCR!B184</f>
        <v>qPCR_H2O_2_B</v>
      </c>
      <c r="C183" s="30"/>
      <c r="E183" s="7"/>
    </row>
    <row r="184" spans="1:8" x14ac:dyDescent="0.3">
      <c r="A184" s="52" t="str">
        <f>qPCR!A185</f>
        <v>NxW_16S</v>
      </c>
      <c r="B184" s="52" t="str">
        <f>qPCR!B185</f>
        <v>Cal_or_Zymo_B1</v>
      </c>
      <c r="C184" s="30"/>
      <c r="E184" s="7"/>
      <c r="G184">
        <v>95</v>
      </c>
      <c r="H184" t="s">
        <v>222</v>
      </c>
    </row>
    <row r="185" spans="1:8" x14ac:dyDescent="0.3">
      <c r="A185" s="52" t="str">
        <f>qPCR!A186</f>
        <v>NxW_16S</v>
      </c>
      <c r="B185" s="52" t="str">
        <f>qPCR!B186</f>
        <v>Zymo_B2</v>
      </c>
      <c r="C185" s="30"/>
      <c r="E185" s="7"/>
      <c r="G185">
        <v>96</v>
      </c>
      <c r="H185" t="s">
        <v>222</v>
      </c>
    </row>
    <row r="186" spans="1:8" x14ac:dyDescent="0.3">
      <c r="A186" s="52" t="str">
        <f>qPCR!A187</f>
        <v>NxW_16S</v>
      </c>
      <c r="B186" s="52" t="str">
        <f>qPCR!B187</f>
        <v>MinION_Extraction_H2O_B</v>
      </c>
      <c r="C186" s="30"/>
      <c r="E186" s="7"/>
      <c r="G186">
        <v>92</v>
      </c>
      <c r="H186" t="s">
        <v>222</v>
      </c>
    </row>
    <row r="187" spans="1:8" x14ac:dyDescent="0.3">
      <c r="A187" s="52" t="str">
        <f>qPCR!A188</f>
        <v>NxW_16S</v>
      </c>
      <c r="B187" s="52" t="str">
        <f>qPCR!B188</f>
        <v>MinION_PCR1_H2O_B</v>
      </c>
      <c r="C187" s="30"/>
      <c r="E187" s="7"/>
      <c r="G187">
        <v>93</v>
      </c>
      <c r="H187" t="s">
        <v>222</v>
      </c>
    </row>
    <row r="188" spans="1:8" s="100" customFormat="1" x14ac:dyDescent="0.3">
      <c r="A188" s="99" t="str">
        <f>qPCR!A189</f>
        <v>NxW_16S</v>
      </c>
      <c r="B188" s="99" t="str">
        <f>qPCR!B189</f>
        <v>MinION_PCR2_H2O_B</v>
      </c>
      <c r="C188" s="101"/>
      <c r="E188" s="102"/>
      <c r="G188" s="100">
        <v>94</v>
      </c>
      <c r="H188" s="100" t="s">
        <v>222</v>
      </c>
    </row>
    <row r="189" spans="1:8" x14ac:dyDescent="0.3">
      <c r="A189" s="52" t="str">
        <f>qPCR!A190</f>
        <v>NxW_18S</v>
      </c>
      <c r="B189" s="52">
        <f>qPCR!B190</f>
        <v>2</v>
      </c>
      <c r="C189" s="30"/>
      <c r="E189" s="7"/>
      <c r="G189">
        <v>1</v>
      </c>
      <c r="H189" t="s">
        <v>245</v>
      </c>
    </row>
    <row r="190" spans="1:8" x14ac:dyDescent="0.3">
      <c r="A190" s="52" t="str">
        <f>qPCR!A191</f>
        <v>NxW_18S</v>
      </c>
      <c r="B190" s="52">
        <f>qPCR!B191</f>
        <v>6</v>
      </c>
      <c r="C190" s="30"/>
      <c r="E190" s="7"/>
      <c r="G190">
        <v>2</v>
      </c>
      <c r="H190" t="s">
        <v>245</v>
      </c>
    </row>
    <row r="191" spans="1:8" x14ac:dyDescent="0.3">
      <c r="A191" s="52" t="str">
        <f>qPCR!A192</f>
        <v>NxW_18S</v>
      </c>
      <c r="B191" s="52">
        <f>qPCR!B192</f>
        <v>15</v>
      </c>
      <c r="C191" s="30"/>
      <c r="E191" s="7"/>
      <c r="G191">
        <v>3</v>
      </c>
      <c r="H191" t="s">
        <v>245</v>
      </c>
    </row>
    <row r="192" spans="1:8" x14ac:dyDescent="0.3">
      <c r="A192" s="52" t="str">
        <f>qPCR!A193</f>
        <v>NxW_18S</v>
      </c>
      <c r="B192" s="52">
        <f>qPCR!B193</f>
        <v>16</v>
      </c>
      <c r="C192" s="30"/>
      <c r="E192" s="7"/>
      <c r="G192">
        <v>4</v>
      </c>
      <c r="H192" t="s">
        <v>245</v>
      </c>
    </row>
    <row r="193" spans="1:8" x14ac:dyDescent="0.3">
      <c r="A193" s="52" t="str">
        <f>qPCR!A194</f>
        <v>NxW_18S</v>
      </c>
      <c r="B193" s="52">
        <f>qPCR!B194</f>
        <v>19</v>
      </c>
      <c r="C193" s="30"/>
      <c r="E193" s="7"/>
      <c r="G193">
        <v>5</v>
      </c>
      <c r="H193" t="s">
        <v>245</v>
      </c>
    </row>
    <row r="194" spans="1:8" x14ac:dyDescent="0.3">
      <c r="A194" s="52" t="str">
        <f>qPCR!A195</f>
        <v>NxW_18S</v>
      </c>
      <c r="B194" s="52">
        <f>qPCR!B195</f>
        <v>20</v>
      </c>
      <c r="C194" s="30"/>
      <c r="E194" s="7"/>
      <c r="G194">
        <v>6</v>
      </c>
      <c r="H194" t="s">
        <v>245</v>
      </c>
    </row>
    <row r="195" spans="1:8" x14ac:dyDescent="0.3">
      <c r="A195" s="52" t="str">
        <f>qPCR!A196</f>
        <v>NxW_18S</v>
      </c>
      <c r="B195" s="52">
        <f>qPCR!B196</f>
        <v>21</v>
      </c>
      <c r="C195" s="30"/>
      <c r="E195" s="7"/>
      <c r="G195">
        <v>7</v>
      </c>
      <c r="H195" t="s">
        <v>245</v>
      </c>
    </row>
    <row r="196" spans="1:8" x14ac:dyDescent="0.3">
      <c r="A196" s="52" t="str">
        <f>qPCR!A197</f>
        <v>NxW_18S</v>
      </c>
      <c r="B196" s="52">
        <f>qPCR!B197</f>
        <v>22</v>
      </c>
      <c r="C196" s="30"/>
      <c r="E196" s="7"/>
      <c r="G196">
        <v>8</v>
      </c>
      <c r="H196" t="s">
        <v>245</v>
      </c>
    </row>
    <row r="197" spans="1:8" x14ac:dyDescent="0.3">
      <c r="A197" s="52" t="str">
        <f>qPCR!A198</f>
        <v>NxW_18S</v>
      </c>
      <c r="B197" s="52">
        <f>qPCR!B198</f>
        <v>23</v>
      </c>
      <c r="C197" s="30"/>
      <c r="E197" s="7"/>
      <c r="G197">
        <v>9</v>
      </c>
      <c r="H197" t="s">
        <v>245</v>
      </c>
    </row>
    <row r="198" spans="1:8" x14ac:dyDescent="0.3">
      <c r="A198" s="52" t="str">
        <f>qPCR!A199</f>
        <v>NxW_18S</v>
      </c>
      <c r="B198" s="52">
        <f>qPCR!B199</f>
        <v>24</v>
      </c>
      <c r="C198" s="30"/>
      <c r="E198" s="7"/>
      <c r="G198">
        <v>10</v>
      </c>
      <c r="H198" t="s">
        <v>245</v>
      </c>
    </row>
    <row r="199" spans="1:8" x14ac:dyDescent="0.3">
      <c r="A199" s="52" t="str">
        <f>qPCR!A200</f>
        <v>NxW_18S</v>
      </c>
      <c r="B199" s="52">
        <f>qPCR!B200</f>
        <v>26</v>
      </c>
      <c r="C199" s="30"/>
      <c r="E199" s="7"/>
      <c r="G199">
        <v>11</v>
      </c>
      <c r="H199" t="s">
        <v>245</v>
      </c>
    </row>
    <row r="200" spans="1:8" x14ac:dyDescent="0.3">
      <c r="A200" s="52" t="str">
        <f>qPCR!A201</f>
        <v>NxW_18S</v>
      </c>
      <c r="B200" s="52">
        <f>qPCR!B201</f>
        <v>28</v>
      </c>
      <c r="C200" s="30"/>
      <c r="E200" s="7"/>
      <c r="G200">
        <v>12</v>
      </c>
      <c r="H200" t="s">
        <v>245</v>
      </c>
    </row>
    <row r="201" spans="1:8" x14ac:dyDescent="0.3">
      <c r="A201" s="52" t="str">
        <f>qPCR!A202</f>
        <v>NxW_18S</v>
      </c>
      <c r="B201" s="52">
        <f>qPCR!B202</f>
        <v>29</v>
      </c>
      <c r="C201" s="30"/>
      <c r="E201" s="7"/>
      <c r="G201">
        <v>13</v>
      </c>
      <c r="H201" t="s">
        <v>245</v>
      </c>
    </row>
    <row r="202" spans="1:8" x14ac:dyDescent="0.3">
      <c r="A202" s="52" t="str">
        <f>qPCR!A203</f>
        <v>NxW_18S</v>
      </c>
      <c r="B202" s="52">
        <f>qPCR!B203</f>
        <v>30</v>
      </c>
      <c r="C202" s="30"/>
      <c r="E202" s="7"/>
      <c r="G202">
        <v>14</v>
      </c>
      <c r="H202" t="s">
        <v>245</v>
      </c>
    </row>
    <row r="203" spans="1:8" x14ac:dyDescent="0.3">
      <c r="A203" s="52" t="str">
        <f>qPCR!A204</f>
        <v>NxW_18S</v>
      </c>
      <c r="B203" s="52">
        <f>qPCR!B204</f>
        <v>32</v>
      </c>
      <c r="C203" s="30"/>
      <c r="E203" s="7"/>
      <c r="G203">
        <v>15</v>
      </c>
      <c r="H203" t="s">
        <v>245</v>
      </c>
    </row>
    <row r="204" spans="1:8" x14ac:dyDescent="0.3">
      <c r="A204" s="52" t="str">
        <f>qPCR!A205</f>
        <v>NxW_18S</v>
      </c>
      <c r="B204" s="52">
        <f>qPCR!B205</f>
        <v>33</v>
      </c>
      <c r="C204" s="30"/>
      <c r="E204" s="7"/>
      <c r="G204">
        <v>16</v>
      </c>
      <c r="H204" t="s">
        <v>245</v>
      </c>
    </row>
    <row r="205" spans="1:8" x14ac:dyDescent="0.3">
      <c r="A205" s="52" t="str">
        <f>qPCR!A206</f>
        <v>NxW_18S</v>
      </c>
      <c r="B205" s="52">
        <f>qPCR!B206</f>
        <v>34</v>
      </c>
      <c r="C205" s="30"/>
      <c r="E205" s="7"/>
      <c r="G205">
        <v>17</v>
      </c>
      <c r="H205" t="s">
        <v>245</v>
      </c>
    </row>
    <row r="206" spans="1:8" x14ac:dyDescent="0.3">
      <c r="A206" s="52" t="str">
        <f>qPCR!A207</f>
        <v>NxW_18S</v>
      </c>
      <c r="B206" s="52">
        <f>qPCR!B207</f>
        <v>36</v>
      </c>
      <c r="C206" s="30"/>
      <c r="E206" s="7"/>
      <c r="G206">
        <v>18</v>
      </c>
      <c r="H206" t="s">
        <v>245</v>
      </c>
    </row>
    <row r="207" spans="1:8" x14ac:dyDescent="0.3">
      <c r="A207" s="52" t="str">
        <f>qPCR!A208</f>
        <v>NxW_18S</v>
      </c>
      <c r="B207" s="52">
        <f>qPCR!B208</f>
        <v>38</v>
      </c>
      <c r="C207" s="30"/>
      <c r="E207" s="7"/>
      <c r="G207">
        <v>19</v>
      </c>
      <c r="H207" t="s">
        <v>245</v>
      </c>
    </row>
    <row r="208" spans="1:8" x14ac:dyDescent="0.3">
      <c r="A208" s="52" t="str">
        <f>qPCR!A209</f>
        <v>NxW_18S</v>
      </c>
      <c r="B208" s="52">
        <f>qPCR!B209</f>
        <v>39</v>
      </c>
      <c r="C208" s="30"/>
      <c r="E208" s="7"/>
      <c r="G208">
        <v>20</v>
      </c>
      <c r="H208" t="s">
        <v>245</v>
      </c>
    </row>
    <row r="209" spans="1:8" x14ac:dyDescent="0.3">
      <c r="A209" s="52" t="str">
        <f>qPCR!A210</f>
        <v>NxW_18S</v>
      </c>
      <c r="B209" s="52">
        <f>qPCR!B210</f>
        <v>40</v>
      </c>
      <c r="C209" s="30"/>
      <c r="E209" s="7"/>
      <c r="G209">
        <v>21</v>
      </c>
      <c r="H209" t="s">
        <v>245</v>
      </c>
    </row>
    <row r="210" spans="1:8" x14ac:dyDescent="0.3">
      <c r="A210" s="52" t="str">
        <f>qPCR!A211</f>
        <v>NxW_18S</v>
      </c>
      <c r="B210" s="52">
        <f>qPCR!B211</f>
        <v>41</v>
      </c>
      <c r="C210" s="30"/>
      <c r="E210" s="7"/>
      <c r="G210">
        <v>22</v>
      </c>
      <c r="H210" t="s">
        <v>245</v>
      </c>
    </row>
    <row r="211" spans="1:8" x14ac:dyDescent="0.3">
      <c r="A211" s="52" t="str">
        <f>qPCR!A212</f>
        <v>NxW_18S</v>
      </c>
      <c r="B211" s="52">
        <f>qPCR!B212</f>
        <v>42</v>
      </c>
      <c r="C211" s="30"/>
      <c r="E211" s="7"/>
      <c r="G211">
        <v>23</v>
      </c>
      <c r="H211" t="s">
        <v>245</v>
      </c>
    </row>
    <row r="212" spans="1:8" x14ac:dyDescent="0.3">
      <c r="A212" s="52" t="str">
        <f>qPCR!A213</f>
        <v>NxW_18S</v>
      </c>
      <c r="B212" s="52">
        <f>qPCR!B213</f>
        <v>43</v>
      </c>
      <c r="C212" s="30"/>
      <c r="E212" s="7"/>
      <c r="G212">
        <v>24</v>
      </c>
      <c r="H212" t="s">
        <v>245</v>
      </c>
    </row>
    <row r="213" spans="1:8" x14ac:dyDescent="0.3">
      <c r="A213" s="52" t="str">
        <f>qPCR!A214</f>
        <v>NxW_18S</v>
      </c>
      <c r="B213" s="52">
        <f>qPCR!B214</f>
        <v>44</v>
      </c>
      <c r="C213" s="30"/>
      <c r="E213" s="7"/>
      <c r="G213">
        <v>25</v>
      </c>
      <c r="H213" t="s">
        <v>245</v>
      </c>
    </row>
    <row r="214" spans="1:8" x14ac:dyDescent="0.3">
      <c r="A214" s="52" t="str">
        <f>qPCR!A215</f>
        <v>NxW_18S</v>
      </c>
      <c r="B214" s="52">
        <f>qPCR!B215</f>
        <v>45</v>
      </c>
      <c r="C214" s="30"/>
      <c r="E214" s="7"/>
      <c r="G214">
        <v>26</v>
      </c>
      <c r="H214" t="s">
        <v>245</v>
      </c>
    </row>
    <row r="215" spans="1:8" x14ac:dyDescent="0.3">
      <c r="A215" s="52" t="str">
        <f>qPCR!A216</f>
        <v>NxW_18S</v>
      </c>
      <c r="B215" s="52">
        <f>qPCR!B216</f>
        <v>46</v>
      </c>
      <c r="C215" s="30"/>
      <c r="E215" s="7"/>
      <c r="G215">
        <v>27</v>
      </c>
      <c r="H215" t="s">
        <v>245</v>
      </c>
    </row>
    <row r="216" spans="1:8" x14ac:dyDescent="0.3">
      <c r="A216" s="52" t="str">
        <f>qPCR!A217</f>
        <v>NxW_18S</v>
      </c>
      <c r="B216" s="52">
        <f>qPCR!B217</f>
        <v>47</v>
      </c>
      <c r="C216" s="30"/>
      <c r="E216" s="7"/>
      <c r="G216">
        <v>28</v>
      </c>
      <c r="H216" t="s">
        <v>245</v>
      </c>
    </row>
    <row r="217" spans="1:8" x14ac:dyDescent="0.3">
      <c r="A217" s="52" t="str">
        <f>qPCR!A218</f>
        <v>NxW_18S</v>
      </c>
      <c r="B217" s="52">
        <f>qPCR!B218</f>
        <v>48</v>
      </c>
      <c r="C217" s="30"/>
      <c r="E217" s="7"/>
      <c r="G217">
        <v>29</v>
      </c>
      <c r="H217" t="s">
        <v>245</v>
      </c>
    </row>
    <row r="218" spans="1:8" x14ac:dyDescent="0.3">
      <c r="A218" s="52" t="str">
        <f>qPCR!A219</f>
        <v>NxW_18S</v>
      </c>
      <c r="B218" s="52">
        <f>qPCR!B219</f>
        <v>50</v>
      </c>
      <c r="C218" s="30"/>
      <c r="E218" s="7"/>
      <c r="G218">
        <v>30</v>
      </c>
      <c r="H218" t="s">
        <v>245</v>
      </c>
    </row>
    <row r="219" spans="1:8" x14ac:dyDescent="0.3">
      <c r="A219" s="52" t="str">
        <f>qPCR!A220</f>
        <v>NxW_18S</v>
      </c>
      <c r="B219" s="52">
        <f>qPCR!B220</f>
        <v>51</v>
      </c>
      <c r="C219" s="30"/>
      <c r="E219" s="7"/>
      <c r="G219">
        <v>31</v>
      </c>
      <c r="H219" t="s">
        <v>245</v>
      </c>
    </row>
    <row r="220" spans="1:8" x14ac:dyDescent="0.3">
      <c r="A220" s="52" t="str">
        <f>qPCR!A221</f>
        <v>NxW_18S</v>
      </c>
      <c r="B220" s="52">
        <f>qPCR!B221</f>
        <v>52</v>
      </c>
      <c r="C220" s="30"/>
      <c r="E220" s="7"/>
      <c r="G220">
        <v>32</v>
      </c>
      <c r="H220" t="s">
        <v>245</v>
      </c>
    </row>
    <row r="221" spans="1:8" x14ac:dyDescent="0.3">
      <c r="A221" s="52" t="str">
        <f>qPCR!A222</f>
        <v>NxW_18S</v>
      </c>
      <c r="B221" s="52">
        <f>qPCR!B222</f>
        <v>54</v>
      </c>
      <c r="C221" s="30"/>
      <c r="E221" s="7"/>
      <c r="G221">
        <v>33</v>
      </c>
      <c r="H221" t="s">
        <v>245</v>
      </c>
    </row>
    <row r="222" spans="1:8" x14ac:dyDescent="0.3">
      <c r="A222" s="52" t="str">
        <f>qPCR!A223</f>
        <v>NxW_18S</v>
      </c>
      <c r="B222" s="52">
        <f>qPCR!B223</f>
        <v>55</v>
      </c>
      <c r="C222" s="30"/>
      <c r="E222" s="7"/>
      <c r="G222">
        <v>34</v>
      </c>
      <c r="H222" t="s">
        <v>245</v>
      </c>
    </row>
    <row r="223" spans="1:8" x14ac:dyDescent="0.3">
      <c r="A223" s="52" t="str">
        <f>qPCR!A224</f>
        <v>NxW_18S</v>
      </c>
      <c r="B223" s="52">
        <f>qPCR!B224</f>
        <v>56</v>
      </c>
      <c r="C223" s="30"/>
      <c r="E223" s="7"/>
      <c r="G223">
        <v>35</v>
      </c>
      <c r="H223" t="s">
        <v>245</v>
      </c>
    </row>
    <row r="224" spans="1:8" x14ac:dyDescent="0.3">
      <c r="A224" s="52" t="str">
        <f>qPCR!A225</f>
        <v>NxW_18S</v>
      </c>
      <c r="B224" s="52">
        <f>qPCR!B225</f>
        <v>57</v>
      </c>
      <c r="C224" s="30"/>
      <c r="E224" s="7"/>
      <c r="G224">
        <v>36</v>
      </c>
      <c r="H224" t="s">
        <v>245</v>
      </c>
    </row>
    <row r="225" spans="1:8" x14ac:dyDescent="0.3">
      <c r="A225" s="52" t="str">
        <f>qPCR!A226</f>
        <v>NxW_18S</v>
      </c>
      <c r="B225" s="52">
        <f>qPCR!B226</f>
        <v>58</v>
      </c>
      <c r="C225" s="30"/>
      <c r="E225" s="7"/>
      <c r="G225">
        <v>37</v>
      </c>
      <c r="H225" t="s">
        <v>245</v>
      </c>
    </row>
    <row r="226" spans="1:8" x14ac:dyDescent="0.3">
      <c r="A226" s="52" t="str">
        <f>qPCR!A227</f>
        <v>NxW_18S</v>
      </c>
      <c r="B226" s="52">
        <f>qPCR!B227</f>
        <v>59</v>
      </c>
      <c r="C226" s="30"/>
      <c r="E226" s="7"/>
      <c r="G226">
        <v>38</v>
      </c>
      <c r="H226" t="s">
        <v>245</v>
      </c>
    </row>
    <row r="227" spans="1:8" x14ac:dyDescent="0.3">
      <c r="A227" s="52" t="str">
        <f>qPCR!A228</f>
        <v>NxW_18S</v>
      </c>
      <c r="B227" s="52">
        <f>qPCR!B228</f>
        <v>61</v>
      </c>
      <c r="C227" s="30"/>
      <c r="E227" s="7"/>
      <c r="G227">
        <v>39</v>
      </c>
      <c r="H227" t="s">
        <v>245</v>
      </c>
    </row>
    <row r="228" spans="1:8" x14ac:dyDescent="0.3">
      <c r="A228" s="52" t="str">
        <f>qPCR!A229</f>
        <v>NxW_18S</v>
      </c>
      <c r="B228" s="52">
        <f>qPCR!B229</f>
        <v>62</v>
      </c>
      <c r="C228" s="30"/>
      <c r="E228" s="7"/>
      <c r="G228">
        <v>40</v>
      </c>
      <c r="H228" t="s">
        <v>245</v>
      </c>
    </row>
    <row r="229" spans="1:8" x14ac:dyDescent="0.3">
      <c r="A229" s="52" t="str">
        <f>qPCR!A230</f>
        <v>NxW_18S</v>
      </c>
      <c r="B229" s="52">
        <f>qPCR!B230</f>
        <v>63</v>
      </c>
      <c r="C229" s="30"/>
      <c r="E229" s="7"/>
      <c r="G229">
        <v>41</v>
      </c>
      <c r="H229" t="s">
        <v>245</v>
      </c>
    </row>
    <row r="230" spans="1:8" x14ac:dyDescent="0.3">
      <c r="A230" s="52" t="str">
        <f>qPCR!A231</f>
        <v>NxW_18S</v>
      </c>
      <c r="B230" s="52">
        <f>qPCR!B231</f>
        <v>64</v>
      </c>
      <c r="C230" s="30"/>
      <c r="E230" s="7"/>
      <c r="G230">
        <v>42</v>
      </c>
      <c r="H230" t="s">
        <v>245</v>
      </c>
    </row>
    <row r="231" spans="1:8" x14ac:dyDescent="0.3">
      <c r="A231" s="52" t="str">
        <f>qPCR!A232</f>
        <v>NxW_18S</v>
      </c>
      <c r="B231" s="52">
        <f>qPCR!B232</f>
        <v>65</v>
      </c>
      <c r="C231" s="30"/>
      <c r="E231" s="7"/>
      <c r="G231">
        <v>43</v>
      </c>
      <c r="H231" t="s">
        <v>245</v>
      </c>
    </row>
    <row r="232" spans="1:8" x14ac:dyDescent="0.3">
      <c r="A232" s="52" t="str">
        <f>qPCR!A233</f>
        <v>NxW_18S</v>
      </c>
      <c r="B232" s="52">
        <f>qPCR!B233</f>
        <v>66</v>
      </c>
      <c r="C232" s="30"/>
      <c r="E232" s="7"/>
      <c r="G232">
        <v>44</v>
      </c>
      <c r="H232" t="s">
        <v>245</v>
      </c>
    </row>
    <row r="233" spans="1:8" x14ac:dyDescent="0.3">
      <c r="A233" s="52" t="str">
        <f>qPCR!A234</f>
        <v>NxW_18S</v>
      </c>
      <c r="B233" s="52">
        <f>qPCR!B234</f>
        <v>67</v>
      </c>
      <c r="C233" s="30"/>
      <c r="E233" s="7"/>
      <c r="G233">
        <v>45</v>
      </c>
      <c r="H233" t="s">
        <v>245</v>
      </c>
    </row>
    <row r="234" spans="1:8" x14ac:dyDescent="0.3">
      <c r="A234" s="52" t="str">
        <f>qPCR!A235</f>
        <v>NxW_18S</v>
      </c>
      <c r="B234" s="52">
        <f>qPCR!B235</f>
        <v>68</v>
      </c>
      <c r="C234" s="30"/>
      <c r="E234" s="7"/>
      <c r="G234">
        <v>46</v>
      </c>
      <c r="H234" t="s">
        <v>245</v>
      </c>
    </row>
    <row r="235" spans="1:8" x14ac:dyDescent="0.3">
      <c r="A235" s="52" t="str">
        <f>qPCR!A236</f>
        <v>NxW_18S</v>
      </c>
      <c r="B235" s="52">
        <f>qPCR!B236</f>
        <v>69</v>
      </c>
      <c r="C235" s="30"/>
      <c r="E235" s="7"/>
      <c r="G235">
        <v>47</v>
      </c>
      <c r="H235" t="s">
        <v>245</v>
      </c>
    </row>
    <row r="236" spans="1:8" x14ac:dyDescent="0.3">
      <c r="A236" s="52" t="str">
        <f>qPCR!A237</f>
        <v>NxW_18S</v>
      </c>
      <c r="B236" s="52">
        <f>qPCR!B237</f>
        <v>70</v>
      </c>
      <c r="C236" s="30"/>
      <c r="E236" s="7"/>
      <c r="G236">
        <v>48</v>
      </c>
      <c r="H236" t="s">
        <v>245</v>
      </c>
    </row>
    <row r="237" spans="1:8" x14ac:dyDescent="0.3">
      <c r="A237" s="52" t="str">
        <f>qPCR!A238</f>
        <v>NxW_18S</v>
      </c>
      <c r="B237" s="52">
        <f>qPCR!B238</f>
        <v>71</v>
      </c>
      <c r="C237" s="30"/>
      <c r="E237" s="7"/>
      <c r="G237">
        <v>49</v>
      </c>
      <c r="H237" t="s">
        <v>245</v>
      </c>
    </row>
    <row r="238" spans="1:8" x14ac:dyDescent="0.3">
      <c r="A238" s="52" t="str">
        <f>qPCR!A239</f>
        <v>NxW_18S</v>
      </c>
      <c r="B238" s="52">
        <f>qPCR!B239</f>
        <v>72</v>
      </c>
      <c r="C238" s="30"/>
      <c r="E238" s="7"/>
      <c r="G238">
        <v>50</v>
      </c>
      <c r="H238" t="s">
        <v>245</v>
      </c>
    </row>
    <row r="239" spans="1:8" x14ac:dyDescent="0.3">
      <c r="A239" s="52" t="str">
        <f>qPCR!A240</f>
        <v>NxW_18S</v>
      </c>
      <c r="B239" s="52">
        <f>qPCR!B240</f>
        <v>85</v>
      </c>
      <c r="C239" s="30"/>
      <c r="E239" s="7"/>
      <c r="G239">
        <v>51</v>
      </c>
      <c r="H239" t="s">
        <v>245</v>
      </c>
    </row>
    <row r="240" spans="1:8" x14ac:dyDescent="0.3">
      <c r="A240" s="52" t="str">
        <f>qPCR!A241</f>
        <v>NxW_18S</v>
      </c>
      <c r="B240" s="52">
        <f>qPCR!B241</f>
        <v>86</v>
      </c>
      <c r="C240" s="30"/>
      <c r="E240" s="7"/>
      <c r="G240">
        <v>52</v>
      </c>
      <c r="H240" t="s">
        <v>245</v>
      </c>
    </row>
    <row r="241" spans="1:8" x14ac:dyDescent="0.3">
      <c r="A241" s="52" t="str">
        <f>qPCR!A242</f>
        <v>NxW_18S</v>
      </c>
      <c r="B241" s="52">
        <f>qPCR!B242</f>
        <v>87</v>
      </c>
      <c r="C241" s="30"/>
      <c r="E241" s="7"/>
      <c r="G241">
        <v>53</v>
      </c>
      <c r="H241" t="s">
        <v>245</v>
      </c>
    </row>
    <row r="242" spans="1:8" x14ac:dyDescent="0.3">
      <c r="A242" s="52" t="str">
        <f>qPCR!A243</f>
        <v>NxW_18S</v>
      </c>
      <c r="B242" s="52">
        <f>qPCR!B243</f>
        <v>88</v>
      </c>
      <c r="C242" s="30"/>
      <c r="E242" s="7"/>
      <c r="G242">
        <v>54</v>
      </c>
      <c r="H242" t="s">
        <v>245</v>
      </c>
    </row>
    <row r="243" spans="1:8" x14ac:dyDescent="0.3">
      <c r="A243" s="52" t="str">
        <f>qPCR!A244</f>
        <v>NxW_18S</v>
      </c>
      <c r="B243" s="52">
        <f>qPCR!B244</f>
        <v>90</v>
      </c>
      <c r="C243" s="30"/>
      <c r="E243" s="7"/>
      <c r="G243">
        <v>55</v>
      </c>
      <c r="H243" t="s">
        <v>245</v>
      </c>
    </row>
    <row r="244" spans="1:8" x14ac:dyDescent="0.3">
      <c r="A244" s="52" t="str">
        <f>qPCR!A245</f>
        <v>NxW_18S</v>
      </c>
      <c r="B244" s="52">
        <f>qPCR!B245</f>
        <v>91</v>
      </c>
      <c r="C244" s="30"/>
      <c r="E244" s="7"/>
      <c r="G244">
        <v>56</v>
      </c>
      <c r="H244" t="s">
        <v>245</v>
      </c>
    </row>
    <row r="245" spans="1:8" x14ac:dyDescent="0.3">
      <c r="A245" s="52" t="str">
        <f>qPCR!A246</f>
        <v>NxW_18S</v>
      </c>
      <c r="B245" s="52">
        <f>qPCR!B246</f>
        <v>92</v>
      </c>
      <c r="C245" s="30"/>
      <c r="E245" s="7"/>
      <c r="G245">
        <v>57</v>
      </c>
      <c r="H245" t="s">
        <v>245</v>
      </c>
    </row>
    <row r="246" spans="1:8" x14ac:dyDescent="0.3">
      <c r="A246" s="52" t="str">
        <f>qPCR!A247</f>
        <v>NxW_18S</v>
      </c>
      <c r="B246" s="52">
        <f>qPCR!B247</f>
        <v>93</v>
      </c>
      <c r="C246" s="30"/>
      <c r="E246" s="7"/>
      <c r="G246">
        <v>58</v>
      </c>
      <c r="H246" t="s">
        <v>245</v>
      </c>
    </row>
    <row r="247" spans="1:8" x14ac:dyDescent="0.3">
      <c r="A247" s="52" t="str">
        <f>qPCR!A248</f>
        <v>NxW_18S</v>
      </c>
      <c r="B247" s="52">
        <f>qPCR!B248</f>
        <v>94</v>
      </c>
      <c r="C247" s="30"/>
      <c r="E247" s="7"/>
      <c r="G247">
        <v>59</v>
      </c>
      <c r="H247" t="s">
        <v>245</v>
      </c>
    </row>
    <row r="248" spans="1:8" x14ac:dyDescent="0.3">
      <c r="A248" s="52" t="str">
        <f>qPCR!A249</f>
        <v>NxW_18S</v>
      </c>
      <c r="B248" s="52">
        <f>qPCR!B249</f>
        <v>95</v>
      </c>
      <c r="C248" s="30"/>
      <c r="E248" s="7"/>
      <c r="G248">
        <v>60</v>
      </c>
      <c r="H248" t="s">
        <v>245</v>
      </c>
    </row>
    <row r="249" spans="1:8" x14ac:dyDescent="0.3">
      <c r="A249" s="52" t="str">
        <f>qPCR!A250</f>
        <v>NxW_18S</v>
      </c>
      <c r="B249" s="52">
        <f>qPCR!B250</f>
        <v>96</v>
      </c>
      <c r="C249" s="30"/>
      <c r="E249" s="7"/>
      <c r="G249">
        <v>61</v>
      </c>
      <c r="H249" t="s">
        <v>245</v>
      </c>
    </row>
    <row r="250" spans="1:8" x14ac:dyDescent="0.3">
      <c r="A250" s="52" t="str">
        <f>qPCR!A251</f>
        <v>NxW_18S</v>
      </c>
      <c r="B250" s="52">
        <f>qPCR!B251</f>
        <v>97</v>
      </c>
      <c r="C250" s="30"/>
      <c r="E250" s="7"/>
      <c r="G250">
        <v>62</v>
      </c>
      <c r="H250" t="s">
        <v>245</v>
      </c>
    </row>
    <row r="251" spans="1:8" x14ac:dyDescent="0.3">
      <c r="A251" s="52" t="str">
        <f>qPCR!A252</f>
        <v>NxW_18S</v>
      </c>
      <c r="B251" s="52">
        <f>qPCR!B252</f>
        <v>98</v>
      </c>
      <c r="C251" s="30"/>
      <c r="E251" s="7"/>
      <c r="G251">
        <v>63</v>
      </c>
      <c r="H251" t="s">
        <v>245</v>
      </c>
    </row>
    <row r="252" spans="1:8" x14ac:dyDescent="0.3">
      <c r="A252" s="52" t="str">
        <f>qPCR!A253</f>
        <v>NxW_18S</v>
      </c>
      <c r="B252" s="52">
        <f>qPCR!B253</f>
        <v>99</v>
      </c>
      <c r="C252" s="30"/>
      <c r="E252" s="7"/>
      <c r="G252">
        <v>64</v>
      </c>
      <c r="H252" t="s">
        <v>245</v>
      </c>
    </row>
    <row r="253" spans="1:8" x14ac:dyDescent="0.3">
      <c r="A253" s="52" t="str">
        <f>qPCR!A254</f>
        <v>NxW_18S</v>
      </c>
      <c r="B253" s="52">
        <f>qPCR!B254</f>
        <v>100</v>
      </c>
      <c r="C253" s="30"/>
      <c r="E253" s="7"/>
      <c r="G253">
        <v>65</v>
      </c>
      <c r="H253" t="s">
        <v>245</v>
      </c>
    </row>
    <row r="254" spans="1:8" x14ac:dyDescent="0.3">
      <c r="A254" s="52" t="str">
        <f>qPCR!A255</f>
        <v>NxW_18S</v>
      </c>
      <c r="B254" s="52">
        <f>qPCR!B255</f>
        <v>101</v>
      </c>
      <c r="C254" s="30"/>
      <c r="E254" s="7"/>
      <c r="G254">
        <v>66</v>
      </c>
      <c r="H254" t="s">
        <v>245</v>
      </c>
    </row>
    <row r="255" spans="1:8" x14ac:dyDescent="0.3">
      <c r="A255" s="52" t="str">
        <f>qPCR!A256</f>
        <v>NxW_18S</v>
      </c>
      <c r="B255" s="52">
        <f>qPCR!B256</f>
        <v>102</v>
      </c>
      <c r="C255" s="30"/>
      <c r="E255" s="7"/>
      <c r="G255">
        <v>67</v>
      </c>
      <c r="H255" t="s">
        <v>245</v>
      </c>
    </row>
    <row r="256" spans="1:8" x14ac:dyDescent="0.3">
      <c r="A256" s="52" t="str">
        <f>qPCR!A257</f>
        <v>NxW_18S</v>
      </c>
      <c r="B256" s="52">
        <f>qPCR!B257</f>
        <v>103</v>
      </c>
      <c r="C256" s="30"/>
      <c r="E256" s="7"/>
      <c r="G256">
        <v>68</v>
      </c>
      <c r="H256" t="s">
        <v>245</v>
      </c>
    </row>
    <row r="257" spans="1:8" x14ac:dyDescent="0.3">
      <c r="A257" s="52" t="str">
        <f>qPCR!A258</f>
        <v>NxW_18S</v>
      </c>
      <c r="B257" s="52">
        <f>qPCR!B258</f>
        <v>104</v>
      </c>
      <c r="C257" s="30"/>
      <c r="E257" s="7"/>
      <c r="G257">
        <v>69</v>
      </c>
      <c r="H257" t="s">
        <v>245</v>
      </c>
    </row>
    <row r="258" spans="1:8" x14ac:dyDescent="0.3">
      <c r="A258" s="52" t="str">
        <f>qPCR!A259</f>
        <v>NxW_18S</v>
      </c>
      <c r="B258" s="52">
        <f>qPCR!B259</f>
        <v>105</v>
      </c>
      <c r="C258" s="30"/>
      <c r="E258" s="7"/>
      <c r="G258">
        <v>70</v>
      </c>
      <c r="H258" t="s">
        <v>245</v>
      </c>
    </row>
    <row r="259" spans="1:8" x14ac:dyDescent="0.3">
      <c r="A259" s="52" t="str">
        <f>qPCR!A260</f>
        <v>NxW_18S</v>
      </c>
      <c r="B259" s="52">
        <f>qPCR!B260</f>
        <v>106</v>
      </c>
      <c r="C259" s="30"/>
      <c r="E259" s="7"/>
      <c r="G259">
        <v>71</v>
      </c>
      <c r="H259" t="s">
        <v>245</v>
      </c>
    </row>
    <row r="260" spans="1:8" x14ac:dyDescent="0.3">
      <c r="A260" s="52" t="str">
        <f>qPCR!A261</f>
        <v>NxW_18S</v>
      </c>
      <c r="B260" s="52">
        <f>qPCR!B261</f>
        <v>108</v>
      </c>
      <c r="C260" s="30"/>
      <c r="E260" s="7"/>
      <c r="G260">
        <v>72</v>
      </c>
      <c r="H260" t="s">
        <v>245</v>
      </c>
    </row>
    <row r="261" spans="1:8" x14ac:dyDescent="0.3">
      <c r="A261" s="52" t="str">
        <f>qPCR!A262</f>
        <v>NxW_18S</v>
      </c>
      <c r="B261" s="52">
        <f>qPCR!B262</f>
        <v>109</v>
      </c>
      <c r="C261" s="30"/>
      <c r="E261" s="7"/>
      <c r="G261">
        <v>73</v>
      </c>
      <c r="H261" t="s">
        <v>245</v>
      </c>
    </row>
    <row r="262" spans="1:8" x14ac:dyDescent="0.3">
      <c r="A262" s="52" t="str">
        <f>qPCR!A263</f>
        <v>NxW_18S</v>
      </c>
      <c r="B262" s="52">
        <f>qPCR!B263</f>
        <v>110</v>
      </c>
      <c r="C262" s="30"/>
      <c r="E262" s="7"/>
      <c r="G262">
        <v>74</v>
      </c>
      <c r="H262" t="s">
        <v>245</v>
      </c>
    </row>
    <row r="263" spans="1:8" x14ac:dyDescent="0.3">
      <c r="A263" s="52" t="str">
        <f>qPCR!A264</f>
        <v>NxW_18S</v>
      </c>
      <c r="B263" s="52">
        <f>qPCR!B264</f>
        <v>113</v>
      </c>
      <c r="C263" s="30"/>
      <c r="E263" s="7"/>
      <c r="G263">
        <v>75</v>
      </c>
      <c r="H263" t="s">
        <v>245</v>
      </c>
    </row>
    <row r="264" spans="1:8" x14ac:dyDescent="0.3">
      <c r="A264" s="52" t="str">
        <f>qPCR!A265</f>
        <v>NxW_18S</v>
      </c>
      <c r="B264" s="52">
        <f>qPCR!B265</f>
        <v>115</v>
      </c>
      <c r="C264" s="30"/>
      <c r="E264" s="7"/>
      <c r="G264">
        <v>76</v>
      </c>
      <c r="H264" t="s">
        <v>245</v>
      </c>
    </row>
    <row r="265" spans="1:8" x14ac:dyDescent="0.3">
      <c r="A265" s="52" t="str">
        <f>qPCR!A266</f>
        <v>NxW_18S</v>
      </c>
      <c r="B265" s="52">
        <f>qPCR!B266</f>
        <v>116</v>
      </c>
      <c r="C265" s="30"/>
      <c r="E265" s="7"/>
      <c r="G265">
        <v>77</v>
      </c>
      <c r="H265" t="s">
        <v>245</v>
      </c>
    </row>
    <row r="266" spans="1:8" x14ac:dyDescent="0.3">
      <c r="A266" s="52" t="str">
        <f>qPCR!A267</f>
        <v>NxW_18S</v>
      </c>
      <c r="B266" s="52">
        <f>qPCR!B267</f>
        <v>118</v>
      </c>
      <c r="C266" s="30"/>
      <c r="E266" s="7"/>
      <c r="G266">
        <v>78</v>
      </c>
      <c r="H266" t="s">
        <v>245</v>
      </c>
    </row>
    <row r="267" spans="1:8" x14ac:dyDescent="0.3">
      <c r="A267" s="52" t="str">
        <f>qPCR!A268</f>
        <v>NxW_18S</v>
      </c>
      <c r="B267" s="52">
        <f>qPCR!B268</f>
        <v>120</v>
      </c>
      <c r="C267" s="30"/>
      <c r="E267" s="7"/>
      <c r="G267">
        <v>79</v>
      </c>
      <c r="H267" t="s">
        <v>245</v>
      </c>
    </row>
    <row r="268" spans="1:8" x14ac:dyDescent="0.3">
      <c r="A268" s="52" t="str">
        <f>qPCR!A269</f>
        <v>NxW_18S</v>
      </c>
      <c r="B268" s="52">
        <f>qPCR!B269</f>
        <v>122</v>
      </c>
      <c r="C268" s="30"/>
      <c r="E268" s="7"/>
      <c r="G268">
        <v>80</v>
      </c>
      <c r="H268" t="s">
        <v>245</v>
      </c>
    </row>
    <row r="269" spans="1:8" x14ac:dyDescent="0.3">
      <c r="A269" s="52" t="str">
        <f>qPCR!A270</f>
        <v>NxW_18S</v>
      </c>
      <c r="B269" s="52">
        <f>qPCR!B270</f>
        <v>124</v>
      </c>
      <c r="C269" s="30"/>
      <c r="E269" s="7"/>
      <c r="G269">
        <v>81</v>
      </c>
      <c r="H269" t="s">
        <v>245</v>
      </c>
    </row>
    <row r="270" spans="1:8" x14ac:dyDescent="0.3">
      <c r="A270" s="52" t="str">
        <f>qPCR!A271</f>
        <v>NxW_18S</v>
      </c>
      <c r="B270" s="52">
        <f>qPCR!B271</f>
        <v>125</v>
      </c>
      <c r="C270" s="30"/>
      <c r="E270" s="7"/>
      <c r="G270">
        <v>82</v>
      </c>
      <c r="H270" t="s">
        <v>245</v>
      </c>
    </row>
    <row r="271" spans="1:8" x14ac:dyDescent="0.3">
      <c r="A271" s="52" t="str">
        <f>qPCR!A272</f>
        <v>NxW_18S</v>
      </c>
      <c r="B271" s="52">
        <f>qPCR!B272</f>
        <v>126</v>
      </c>
      <c r="C271" s="30"/>
      <c r="E271" s="7"/>
      <c r="G271">
        <v>83</v>
      </c>
      <c r="H271" t="s">
        <v>245</v>
      </c>
    </row>
    <row r="272" spans="1:8" x14ac:dyDescent="0.3">
      <c r="A272" s="52" t="str">
        <f>qPCR!A273</f>
        <v>NxW_18S</v>
      </c>
      <c r="B272" s="52">
        <f>qPCR!B273</f>
        <v>128</v>
      </c>
      <c r="C272" s="30"/>
      <c r="E272" s="7"/>
      <c r="G272">
        <v>84</v>
      </c>
      <c r="H272" t="s">
        <v>245</v>
      </c>
    </row>
    <row r="273" spans="1:8" x14ac:dyDescent="0.3">
      <c r="A273" s="52" t="str">
        <f>qPCR!A274</f>
        <v>NxW_18S</v>
      </c>
      <c r="B273" s="52" t="str">
        <f>qPCR!B274</f>
        <v>qPCR_H2O_1_ITS_A</v>
      </c>
      <c r="C273" s="30"/>
      <c r="E273" s="7"/>
    </row>
    <row r="274" spans="1:8" x14ac:dyDescent="0.3">
      <c r="A274" s="52" t="str">
        <f>qPCR!A275</f>
        <v>NxW_18S</v>
      </c>
      <c r="B274" s="52" t="str">
        <f>qPCR!B275</f>
        <v>qPCR_H2O_2_ITS_A</v>
      </c>
      <c r="C274" s="30"/>
      <c r="E274" s="7"/>
    </row>
    <row r="275" spans="1:8" x14ac:dyDescent="0.3">
      <c r="A275" s="52" t="str">
        <f>qPCR!A276</f>
        <v>NxW_18S</v>
      </c>
      <c r="B275" s="52" t="str">
        <f>qPCR!B276</f>
        <v>CalEXn_ITS_A</v>
      </c>
      <c r="C275" s="30"/>
      <c r="E275" s="7"/>
      <c r="G275">
        <v>95</v>
      </c>
      <c r="H275" t="s">
        <v>245</v>
      </c>
    </row>
    <row r="276" spans="1:8" x14ac:dyDescent="0.3">
      <c r="A276" s="52" t="str">
        <f>qPCR!A277</f>
        <v>NxW_18S</v>
      </c>
      <c r="B276" s="52" t="str">
        <f>qPCR!B277</f>
        <v>Zymo_ITS_A</v>
      </c>
      <c r="C276" s="30"/>
      <c r="E276" s="7"/>
      <c r="G276">
        <v>96</v>
      </c>
      <c r="H276" t="s">
        <v>245</v>
      </c>
    </row>
    <row r="277" spans="1:8" x14ac:dyDescent="0.3">
      <c r="A277" s="52" t="str">
        <f>qPCR!A278</f>
        <v>NxW_18S</v>
      </c>
      <c r="B277" s="52" t="str">
        <f>qPCR!B278</f>
        <v>MinION_Extraction_H2O_ITS_A</v>
      </c>
      <c r="C277" s="30"/>
      <c r="E277" s="7"/>
      <c r="G277">
        <v>92</v>
      </c>
      <c r="H277" t="s">
        <v>245</v>
      </c>
    </row>
    <row r="278" spans="1:8" x14ac:dyDescent="0.3">
      <c r="A278" s="52" t="str">
        <f>qPCR!A279</f>
        <v>NxW_18S</v>
      </c>
      <c r="B278" s="52" t="str">
        <f>qPCR!B279</f>
        <v>MinION_PCR1_H2O_ITS_A</v>
      </c>
      <c r="C278" s="30"/>
      <c r="E278" s="7"/>
      <c r="G278">
        <v>93</v>
      </c>
      <c r="H278" t="s">
        <v>245</v>
      </c>
    </row>
    <row r="279" spans="1:8" x14ac:dyDescent="0.3">
      <c r="A279" s="52" t="str">
        <f>qPCR!A280</f>
        <v>NxW_18S</v>
      </c>
      <c r="B279" s="52" t="str">
        <f>qPCR!B280</f>
        <v>MinION_PCR2_H2O_ITS_A</v>
      </c>
      <c r="C279" s="30"/>
      <c r="E279" s="7"/>
      <c r="G279">
        <v>94</v>
      </c>
      <c r="H279" t="s">
        <v>245</v>
      </c>
    </row>
    <row r="280" spans="1:8" x14ac:dyDescent="0.3">
      <c r="A280" s="52" t="str">
        <f>qPCR!A281</f>
        <v>NxW_18S</v>
      </c>
      <c r="B280" s="52">
        <f>qPCR!B281</f>
        <v>129</v>
      </c>
      <c r="G280">
        <v>85</v>
      </c>
      <c r="H280" t="s">
        <v>245</v>
      </c>
    </row>
    <row r="281" spans="1:8" x14ac:dyDescent="0.3">
      <c r="A281" s="52" t="str">
        <f>qPCR!A282</f>
        <v>NxW_18S</v>
      </c>
      <c r="B281" s="52">
        <f>qPCR!B282</f>
        <v>130</v>
      </c>
      <c r="G281">
        <v>86</v>
      </c>
      <c r="H281" t="s">
        <v>245</v>
      </c>
    </row>
    <row r="282" spans="1:8" x14ac:dyDescent="0.3">
      <c r="A282" s="52" t="str">
        <f>qPCR!A283</f>
        <v>NxW_18S</v>
      </c>
      <c r="B282" s="52">
        <f>qPCR!B283</f>
        <v>131</v>
      </c>
      <c r="G282">
        <v>87</v>
      </c>
      <c r="H282" t="s">
        <v>245</v>
      </c>
    </row>
    <row r="283" spans="1:8" x14ac:dyDescent="0.3">
      <c r="A283" s="52" t="str">
        <f>qPCR!A284</f>
        <v>NxW_18S</v>
      </c>
      <c r="B283" s="52">
        <f>qPCR!B284</f>
        <v>132</v>
      </c>
      <c r="G283">
        <v>88</v>
      </c>
      <c r="H283" t="s">
        <v>245</v>
      </c>
    </row>
    <row r="284" spans="1:8" x14ac:dyDescent="0.3">
      <c r="A284" s="52" t="str">
        <f>qPCR!A285</f>
        <v>NxW_18S</v>
      </c>
      <c r="B284" s="52">
        <f>qPCR!B285</f>
        <v>133</v>
      </c>
      <c r="G284">
        <v>89</v>
      </c>
      <c r="H284" t="s">
        <v>245</v>
      </c>
    </row>
    <row r="285" spans="1:8" x14ac:dyDescent="0.3">
      <c r="A285" s="52" t="str">
        <f>qPCR!A286</f>
        <v>NxW_18S</v>
      </c>
      <c r="B285" s="52">
        <f>qPCR!B286</f>
        <v>134</v>
      </c>
      <c r="G285">
        <v>90</v>
      </c>
      <c r="H285" t="s">
        <v>245</v>
      </c>
    </row>
    <row r="286" spans="1:8" s="100" customFormat="1" x14ac:dyDescent="0.3">
      <c r="A286" s="99" t="str">
        <f>qPCR!A287</f>
        <v>NxW_18S</v>
      </c>
      <c r="B286" s="99">
        <f>qPCR!B287</f>
        <v>135</v>
      </c>
      <c r="G286" s="100">
        <v>91</v>
      </c>
      <c r="H286" s="100" t="s">
        <v>245</v>
      </c>
    </row>
    <row r="287" spans="1:8" x14ac:dyDescent="0.3">
      <c r="A287" s="52" t="str">
        <f>qPCR!A288</f>
        <v>NxW_18S</v>
      </c>
      <c r="B287" s="52">
        <f>qPCR!B288</f>
        <v>136</v>
      </c>
      <c r="G287">
        <v>1</v>
      </c>
      <c r="H287" t="s">
        <v>250</v>
      </c>
    </row>
    <row r="288" spans="1:8" x14ac:dyDescent="0.3">
      <c r="A288" s="52" t="str">
        <f>qPCR!A289</f>
        <v>NxW_18S</v>
      </c>
      <c r="B288" s="52">
        <f>qPCR!B289</f>
        <v>137</v>
      </c>
      <c r="G288">
        <v>2</v>
      </c>
      <c r="H288" t="s">
        <v>250</v>
      </c>
    </row>
    <row r="289" spans="1:8" x14ac:dyDescent="0.3">
      <c r="A289" s="52" t="str">
        <f>qPCR!A290</f>
        <v>NxW_18S</v>
      </c>
      <c r="B289" s="52">
        <f>qPCR!B290</f>
        <v>138</v>
      </c>
      <c r="G289">
        <v>3</v>
      </c>
      <c r="H289" t="s">
        <v>250</v>
      </c>
    </row>
    <row r="290" spans="1:8" x14ac:dyDescent="0.3">
      <c r="A290" s="52" t="str">
        <f>qPCR!A291</f>
        <v>NxW_18S</v>
      </c>
      <c r="B290" s="52">
        <f>qPCR!B291</f>
        <v>139</v>
      </c>
      <c r="G290">
        <v>4</v>
      </c>
      <c r="H290" t="s">
        <v>250</v>
      </c>
    </row>
    <row r="291" spans="1:8" x14ac:dyDescent="0.3">
      <c r="A291" s="52" t="str">
        <f>qPCR!A292</f>
        <v>NxW_18S</v>
      </c>
      <c r="B291" s="52">
        <f>qPCR!B292</f>
        <v>141</v>
      </c>
      <c r="G291">
        <v>5</v>
      </c>
      <c r="H291" t="s">
        <v>250</v>
      </c>
    </row>
    <row r="292" spans="1:8" x14ac:dyDescent="0.3">
      <c r="A292" s="52" t="str">
        <f>qPCR!A293</f>
        <v>NxW_18S</v>
      </c>
      <c r="B292" s="52">
        <f>qPCR!B293</f>
        <v>142</v>
      </c>
      <c r="G292">
        <v>6</v>
      </c>
      <c r="H292" t="s">
        <v>250</v>
      </c>
    </row>
    <row r="293" spans="1:8" x14ac:dyDescent="0.3">
      <c r="A293" s="52" t="str">
        <f>qPCR!A294</f>
        <v>NxW_18S</v>
      </c>
      <c r="B293" s="52">
        <f>qPCR!B294</f>
        <v>145</v>
      </c>
      <c r="G293">
        <v>7</v>
      </c>
      <c r="H293" t="s">
        <v>250</v>
      </c>
    </row>
    <row r="294" spans="1:8" x14ac:dyDescent="0.3">
      <c r="A294" s="52" t="str">
        <f>qPCR!A295</f>
        <v>NxW_18S</v>
      </c>
      <c r="B294" s="52">
        <f>qPCR!B295</f>
        <v>146</v>
      </c>
      <c r="G294">
        <v>8</v>
      </c>
      <c r="H294" t="s">
        <v>250</v>
      </c>
    </row>
    <row r="295" spans="1:8" x14ac:dyDescent="0.3">
      <c r="A295" s="52" t="str">
        <f>qPCR!A296</f>
        <v>NxW_18S</v>
      </c>
      <c r="B295" s="52">
        <f>qPCR!B296</f>
        <v>147</v>
      </c>
      <c r="G295">
        <v>9</v>
      </c>
      <c r="H295" t="s">
        <v>250</v>
      </c>
    </row>
    <row r="296" spans="1:8" x14ac:dyDescent="0.3">
      <c r="A296" s="52" t="str">
        <f>qPCR!A297</f>
        <v>NxW_18S</v>
      </c>
      <c r="B296" s="52">
        <f>qPCR!B297</f>
        <v>148</v>
      </c>
      <c r="G296">
        <v>10</v>
      </c>
      <c r="H296" t="s">
        <v>250</v>
      </c>
    </row>
    <row r="297" spans="1:8" x14ac:dyDescent="0.3">
      <c r="A297" s="52" t="str">
        <f>qPCR!A298</f>
        <v>NxW_18S</v>
      </c>
      <c r="B297" s="52">
        <f>qPCR!B298</f>
        <v>149</v>
      </c>
      <c r="G297">
        <v>11</v>
      </c>
      <c r="H297" t="s">
        <v>250</v>
      </c>
    </row>
    <row r="298" spans="1:8" x14ac:dyDescent="0.3">
      <c r="A298" s="52" t="str">
        <f>qPCR!A299</f>
        <v>NxW_18S</v>
      </c>
      <c r="B298" s="52">
        <f>qPCR!B299</f>
        <v>150</v>
      </c>
      <c r="G298">
        <v>12</v>
      </c>
      <c r="H298" t="s">
        <v>250</v>
      </c>
    </row>
    <row r="299" spans="1:8" x14ac:dyDescent="0.3">
      <c r="A299" s="52" t="str">
        <f>qPCR!A300</f>
        <v>NxW_18S</v>
      </c>
      <c r="B299" s="52">
        <f>qPCR!B300</f>
        <v>151</v>
      </c>
      <c r="G299">
        <v>13</v>
      </c>
      <c r="H299" t="s">
        <v>250</v>
      </c>
    </row>
    <row r="300" spans="1:8" x14ac:dyDescent="0.3">
      <c r="A300" s="52" t="str">
        <f>qPCR!A301</f>
        <v>NxW_18S</v>
      </c>
      <c r="B300" s="52">
        <f>qPCR!B301</f>
        <v>152</v>
      </c>
      <c r="G300">
        <v>14</v>
      </c>
      <c r="H300" t="s">
        <v>250</v>
      </c>
    </row>
    <row r="301" spans="1:8" x14ac:dyDescent="0.3">
      <c r="A301" s="52" t="str">
        <f>qPCR!A302</f>
        <v>NxW_18S</v>
      </c>
      <c r="B301" s="52">
        <f>qPCR!B302</f>
        <v>153</v>
      </c>
      <c r="G301">
        <v>15</v>
      </c>
      <c r="H301" t="s">
        <v>250</v>
      </c>
    </row>
    <row r="302" spans="1:8" x14ac:dyDescent="0.3">
      <c r="A302" s="52" t="str">
        <f>qPCR!A303</f>
        <v>NxW_18S</v>
      </c>
      <c r="B302" s="52">
        <f>qPCR!B303</f>
        <v>154</v>
      </c>
      <c r="G302">
        <v>16</v>
      </c>
      <c r="H302" t="s">
        <v>250</v>
      </c>
    </row>
    <row r="303" spans="1:8" x14ac:dyDescent="0.3">
      <c r="A303" s="52" t="str">
        <f>qPCR!A304</f>
        <v>NxW_18S</v>
      </c>
      <c r="B303" s="52">
        <f>qPCR!B304</f>
        <v>155</v>
      </c>
      <c r="G303">
        <v>17</v>
      </c>
      <c r="H303" t="s">
        <v>250</v>
      </c>
    </row>
    <row r="304" spans="1:8" x14ac:dyDescent="0.3">
      <c r="A304" s="52" t="str">
        <f>qPCR!A305</f>
        <v>NxW_18S</v>
      </c>
      <c r="B304" s="52">
        <f>qPCR!B305</f>
        <v>156</v>
      </c>
      <c r="G304">
        <v>18</v>
      </c>
      <c r="H304" t="s">
        <v>250</v>
      </c>
    </row>
    <row r="305" spans="1:8" x14ac:dyDescent="0.3">
      <c r="A305" s="52" t="str">
        <f>qPCR!A306</f>
        <v>NxW_18S</v>
      </c>
      <c r="B305" s="52">
        <f>qPCR!B306</f>
        <v>157</v>
      </c>
      <c r="G305">
        <v>19</v>
      </c>
      <c r="H305" t="s">
        <v>250</v>
      </c>
    </row>
    <row r="306" spans="1:8" x14ac:dyDescent="0.3">
      <c r="A306" s="52" t="str">
        <f>qPCR!A307</f>
        <v>NxW_18S</v>
      </c>
      <c r="B306" s="52">
        <f>qPCR!B307</f>
        <v>158</v>
      </c>
      <c r="G306">
        <v>20</v>
      </c>
      <c r="H306" t="s">
        <v>250</v>
      </c>
    </row>
    <row r="307" spans="1:8" x14ac:dyDescent="0.3">
      <c r="A307" s="52" t="str">
        <f>qPCR!A308</f>
        <v>NxW_18S</v>
      </c>
      <c r="B307" s="52">
        <f>qPCR!B308</f>
        <v>159</v>
      </c>
      <c r="G307">
        <v>21</v>
      </c>
      <c r="H307" t="s">
        <v>250</v>
      </c>
    </row>
    <row r="308" spans="1:8" x14ac:dyDescent="0.3">
      <c r="A308" s="52" t="str">
        <f>qPCR!A309</f>
        <v>NxW_18S</v>
      </c>
      <c r="B308" s="52">
        <f>qPCR!B309</f>
        <v>160</v>
      </c>
      <c r="G308">
        <v>22</v>
      </c>
      <c r="H308" t="s">
        <v>250</v>
      </c>
    </row>
    <row r="309" spans="1:8" x14ac:dyDescent="0.3">
      <c r="A309" s="52" t="str">
        <f>qPCR!A310</f>
        <v>NxW_18S</v>
      </c>
      <c r="B309" s="52">
        <f>qPCR!B310</f>
        <v>161</v>
      </c>
      <c r="G309">
        <v>23</v>
      </c>
      <c r="H309" t="s">
        <v>250</v>
      </c>
    </row>
    <row r="310" spans="1:8" x14ac:dyDescent="0.3">
      <c r="A310" s="52" t="str">
        <f>qPCR!A311</f>
        <v>NxW_18S</v>
      </c>
      <c r="B310" s="52">
        <f>qPCR!B311</f>
        <v>162</v>
      </c>
      <c r="G310">
        <v>24</v>
      </c>
      <c r="H310" t="s">
        <v>250</v>
      </c>
    </row>
    <row r="311" spans="1:8" x14ac:dyDescent="0.3">
      <c r="A311" s="52" t="str">
        <f>qPCR!A312</f>
        <v>NxW_18S</v>
      </c>
      <c r="B311" s="52">
        <f>qPCR!B312</f>
        <v>163</v>
      </c>
      <c r="G311">
        <v>25</v>
      </c>
      <c r="H311" t="s">
        <v>250</v>
      </c>
    </row>
    <row r="312" spans="1:8" x14ac:dyDescent="0.3">
      <c r="A312" s="52" t="str">
        <f>qPCR!A313</f>
        <v>NxW_18S</v>
      </c>
      <c r="B312" s="52">
        <f>qPCR!B313</f>
        <v>164</v>
      </c>
      <c r="G312">
        <v>26</v>
      </c>
      <c r="H312" t="s">
        <v>250</v>
      </c>
    </row>
    <row r="313" spans="1:8" x14ac:dyDescent="0.3">
      <c r="A313" s="52" t="str">
        <f>qPCR!A314</f>
        <v>NxW_18S</v>
      </c>
      <c r="B313" s="52">
        <f>qPCR!B314</f>
        <v>165</v>
      </c>
      <c r="G313">
        <v>27</v>
      </c>
      <c r="H313" t="s">
        <v>250</v>
      </c>
    </row>
    <row r="314" spans="1:8" x14ac:dyDescent="0.3">
      <c r="A314" s="52" t="str">
        <f>qPCR!A315</f>
        <v>NxW_18S</v>
      </c>
      <c r="B314" s="52">
        <f>qPCR!B315</f>
        <v>166</v>
      </c>
      <c r="G314">
        <v>28</v>
      </c>
      <c r="H314" t="s">
        <v>250</v>
      </c>
    </row>
    <row r="315" spans="1:8" x14ac:dyDescent="0.3">
      <c r="A315" s="52" t="str">
        <f>qPCR!A316</f>
        <v>NxW_18S</v>
      </c>
      <c r="B315" s="52">
        <f>qPCR!B316</f>
        <v>167</v>
      </c>
      <c r="G315">
        <v>29</v>
      </c>
      <c r="H315" t="s">
        <v>250</v>
      </c>
    </row>
    <row r="316" spans="1:8" x14ac:dyDescent="0.3">
      <c r="A316" s="52" t="str">
        <f>qPCR!A317</f>
        <v>NxW_18S</v>
      </c>
      <c r="B316" s="52" t="str">
        <f>qPCR!B317</f>
        <v>B</v>
      </c>
      <c r="G316">
        <v>30</v>
      </c>
      <c r="H316" t="s">
        <v>250</v>
      </c>
    </row>
    <row r="317" spans="1:8" x14ac:dyDescent="0.3">
      <c r="A317" s="52" t="str">
        <f>qPCR!A318</f>
        <v>NxW_18S</v>
      </c>
      <c r="B317" s="52">
        <f>qPCR!B318</f>
        <v>168</v>
      </c>
      <c r="G317">
        <v>31</v>
      </c>
      <c r="H317" t="s">
        <v>250</v>
      </c>
    </row>
    <row r="318" spans="1:8" x14ac:dyDescent="0.3">
      <c r="A318" s="52" t="str">
        <f>qPCR!A319</f>
        <v>NxW_18S</v>
      </c>
      <c r="B318" s="52">
        <f>qPCR!B319</f>
        <v>169</v>
      </c>
      <c r="G318">
        <v>32</v>
      </c>
      <c r="H318" t="s">
        <v>250</v>
      </c>
    </row>
    <row r="319" spans="1:8" x14ac:dyDescent="0.3">
      <c r="A319" s="52" t="str">
        <f>qPCR!A320</f>
        <v>NxW_18S</v>
      </c>
      <c r="B319" s="52">
        <f>qPCR!B320</f>
        <v>171</v>
      </c>
      <c r="G319">
        <v>33</v>
      </c>
      <c r="H319" t="s">
        <v>250</v>
      </c>
    </row>
    <row r="320" spans="1:8" x14ac:dyDescent="0.3">
      <c r="A320" s="52" t="str">
        <f>qPCR!A321</f>
        <v>NxW_18S</v>
      </c>
      <c r="B320" s="52">
        <f>qPCR!B321</f>
        <v>172</v>
      </c>
      <c r="G320">
        <v>34</v>
      </c>
      <c r="H320" t="s">
        <v>250</v>
      </c>
    </row>
    <row r="321" spans="1:8" x14ac:dyDescent="0.3">
      <c r="A321" s="52" t="str">
        <f>qPCR!A322</f>
        <v>NxW_18S</v>
      </c>
      <c r="B321" s="52">
        <f>qPCR!B322</f>
        <v>174</v>
      </c>
      <c r="G321">
        <v>35</v>
      </c>
      <c r="H321" t="s">
        <v>250</v>
      </c>
    </row>
    <row r="322" spans="1:8" x14ac:dyDescent="0.3">
      <c r="A322" s="52" t="str">
        <f>qPCR!A323</f>
        <v>NxW_18S</v>
      </c>
      <c r="B322" s="52">
        <f>qPCR!B323</f>
        <v>175</v>
      </c>
      <c r="G322">
        <v>36</v>
      </c>
      <c r="H322" t="s">
        <v>250</v>
      </c>
    </row>
    <row r="323" spans="1:8" x14ac:dyDescent="0.3">
      <c r="A323" s="52" t="str">
        <f>qPCR!A324</f>
        <v>NxW_18S</v>
      </c>
      <c r="B323" s="52">
        <f>qPCR!B324</f>
        <v>176</v>
      </c>
      <c r="G323">
        <v>37</v>
      </c>
      <c r="H323" t="s">
        <v>250</v>
      </c>
    </row>
    <row r="324" spans="1:8" x14ac:dyDescent="0.3">
      <c r="A324" s="52" t="str">
        <f>qPCR!A325</f>
        <v>NxW_18S</v>
      </c>
      <c r="B324" s="52">
        <f>qPCR!B325</f>
        <v>178</v>
      </c>
      <c r="G324">
        <v>38</v>
      </c>
      <c r="H324" t="s">
        <v>250</v>
      </c>
    </row>
    <row r="325" spans="1:8" x14ac:dyDescent="0.3">
      <c r="A325" s="52" t="str">
        <f>qPCR!A326</f>
        <v>NxW_18S</v>
      </c>
      <c r="B325" s="52">
        <f>qPCR!B326</f>
        <v>179</v>
      </c>
      <c r="G325">
        <v>39</v>
      </c>
      <c r="H325" t="s">
        <v>250</v>
      </c>
    </row>
    <row r="326" spans="1:8" x14ac:dyDescent="0.3">
      <c r="A326" s="52" t="str">
        <f>qPCR!A327</f>
        <v>NxW_18S</v>
      </c>
      <c r="B326" s="52">
        <f>qPCR!B327</f>
        <v>180</v>
      </c>
      <c r="G326">
        <v>40</v>
      </c>
      <c r="H326" t="s">
        <v>250</v>
      </c>
    </row>
    <row r="327" spans="1:8" x14ac:dyDescent="0.3">
      <c r="A327" s="52" t="str">
        <f>qPCR!A328</f>
        <v>NxW_18S</v>
      </c>
      <c r="B327" s="52">
        <f>qPCR!B328</f>
        <v>181</v>
      </c>
      <c r="G327">
        <v>41</v>
      </c>
      <c r="H327" t="s">
        <v>250</v>
      </c>
    </row>
    <row r="328" spans="1:8" x14ac:dyDescent="0.3">
      <c r="A328" s="52" t="str">
        <f>qPCR!A329</f>
        <v>NxW_18S</v>
      </c>
      <c r="B328" s="52">
        <f>qPCR!B329</f>
        <v>182</v>
      </c>
      <c r="G328">
        <v>42</v>
      </c>
      <c r="H328" t="s">
        <v>250</v>
      </c>
    </row>
    <row r="329" spans="1:8" x14ac:dyDescent="0.3">
      <c r="A329" s="52" t="str">
        <f>qPCR!A330</f>
        <v>NxW_18S</v>
      </c>
      <c r="B329" s="52">
        <f>qPCR!B330</f>
        <v>183</v>
      </c>
      <c r="G329">
        <v>43</v>
      </c>
      <c r="H329" t="s">
        <v>250</v>
      </c>
    </row>
    <row r="330" spans="1:8" x14ac:dyDescent="0.3">
      <c r="A330" s="52" t="str">
        <f>qPCR!A331</f>
        <v>NxW_18S</v>
      </c>
      <c r="B330" s="52">
        <f>qPCR!B331</f>
        <v>184</v>
      </c>
      <c r="G330">
        <v>44</v>
      </c>
      <c r="H330" t="s">
        <v>250</v>
      </c>
    </row>
    <row r="331" spans="1:8" x14ac:dyDescent="0.3">
      <c r="A331" s="52" t="str">
        <f>qPCR!A332</f>
        <v>NxW_18S</v>
      </c>
      <c r="B331" s="52">
        <f>qPCR!B332</f>
        <v>185</v>
      </c>
      <c r="G331">
        <v>45</v>
      </c>
      <c r="H331" t="s">
        <v>250</v>
      </c>
    </row>
    <row r="332" spans="1:8" x14ac:dyDescent="0.3">
      <c r="A332" s="52" t="str">
        <f>qPCR!A333</f>
        <v>NxW_18S</v>
      </c>
      <c r="B332" s="52">
        <f>qPCR!B333</f>
        <v>186</v>
      </c>
      <c r="G332">
        <v>46</v>
      </c>
      <c r="H332" t="s">
        <v>250</v>
      </c>
    </row>
    <row r="333" spans="1:8" x14ac:dyDescent="0.3">
      <c r="A333" s="52" t="str">
        <f>qPCR!A334</f>
        <v>NxW_18S</v>
      </c>
      <c r="B333" s="52">
        <f>qPCR!B334</f>
        <v>187</v>
      </c>
      <c r="G333">
        <v>47</v>
      </c>
      <c r="H333" t="s">
        <v>250</v>
      </c>
    </row>
    <row r="334" spans="1:8" x14ac:dyDescent="0.3">
      <c r="A334" s="52" t="str">
        <f>qPCR!A335</f>
        <v>NxW_18S</v>
      </c>
      <c r="B334" s="52">
        <f>qPCR!B335</f>
        <v>188</v>
      </c>
      <c r="G334">
        <v>48</v>
      </c>
      <c r="H334" t="s">
        <v>250</v>
      </c>
    </row>
    <row r="335" spans="1:8" x14ac:dyDescent="0.3">
      <c r="A335" s="52" t="str">
        <f>qPCR!A336</f>
        <v>NxW_18S</v>
      </c>
      <c r="B335" s="52">
        <f>qPCR!B336</f>
        <v>189</v>
      </c>
      <c r="G335">
        <v>49</v>
      </c>
      <c r="H335" t="s">
        <v>250</v>
      </c>
    </row>
    <row r="336" spans="1:8" x14ac:dyDescent="0.3">
      <c r="A336" s="52" t="str">
        <f>qPCR!A337</f>
        <v>NxW_18S</v>
      </c>
      <c r="B336" s="52">
        <f>qPCR!B337</f>
        <v>190</v>
      </c>
      <c r="G336">
        <v>50</v>
      </c>
      <c r="H336" t="s">
        <v>250</v>
      </c>
    </row>
    <row r="337" spans="1:8" x14ac:dyDescent="0.3">
      <c r="A337" s="52" t="str">
        <f>qPCR!A338</f>
        <v>NxW_18S</v>
      </c>
      <c r="B337" s="52">
        <f>qPCR!B338</f>
        <v>191</v>
      </c>
      <c r="G337">
        <v>51</v>
      </c>
      <c r="H337" t="s">
        <v>250</v>
      </c>
    </row>
    <row r="338" spans="1:8" x14ac:dyDescent="0.3">
      <c r="A338" s="52" t="str">
        <f>qPCR!A339</f>
        <v>NxW_18S</v>
      </c>
      <c r="B338" s="52">
        <f>qPCR!B339</f>
        <v>192</v>
      </c>
      <c r="G338">
        <v>52</v>
      </c>
      <c r="H338" t="s">
        <v>250</v>
      </c>
    </row>
    <row r="339" spans="1:8" x14ac:dyDescent="0.3">
      <c r="A339" s="52" t="str">
        <f>qPCR!A340</f>
        <v>NxW_18S</v>
      </c>
      <c r="B339" s="52">
        <f>qPCR!B340</f>
        <v>193</v>
      </c>
      <c r="G339">
        <v>53</v>
      </c>
      <c r="H339" t="s">
        <v>250</v>
      </c>
    </row>
    <row r="340" spans="1:8" x14ac:dyDescent="0.3">
      <c r="A340" s="52" t="str">
        <f>qPCR!A341</f>
        <v>NxW_18S</v>
      </c>
      <c r="B340" s="52">
        <f>qPCR!B341</f>
        <v>194</v>
      </c>
      <c r="G340">
        <v>54</v>
      </c>
      <c r="H340" t="s">
        <v>250</v>
      </c>
    </row>
    <row r="341" spans="1:8" x14ac:dyDescent="0.3">
      <c r="A341" s="52" t="str">
        <f>qPCR!A342</f>
        <v>NxW_18S</v>
      </c>
      <c r="B341" s="52">
        <f>qPCR!B342</f>
        <v>195</v>
      </c>
      <c r="G341">
        <v>55</v>
      </c>
      <c r="H341" t="s">
        <v>250</v>
      </c>
    </row>
    <row r="342" spans="1:8" x14ac:dyDescent="0.3">
      <c r="A342" s="52" t="str">
        <f>qPCR!A343</f>
        <v>NxW_18S</v>
      </c>
      <c r="B342" s="52">
        <f>qPCR!B343</f>
        <v>196</v>
      </c>
      <c r="G342">
        <v>56</v>
      </c>
      <c r="H342" t="s">
        <v>250</v>
      </c>
    </row>
    <row r="343" spans="1:8" x14ac:dyDescent="0.3">
      <c r="A343" s="52" t="str">
        <f>qPCR!A344</f>
        <v>NxW_18S</v>
      </c>
      <c r="B343" s="52">
        <f>qPCR!B344</f>
        <v>197</v>
      </c>
      <c r="G343">
        <v>57</v>
      </c>
      <c r="H343" t="s">
        <v>250</v>
      </c>
    </row>
    <row r="344" spans="1:8" x14ac:dyDescent="0.3">
      <c r="A344" s="52" t="str">
        <f>qPCR!A345</f>
        <v>NxW_18S</v>
      </c>
      <c r="B344" s="52">
        <f>qPCR!B345</f>
        <v>198</v>
      </c>
      <c r="G344">
        <v>58</v>
      </c>
      <c r="H344" t="s">
        <v>250</v>
      </c>
    </row>
    <row r="345" spans="1:8" x14ac:dyDescent="0.3">
      <c r="A345" s="52" t="str">
        <f>qPCR!A346</f>
        <v>NxW_18S</v>
      </c>
      <c r="B345" s="52">
        <f>qPCR!B346</f>
        <v>199</v>
      </c>
      <c r="G345">
        <v>59</v>
      </c>
      <c r="H345" t="s">
        <v>250</v>
      </c>
    </row>
    <row r="346" spans="1:8" x14ac:dyDescent="0.3">
      <c r="A346" s="52" t="str">
        <f>qPCR!A347</f>
        <v>NxW_18S</v>
      </c>
      <c r="B346" s="52">
        <f>qPCR!B347</f>
        <v>200</v>
      </c>
      <c r="G346">
        <v>60</v>
      </c>
      <c r="H346" t="s">
        <v>250</v>
      </c>
    </row>
    <row r="347" spans="1:8" x14ac:dyDescent="0.3">
      <c r="A347" s="52" t="str">
        <f>qPCR!A348</f>
        <v>NxW_18S</v>
      </c>
      <c r="B347" s="52">
        <f>qPCR!B348</f>
        <v>201</v>
      </c>
      <c r="G347">
        <v>61</v>
      </c>
      <c r="H347" t="s">
        <v>250</v>
      </c>
    </row>
    <row r="348" spans="1:8" x14ac:dyDescent="0.3">
      <c r="A348" s="52" t="str">
        <f>qPCR!A349</f>
        <v>NxW_18S</v>
      </c>
      <c r="B348" s="52">
        <f>qPCR!B349</f>
        <v>202</v>
      </c>
      <c r="G348">
        <v>62</v>
      </c>
      <c r="H348" t="s">
        <v>250</v>
      </c>
    </row>
    <row r="349" spans="1:8" x14ac:dyDescent="0.3">
      <c r="A349" s="52" t="str">
        <f>qPCR!A350</f>
        <v>NxW_18S</v>
      </c>
      <c r="B349" s="52">
        <f>qPCR!B350</f>
        <v>203</v>
      </c>
      <c r="G349">
        <v>63</v>
      </c>
      <c r="H349" t="s">
        <v>250</v>
      </c>
    </row>
    <row r="350" spans="1:8" x14ac:dyDescent="0.3">
      <c r="A350" s="52" t="str">
        <f>qPCR!A351</f>
        <v>NxW_18S</v>
      </c>
      <c r="B350" s="52">
        <f>qPCR!B351</f>
        <v>204</v>
      </c>
      <c r="G350">
        <v>64</v>
      </c>
      <c r="H350" t="s">
        <v>250</v>
      </c>
    </row>
    <row r="351" spans="1:8" x14ac:dyDescent="0.3">
      <c r="A351" s="52" t="str">
        <f>qPCR!A352</f>
        <v>NxW_18S</v>
      </c>
      <c r="B351" s="52">
        <f>qPCR!B352</f>
        <v>205</v>
      </c>
      <c r="G351">
        <v>65</v>
      </c>
      <c r="H351" t="s">
        <v>250</v>
      </c>
    </row>
    <row r="352" spans="1:8" x14ac:dyDescent="0.3">
      <c r="A352" s="52" t="str">
        <f>qPCR!A353</f>
        <v>NxW_18S</v>
      </c>
      <c r="B352" s="52">
        <f>qPCR!B353</f>
        <v>206</v>
      </c>
      <c r="G352">
        <v>66</v>
      </c>
      <c r="H352" t="s">
        <v>250</v>
      </c>
    </row>
    <row r="353" spans="1:8" x14ac:dyDescent="0.3">
      <c r="A353" s="52" t="str">
        <f>qPCR!A354</f>
        <v>NxW_18S</v>
      </c>
      <c r="B353" s="52">
        <f>qPCR!B354</f>
        <v>207</v>
      </c>
      <c r="G353">
        <v>67</v>
      </c>
      <c r="H353" t="s">
        <v>250</v>
      </c>
    </row>
    <row r="354" spans="1:8" x14ac:dyDescent="0.3">
      <c r="A354" s="52" t="str">
        <f>qPCR!A355</f>
        <v>NxW_18S</v>
      </c>
      <c r="B354" s="52">
        <f>qPCR!B355</f>
        <v>208</v>
      </c>
      <c r="G354">
        <v>68</v>
      </c>
      <c r="H354" t="s">
        <v>250</v>
      </c>
    </row>
    <row r="355" spans="1:8" x14ac:dyDescent="0.3">
      <c r="A355" s="52" t="str">
        <f>qPCR!A356</f>
        <v>NxW_18S</v>
      </c>
      <c r="B355" s="52">
        <f>qPCR!B356</f>
        <v>209</v>
      </c>
      <c r="G355">
        <v>69</v>
      </c>
      <c r="H355" t="s">
        <v>250</v>
      </c>
    </row>
    <row r="356" spans="1:8" x14ac:dyDescent="0.3">
      <c r="A356" s="52" t="str">
        <f>qPCR!A357</f>
        <v>NxW_18S</v>
      </c>
      <c r="B356" s="52">
        <f>qPCR!B357</f>
        <v>210</v>
      </c>
      <c r="G356">
        <v>70</v>
      </c>
      <c r="H356" t="s">
        <v>250</v>
      </c>
    </row>
    <row r="357" spans="1:8" x14ac:dyDescent="0.3">
      <c r="A357" s="52" t="str">
        <f>qPCR!A358</f>
        <v>NxW_18S</v>
      </c>
      <c r="B357" s="52">
        <f>qPCR!B358</f>
        <v>211</v>
      </c>
      <c r="G357">
        <v>71</v>
      </c>
      <c r="H357" t="s">
        <v>250</v>
      </c>
    </row>
    <row r="358" spans="1:8" x14ac:dyDescent="0.3">
      <c r="A358" s="52" t="str">
        <f>qPCR!A359</f>
        <v>NxW_18S</v>
      </c>
      <c r="B358" s="52">
        <f>qPCR!B359</f>
        <v>212</v>
      </c>
      <c r="G358">
        <v>72</v>
      </c>
      <c r="H358" t="s">
        <v>250</v>
      </c>
    </row>
    <row r="359" spans="1:8" x14ac:dyDescent="0.3">
      <c r="A359" s="52" t="str">
        <f>qPCR!A360</f>
        <v>NxW_18S</v>
      </c>
      <c r="B359" s="52">
        <f>qPCR!B360</f>
        <v>213</v>
      </c>
      <c r="G359">
        <v>73</v>
      </c>
      <c r="H359" t="s">
        <v>250</v>
      </c>
    </row>
    <row r="360" spans="1:8" x14ac:dyDescent="0.3">
      <c r="A360" s="52" t="str">
        <f>qPCR!A361</f>
        <v>NxW_18S</v>
      </c>
      <c r="B360" s="52">
        <f>qPCR!B361</f>
        <v>214</v>
      </c>
      <c r="G360">
        <v>74</v>
      </c>
      <c r="H360" t="s">
        <v>250</v>
      </c>
    </row>
    <row r="361" spans="1:8" x14ac:dyDescent="0.3">
      <c r="A361" s="52" t="str">
        <f>qPCR!A362</f>
        <v>NxW_18S</v>
      </c>
      <c r="B361" s="52">
        <f>qPCR!B362</f>
        <v>215</v>
      </c>
      <c r="G361">
        <v>75</v>
      </c>
      <c r="H361" t="s">
        <v>250</v>
      </c>
    </row>
    <row r="362" spans="1:8" x14ac:dyDescent="0.3">
      <c r="A362" s="52" t="str">
        <f>qPCR!A363</f>
        <v>NxW_18S</v>
      </c>
      <c r="B362" s="52">
        <f>qPCR!B363</f>
        <v>216</v>
      </c>
      <c r="G362">
        <v>76</v>
      </c>
      <c r="H362" t="s">
        <v>250</v>
      </c>
    </row>
    <row r="363" spans="1:8" x14ac:dyDescent="0.3">
      <c r="A363" s="52" t="str">
        <f>qPCR!A364</f>
        <v>NxW_18S</v>
      </c>
      <c r="B363" s="52">
        <f>qPCR!B364</f>
        <v>217</v>
      </c>
      <c r="G363">
        <v>77</v>
      </c>
      <c r="H363" t="s">
        <v>250</v>
      </c>
    </row>
    <row r="364" spans="1:8" x14ac:dyDescent="0.3">
      <c r="A364" s="52" t="str">
        <f>qPCR!A365</f>
        <v>NxW_18S</v>
      </c>
      <c r="B364" s="52">
        <f>qPCR!B365</f>
        <v>218</v>
      </c>
      <c r="G364">
        <v>78</v>
      </c>
      <c r="H364" t="s">
        <v>250</v>
      </c>
    </row>
    <row r="365" spans="1:8" x14ac:dyDescent="0.3">
      <c r="A365" s="52" t="str">
        <f>qPCR!A366</f>
        <v>NxW_18S</v>
      </c>
      <c r="B365" s="52">
        <f>qPCR!B366</f>
        <v>219</v>
      </c>
      <c r="G365">
        <v>79</v>
      </c>
      <c r="H365" t="s">
        <v>250</v>
      </c>
    </row>
    <row r="366" spans="1:8" x14ac:dyDescent="0.3">
      <c r="A366" s="52" t="str">
        <f>qPCR!A367</f>
        <v>NxW_18S</v>
      </c>
      <c r="B366" s="52">
        <f>qPCR!B367</f>
        <v>220</v>
      </c>
      <c r="G366">
        <v>80</v>
      </c>
      <c r="H366" t="s">
        <v>250</v>
      </c>
    </row>
    <row r="367" spans="1:8" x14ac:dyDescent="0.3">
      <c r="A367" s="52" t="str">
        <f>qPCR!A368</f>
        <v>NxW_18S</v>
      </c>
      <c r="B367" s="52">
        <f>qPCR!B368</f>
        <v>221</v>
      </c>
      <c r="G367">
        <v>81</v>
      </c>
      <c r="H367" t="s">
        <v>250</v>
      </c>
    </row>
    <row r="368" spans="1:8" x14ac:dyDescent="0.3">
      <c r="A368" s="52" t="str">
        <f>qPCR!A369</f>
        <v>NxW_18S</v>
      </c>
      <c r="B368" s="52">
        <f>qPCR!B369</f>
        <v>222</v>
      </c>
      <c r="G368">
        <v>82</v>
      </c>
      <c r="H368" t="s">
        <v>250</v>
      </c>
    </row>
    <row r="369" spans="1:8" x14ac:dyDescent="0.3">
      <c r="A369" s="52" t="str">
        <f>qPCR!A370</f>
        <v>NxW_18S</v>
      </c>
      <c r="B369" s="52" t="str">
        <f>qPCR!B370</f>
        <v>qPCR_H2O_1_ITS_B</v>
      </c>
    </row>
    <row r="370" spans="1:8" x14ac:dyDescent="0.3">
      <c r="A370" s="52" t="str">
        <f>qPCR!A371</f>
        <v>NxW_18S</v>
      </c>
      <c r="B370" s="52" t="str">
        <f>qPCR!B371</f>
        <v>qPCR_H2O_2_ITS_B</v>
      </c>
    </row>
    <row r="371" spans="1:8" x14ac:dyDescent="0.3">
      <c r="A371" s="52" t="str">
        <f>qPCR!A372</f>
        <v>NxW_18S</v>
      </c>
      <c r="B371" s="52" t="str">
        <f>qPCR!B372</f>
        <v>Cal_or_Zymo_ITS_B1</v>
      </c>
      <c r="G371">
        <v>95</v>
      </c>
      <c r="H371" t="s">
        <v>250</v>
      </c>
    </row>
    <row r="372" spans="1:8" x14ac:dyDescent="0.3">
      <c r="A372" s="52" t="str">
        <f>qPCR!A373</f>
        <v>NxW_18S</v>
      </c>
      <c r="B372" s="52" t="str">
        <f>qPCR!B373</f>
        <v>Zymo_ITS_B2</v>
      </c>
      <c r="G372">
        <v>96</v>
      </c>
      <c r="H372" t="s">
        <v>250</v>
      </c>
    </row>
    <row r="373" spans="1:8" x14ac:dyDescent="0.3">
      <c r="A373" s="52" t="str">
        <f>qPCR!A374</f>
        <v>NxW_18S</v>
      </c>
      <c r="B373" s="52" t="str">
        <f>qPCR!B374</f>
        <v>MinION_Extraction_H2O_ITS_B</v>
      </c>
      <c r="G373">
        <v>92</v>
      </c>
      <c r="H373" t="s">
        <v>250</v>
      </c>
    </row>
    <row r="374" spans="1:8" x14ac:dyDescent="0.3">
      <c r="A374" s="52" t="str">
        <f>qPCR!A375</f>
        <v>NxW_18S</v>
      </c>
      <c r="B374" s="52" t="str">
        <f>qPCR!B375</f>
        <v>MinION_PCR1_H2O_ITS_B</v>
      </c>
      <c r="G374">
        <v>93</v>
      </c>
      <c r="H374" t="s">
        <v>250</v>
      </c>
    </row>
    <row r="375" spans="1:8" s="100" customFormat="1" x14ac:dyDescent="0.3">
      <c r="A375" s="99" t="str">
        <f>qPCR!A376</f>
        <v>NxW_18S</v>
      </c>
      <c r="B375" s="99" t="str">
        <f>qPCR!B376</f>
        <v>MinION_PCR2_H2O_ITS_B</v>
      </c>
      <c r="G375" s="100">
        <v>94</v>
      </c>
      <c r="H375" s="100" t="s">
        <v>250</v>
      </c>
    </row>
    <row r="376" spans="1:8" x14ac:dyDescent="0.3">
      <c r="A376" s="52" t="s">
        <v>246</v>
      </c>
      <c r="B376" s="52" t="s">
        <v>247</v>
      </c>
      <c r="G376">
        <v>83</v>
      </c>
    </row>
    <row r="377" spans="1:8" x14ac:dyDescent="0.3">
      <c r="A377" s="52" t="s">
        <v>246</v>
      </c>
      <c r="B377" s="52" t="s">
        <v>248</v>
      </c>
      <c r="G377">
        <v>84</v>
      </c>
    </row>
    <row r="378" spans="1:8" s="100" customFormat="1" x14ac:dyDescent="0.3">
      <c r="A378" s="99" t="s">
        <v>246</v>
      </c>
      <c r="B378" s="99" t="s">
        <v>249</v>
      </c>
      <c r="G378" s="100">
        <v>85</v>
      </c>
    </row>
    <row r="379" spans="1:8" x14ac:dyDescent="0.3">
      <c r="A379" s="52" t="str">
        <f>qPCR!A377</f>
        <v>NxW_16S</v>
      </c>
      <c r="B379">
        <v>223</v>
      </c>
      <c r="G379">
        <v>1</v>
      </c>
      <c r="H379" t="s">
        <v>342</v>
      </c>
    </row>
    <row r="380" spans="1:8" x14ac:dyDescent="0.3">
      <c r="A380" s="52" t="str">
        <f>qPCR!A378</f>
        <v>NxW_16S</v>
      </c>
      <c r="B380">
        <v>224</v>
      </c>
      <c r="G380">
        <v>2</v>
      </c>
      <c r="H380" t="s">
        <v>342</v>
      </c>
    </row>
    <row r="381" spans="1:8" x14ac:dyDescent="0.3">
      <c r="A381" s="52" t="str">
        <f>qPCR!A379</f>
        <v>NxW_16S</v>
      </c>
      <c r="B381">
        <v>225</v>
      </c>
      <c r="G381">
        <v>3</v>
      </c>
      <c r="H381" t="s">
        <v>342</v>
      </c>
    </row>
    <row r="382" spans="1:8" x14ac:dyDescent="0.3">
      <c r="A382" s="52" t="str">
        <f>qPCR!A380</f>
        <v>NxW_16S</v>
      </c>
      <c r="B382">
        <v>226</v>
      </c>
      <c r="G382">
        <v>4</v>
      </c>
      <c r="H382" t="s">
        <v>342</v>
      </c>
    </row>
    <row r="383" spans="1:8" x14ac:dyDescent="0.3">
      <c r="A383" s="52" t="str">
        <f>qPCR!A381</f>
        <v>NxW_16S</v>
      </c>
      <c r="B383">
        <v>227</v>
      </c>
      <c r="G383">
        <v>5</v>
      </c>
      <c r="H383" t="s">
        <v>342</v>
      </c>
    </row>
    <row r="384" spans="1:8" x14ac:dyDescent="0.3">
      <c r="A384" s="52" t="str">
        <f>qPCR!A382</f>
        <v>NxW_16S</v>
      </c>
      <c r="B384">
        <v>228</v>
      </c>
      <c r="G384">
        <v>6</v>
      </c>
      <c r="H384" t="s">
        <v>342</v>
      </c>
    </row>
    <row r="385" spans="1:8" x14ac:dyDescent="0.3">
      <c r="A385" s="52" t="str">
        <f>qPCR!A383</f>
        <v>NxW_16S</v>
      </c>
      <c r="B385">
        <v>229</v>
      </c>
      <c r="G385">
        <v>7</v>
      </c>
      <c r="H385" t="s">
        <v>342</v>
      </c>
    </row>
    <row r="386" spans="1:8" x14ac:dyDescent="0.3">
      <c r="A386" s="52" t="str">
        <f>qPCR!A384</f>
        <v>NxW_16S</v>
      </c>
      <c r="B386">
        <v>230</v>
      </c>
      <c r="G386">
        <v>8</v>
      </c>
      <c r="H386" t="s">
        <v>342</v>
      </c>
    </row>
    <row r="387" spans="1:8" x14ac:dyDescent="0.3">
      <c r="A387" s="52" t="str">
        <f>qPCR!A385</f>
        <v>NxW_16S</v>
      </c>
      <c r="B387">
        <v>231</v>
      </c>
      <c r="G387">
        <v>9</v>
      </c>
      <c r="H387" t="s">
        <v>342</v>
      </c>
    </row>
    <row r="388" spans="1:8" x14ac:dyDescent="0.3">
      <c r="A388" s="52" t="str">
        <f>qPCR!A386</f>
        <v>NxW_16S</v>
      </c>
      <c r="B388">
        <v>232</v>
      </c>
      <c r="G388">
        <v>10</v>
      </c>
      <c r="H388" t="s">
        <v>342</v>
      </c>
    </row>
    <row r="389" spans="1:8" x14ac:dyDescent="0.3">
      <c r="A389" s="52" t="str">
        <f>qPCR!A387</f>
        <v>NxW_16S</v>
      </c>
      <c r="B389">
        <v>233</v>
      </c>
      <c r="G389">
        <v>11</v>
      </c>
      <c r="H389" t="s">
        <v>342</v>
      </c>
    </row>
    <row r="390" spans="1:8" x14ac:dyDescent="0.3">
      <c r="A390" s="52" t="str">
        <f>qPCR!A388</f>
        <v>NxW_16S</v>
      </c>
      <c r="B390">
        <v>234</v>
      </c>
      <c r="G390">
        <v>12</v>
      </c>
      <c r="H390" t="s">
        <v>342</v>
      </c>
    </row>
    <row r="391" spans="1:8" x14ac:dyDescent="0.3">
      <c r="A391" s="52" t="str">
        <f>qPCR!A389</f>
        <v>NxW_16S</v>
      </c>
      <c r="B391">
        <v>235</v>
      </c>
      <c r="G391">
        <v>13</v>
      </c>
      <c r="H391" t="s">
        <v>342</v>
      </c>
    </row>
    <row r="392" spans="1:8" x14ac:dyDescent="0.3">
      <c r="A392" s="52" t="str">
        <f>qPCR!A390</f>
        <v>NxW_16S</v>
      </c>
      <c r="B392">
        <v>236</v>
      </c>
      <c r="G392">
        <v>14</v>
      </c>
      <c r="H392" t="s">
        <v>342</v>
      </c>
    </row>
    <row r="393" spans="1:8" x14ac:dyDescent="0.3">
      <c r="A393" s="52" t="str">
        <f>qPCR!A391</f>
        <v>NxW_16S</v>
      </c>
      <c r="B393">
        <v>237</v>
      </c>
      <c r="G393">
        <v>15</v>
      </c>
      <c r="H393" t="s">
        <v>342</v>
      </c>
    </row>
    <row r="394" spans="1:8" x14ac:dyDescent="0.3">
      <c r="A394" s="52" t="str">
        <f>qPCR!A392</f>
        <v>NxW_16S</v>
      </c>
      <c r="B394">
        <v>238</v>
      </c>
      <c r="G394">
        <v>16</v>
      </c>
      <c r="H394" t="s">
        <v>342</v>
      </c>
    </row>
    <row r="395" spans="1:8" x14ac:dyDescent="0.3">
      <c r="A395" s="52" t="str">
        <f>qPCR!A393</f>
        <v>NxW_16S</v>
      </c>
      <c r="B395">
        <v>239</v>
      </c>
      <c r="G395">
        <v>17</v>
      </c>
      <c r="H395" t="s">
        <v>342</v>
      </c>
    </row>
    <row r="396" spans="1:8" x14ac:dyDescent="0.3">
      <c r="A396" s="52" t="str">
        <f>qPCR!A394</f>
        <v>NxW_16S</v>
      </c>
      <c r="B396">
        <v>240</v>
      </c>
      <c r="G396">
        <v>18</v>
      </c>
      <c r="H396" t="s">
        <v>342</v>
      </c>
    </row>
    <row r="397" spans="1:8" x14ac:dyDescent="0.3">
      <c r="A397" s="52" t="str">
        <f>qPCR!A395</f>
        <v>NxW_16S</v>
      </c>
      <c r="B397">
        <v>241</v>
      </c>
      <c r="G397">
        <v>19</v>
      </c>
      <c r="H397" t="s">
        <v>342</v>
      </c>
    </row>
    <row r="398" spans="1:8" x14ac:dyDescent="0.3">
      <c r="A398" s="52" t="str">
        <f>qPCR!A396</f>
        <v>NxW_16S</v>
      </c>
      <c r="B398">
        <v>242</v>
      </c>
      <c r="G398">
        <v>20</v>
      </c>
      <c r="H398" t="s">
        <v>342</v>
      </c>
    </row>
    <row r="399" spans="1:8" x14ac:dyDescent="0.3">
      <c r="A399" s="52" t="str">
        <f>qPCR!A397</f>
        <v>NxW_16S</v>
      </c>
      <c r="B399">
        <v>243</v>
      </c>
      <c r="G399">
        <v>21</v>
      </c>
      <c r="H399" t="s">
        <v>342</v>
      </c>
    </row>
    <row r="400" spans="1:8" x14ac:dyDescent="0.3">
      <c r="A400" s="52" t="str">
        <f>qPCR!A398</f>
        <v>NxW_16S</v>
      </c>
      <c r="B400">
        <v>244</v>
      </c>
      <c r="G400">
        <v>22</v>
      </c>
      <c r="H400" t="s">
        <v>342</v>
      </c>
    </row>
    <row r="401" spans="1:8" x14ac:dyDescent="0.3">
      <c r="A401" s="52" t="str">
        <f>qPCR!A399</f>
        <v>NxW_16S</v>
      </c>
      <c r="B401">
        <v>245</v>
      </c>
      <c r="G401">
        <v>23</v>
      </c>
      <c r="H401" t="s">
        <v>342</v>
      </c>
    </row>
    <row r="402" spans="1:8" x14ac:dyDescent="0.3">
      <c r="A402" s="52" t="str">
        <f>qPCR!A400</f>
        <v>NxW_16S</v>
      </c>
      <c r="B402">
        <v>246</v>
      </c>
      <c r="G402">
        <v>24</v>
      </c>
      <c r="H402" t="s">
        <v>342</v>
      </c>
    </row>
    <row r="403" spans="1:8" x14ac:dyDescent="0.3">
      <c r="A403" s="52" t="str">
        <f>qPCR!A401</f>
        <v>NxW_16S</v>
      </c>
      <c r="B403">
        <v>247</v>
      </c>
      <c r="G403">
        <v>25</v>
      </c>
      <c r="H403" t="s">
        <v>342</v>
      </c>
    </row>
    <row r="404" spans="1:8" x14ac:dyDescent="0.3">
      <c r="A404" s="52" t="str">
        <f>qPCR!A402</f>
        <v>NxW_16S</v>
      </c>
      <c r="B404">
        <v>248</v>
      </c>
      <c r="G404">
        <v>26</v>
      </c>
      <c r="H404" t="s">
        <v>342</v>
      </c>
    </row>
    <row r="405" spans="1:8" x14ac:dyDescent="0.3">
      <c r="A405" s="52" t="str">
        <f>qPCR!A403</f>
        <v>NxW_16S</v>
      </c>
      <c r="B405">
        <v>249</v>
      </c>
      <c r="G405">
        <v>27</v>
      </c>
      <c r="H405" t="s">
        <v>342</v>
      </c>
    </row>
    <row r="406" spans="1:8" x14ac:dyDescent="0.3">
      <c r="A406" s="52" t="str">
        <f>qPCR!A404</f>
        <v>NxW_16S</v>
      </c>
      <c r="B406">
        <v>250</v>
      </c>
      <c r="G406">
        <v>28</v>
      </c>
      <c r="H406" t="s">
        <v>342</v>
      </c>
    </row>
    <row r="407" spans="1:8" x14ac:dyDescent="0.3">
      <c r="A407" s="52" t="str">
        <f>qPCR!A405</f>
        <v>NxW_16S</v>
      </c>
      <c r="B407">
        <v>251</v>
      </c>
      <c r="G407">
        <v>29</v>
      </c>
      <c r="H407" t="s">
        <v>342</v>
      </c>
    </row>
    <row r="408" spans="1:8" x14ac:dyDescent="0.3">
      <c r="A408" s="52" t="str">
        <f>qPCR!A406</f>
        <v>NxW_16S</v>
      </c>
      <c r="B408">
        <v>252</v>
      </c>
      <c r="G408">
        <v>30</v>
      </c>
      <c r="H408" t="s">
        <v>342</v>
      </c>
    </row>
    <row r="409" spans="1:8" x14ac:dyDescent="0.3">
      <c r="A409" s="52" t="str">
        <f>qPCR!A407</f>
        <v>NxW_16S</v>
      </c>
      <c r="B409">
        <v>253</v>
      </c>
      <c r="G409">
        <v>31</v>
      </c>
      <c r="H409" t="s">
        <v>342</v>
      </c>
    </row>
    <row r="410" spans="1:8" x14ac:dyDescent="0.3">
      <c r="A410" s="52" t="str">
        <f>qPCR!A408</f>
        <v>NxW_16S</v>
      </c>
      <c r="B410">
        <v>254</v>
      </c>
      <c r="G410">
        <v>32</v>
      </c>
      <c r="H410" t="s">
        <v>342</v>
      </c>
    </row>
    <row r="411" spans="1:8" x14ac:dyDescent="0.3">
      <c r="A411" s="52" t="str">
        <f>qPCR!A409</f>
        <v>NxW_16S</v>
      </c>
      <c r="B411">
        <v>255</v>
      </c>
      <c r="G411">
        <v>33</v>
      </c>
      <c r="H411" t="s">
        <v>342</v>
      </c>
    </row>
    <row r="412" spans="1:8" x14ac:dyDescent="0.3">
      <c r="A412" s="52" t="str">
        <f>qPCR!A410</f>
        <v>NxW_16S</v>
      </c>
      <c r="B412">
        <v>256</v>
      </c>
      <c r="G412">
        <v>34</v>
      </c>
      <c r="H412" t="s">
        <v>342</v>
      </c>
    </row>
    <row r="413" spans="1:8" x14ac:dyDescent="0.3">
      <c r="A413" s="52" t="str">
        <f>qPCR!A411</f>
        <v>NxW_16S</v>
      </c>
      <c r="B413">
        <v>257</v>
      </c>
      <c r="G413">
        <v>35</v>
      </c>
      <c r="H413" t="s">
        <v>342</v>
      </c>
    </row>
    <row r="414" spans="1:8" x14ac:dyDescent="0.3">
      <c r="A414" s="52" t="str">
        <f>qPCR!A412</f>
        <v>NxW_16S</v>
      </c>
      <c r="B414">
        <v>258</v>
      </c>
      <c r="G414">
        <v>36</v>
      </c>
      <c r="H414" t="s">
        <v>342</v>
      </c>
    </row>
    <row r="415" spans="1:8" x14ac:dyDescent="0.3">
      <c r="A415" s="52" t="str">
        <f>qPCR!A413</f>
        <v>NxW_16S</v>
      </c>
      <c r="B415">
        <v>259</v>
      </c>
      <c r="G415">
        <v>37</v>
      </c>
      <c r="H415" t="s">
        <v>342</v>
      </c>
    </row>
    <row r="416" spans="1:8" x14ac:dyDescent="0.3">
      <c r="A416" s="52" t="str">
        <f>qPCR!A414</f>
        <v>NxW_16S</v>
      </c>
      <c r="B416">
        <v>260</v>
      </c>
      <c r="G416">
        <v>38</v>
      </c>
      <c r="H416" t="s">
        <v>342</v>
      </c>
    </row>
    <row r="417" spans="1:8" x14ac:dyDescent="0.3">
      <c r="A417" s="52" t="str">
        <f>qPCR!A415</f>
        <v>NxW_16S</v>
      </c>
      <c r="B417">
        <v>261</v>
      </c>
      <c r="G417">
        <v>39</v>
      </c>
      <c r="H417" t="s">
        <v>342</v>
      </c>
    </row>
    <row r="418" spans="1:8" x14ac:dyDescent="0.3">
      <c r="A418" s="52" t="str">
        <f>qPCR!A416</f>
        <v>NxW_16S</v>
      </c>
      <c r="B418">
        <v>262</v>
      </c>
      <c r="G418">
        <v>40</v>
      </c>
      <c r="H418" t="s">
        <v>342</v>
      </c>
    </row>
    <row r="419" spans="1:8" x14ac:dyDescent="0.3">
      <c r="A419" s="52" t="str">
        <f>qPCR!A417</f>
        <v>NxW_16S</v>
      </c>
      <c r="B419">
        <v>263</v>
      </c>
      <c r="G419">
        <v>41</v>
      </c>
      <c r="H419" t="s">
        <v>342</v>
      </c>
    </row>
    <row r="420" spans="1:8" x14ac:dyDescent="0.3">
      <c r="A420" s="52" t="str">
        <f>qPCR!A418</f>
        <v>NxW_16S</v>
      </c>
      <c r="B420">
        <v>264</v>
      </c>
      <c r="G420">
        <v>42</v>
      </c>
      <c r="H420" t="s">
        <v>342</v>
      </c>
    </row>
    <row r="421" spans="1:8" x14ac:dyDescent="0.3">
      <c r="A421" s="52" t="str">
        <f>qPCR!A419</f>
        <v>NxW_16S</v>
      </c>
      <c r="B421">
        <v>265</v>
      </c>
      <c r="G421">
        <v>43</v>
      </c>
      <c r="H421" t="s">
        <v>342</v>
      </c>
    </row>
    <row r="422" spans="1:8" x14ac:dyDescent="0.3">
      <c r="A422" s="52" t="str">
        <f>qPCR!A420</f>
        <v>NxW_16S</v>
      </c>
      <c r="B422">
        <v>266</v>
      </c>
      <c r="G422">
        <v>44</v>
      </c>
      <c r="H422" t="s">
        <v>342</v>
      </c>
    </row>
    <row r="423" spans="1:8" x14ac:dyDescent="0.3">
      <c r="A423" s="52" t="str">
        <f>qPCR!A421</f>
        <v>NxW_16S</v>
      </c>
      <c r="B423">
        <v>267</v>
      </c>
      <c r="G423">
        <v>45</v>
      </c>
      <c r="H423" t="s">
        <v>342</v>
      </c>
    </row>
    <row r="424" spans="1:8" x14ac:dyDescent="0.3">
      <c r="A424" s="52" t="str">
        <f>qPCR!A422</f>
        <v>NxW_16S</v>
      </c>
      <c r="B424">
        <v>268</v>
      </c>
      <c r="G424">
        <v>46</v>
      </c>
      <c r="H424" t="s">
        <v>342</v>
      </c>
    </row>
    <row r="425" spans="1:8" x14ac:dyDescent="0.3">
      <c r="A425" s="52" t="str">
        <f>qPCR!A423</f>
        <v>NxW_16S</v>
      </c>
      <c r="B425">
        <v>269</v>
      </c>
      <c r="G425">
        <v>47</v>
      </c>
      <c r="H425" t="s">
        <v>342</v>
      </c>
    </row>
    <row r="426" spans="1:8" x14ac:dyDescent="0.3">
      <c r="A426" s="52" t="str">
        <f>qPCR!A424</f>
        <v>NxW_16S</v>
      </c>
      <c r="B426">
        <v>270</v>
      </c>
      <c r="G426">
        <v>48</v>
      </c>
      <c r="H426" t="s">
        <v>342</v>
      </c>
    </row>
    <row r="427" spans="1:8" x14ac:dyDescent="0.3">
      <c r="A427" s="52" t="str">
        <f>qPCR!A425</f>
        <v>NxW_16S</v>
      </c>
      <c r="B427">
        <v>271</v>
      </c>
      <c r="G427">
        <v>49</v>
      </c>
      <c r="H427" t="s">
        <v>342</v>
      </c>
    </row>
    <row r="428" spans="1:8" x14ac:dyDescent="0.3">
      <c r="A428" s="52" t="str">
        <f>qPCR!A426</f>
        <v>NxW_16S</v>
      </c>
      <c r="B428">
        <v>272</v>
      </c>
      <c r="G428">
        <v>50</v>
      </c>
      <c r="H428" t="s">
        <v>342</v>
      </c>
    </row>
    <row r="429" spans="1:8" x14ac:dyDescent="0.3">
      <c r="A429" s="52" t="str">
        <f>qPCR!A427</f>
        <v>NxW_16S</v>
      </c>
      <c r="B429">
        <v>273</v>
      </c>
      <c r="G429">
        <v>51</v>
      </c>
      <c r="H429" t="s">
        <v>342</v>
      </c>
    </row>
    <row r="430" spans="1:8" x14ac:dyDescent="0.3">
      <c r="A430" s="52" t="str">
        <f>qPCR!A428</f>
        <v>NxW_16S</v>
      </c>
      <c r="B430">
        <v>274</v>
      </c>
      <c r="G430">
        <v>52</v>
      </c>
      <c r="H430" t="s">
        <v>342</v>
      </c>
    </row>
    <row r="431" spans="1:8" x14ac:dyDescent="0.3">
      <c r="A431" s="52" t="str">
        <f>qPCR!A429</f>
        <v>NxW_16S</v>
      </c>
      <c r="B431">
        <v>275</v>
      </c>
      <c r="G431">
        <v>53</v>
      </c>
      <c r="H431" t="s">
        <v>342</v>
      </c>
    </row>
    <row r="432" spans="1:8" x14ac:dyDescent="0.3">
      <c r="A432" s="52" t="str">
        <f>qPCR!A430</f>
        <v>NxW_16S</v>
      </c>
      <c r="B432">
        <v>276</v>
      </c>
      <c r="G432">
        <v>54</v>
      </c>
      <c r="H432" t="s">
        <v>342</v>
      </c>
    </row>
    <row r="433" spans="1:8" x14ac:dyDescent="0.3">
      <c r="A433" s="52" t="str">
        <f>qPCR!A431</f>
        <v>NxW_16S</v>
      </c>
      <c r="B433">
        <v>277</v>
      </c>
      <c r="G433">
        <v>55</v>
      </c>
      <c r="H433" t="s">
        <v>342</v>
      </c>
    </row>
    <row r="434" spans="1:8" x14ac:dyDescent="0.3">
      <c r="A434" s="52" t="str">
        <f>qPCR!A432</f>
        <v>NxW_16S</v>
      </c>
      <c r="B434">
        <v>278</v>
      </c>
      <c r="G434">
        <v>56</v>
      </c>
      <c r="H434" t="s">
        <v>342</v>
      </c>
    </row>
    <row r="435" spans="1:8" x14ac:dyDescent="0.3">
      <c r="A435" s="52" t="str">
        <f>qPCR!A433</f>
        <v>NxW_16S</v>
      </c>
      <c r="B435">
        <v>279</v>
      </c>
      <c r="G435">
        <v>57</v>
      </c>
      <c r="H435" t="s">
        <v>342</v>
      </c>
    </row>
    <row r="436" spans="1:8" x14ac:dyDescent="0.3">
      <c r="A436" s="52" t="str">
        <f>qPCR!A434</f>
        <v>NxW_16S</v>
      </c>
      <c r="B436">
        <v>280</v>
      </c>
      <c r="G436">
        <v>58</v>
      </c>
      <c r="H436" t="s">
        <v>342</v>
      </c>
    </row>
    <row r="437" spans="1:8" x14ac:dyDescent="0.3">
      <c r="A437" s="52" t="str">
        <f>qPCR!A435</f>
        <v>NxW_16S</v>
      </c>
      <c r="B437">
        <v>281</v>
      </c>
      <c r="G437">
        <v>59</v>
      </c>
      <c r="H437" t="s">
        <v>342</v>
      </c>
    </row>
    <row r="438" spans="1:8" x14ac:dyDescent="0.3">
      <c r="A438" s="52" t="str">
        <f>qPCR!A436</f>
        <v>NxW_16S</v>
      </c>
      <c r="B438">
        <v>282</v>
      </c>
      <c r="G438">
        <v>60</v>
      </c>
      <c r="H438" t="s">
        <v>342</v>
      </c>
    </row>
    <row r="439" spans="1:8" x14ac:dyDescent="0.3">
      <c r="A439" s="52" t="str">
        <f>qPCR!A437</f>
        <v>NxW_16S</v>
      </c>
      <c r="B439">
        <v>283</v>
      </c>
      <c r="G439">
        <v>61</v>
      </c>
      <c r="H439" t="s">
        <v>342</v>
      </c>
    </row>
    <row r="440" spans="1:8" x14ac:dyDescent="0.3">
      <c r="A440" s="52" t="str">
        <f>qPCR!A438</f>
        <v>NxW_16S</v>
      </c>
      <c r="B440">
        <v>284</v>
      </c>
      <c r="G440">
        <v>62</v>
      </c>
      <c r="H440" t="s">
        <v>342</v>
      </c>
    </row>
    <row r="441" spans="1:8" x14ac:dyDescent="0.3">
      <c r="A441" s="52" t="str">
        <f>qPCR!A439</f>
        <v>NxW_16S</v>
      </c>
      <c r="B441">
        <v>285</v>
      </c>
      <c r="G441">
        <v>63</v>
      </c>
      <c r="H441" t="s">
        <v>342</v>
      </c>
    </row>
    <row r="442" spans="1:8" x14ac:dyDescent="0.3">
      <c r="A442" s="52" t="str">
        <f>qPCR!A440</f>
        <v>NxW_16S</v>
      </c>
      <c r="B442">
        <v>286</v>
      </c>
      <c r="G442">
        <v>64</v>
      </c>
      <c r="H442" t="s">
        <v>342</v>
      </c>
    </row>
    <row r="443" spans="1:8" x14ac:dyDescent="0.3">
      <c r="A443" s="52" t="str">
        <f>qPCR!A441</f>
        <v>NxW_16S</v>
      </c>
      <c r="B443">
        <v>287</v>
      </c>
      <c r="G443">
        <v>65</v>
      </c>
      <c r="H443" t="s">
        <v>342</v>
      </c>
    </row>
    <row r="444" spans="1:8" x14ac:dyDescent="0.3">
      <c r="A444" s="52" t="str">
        <f>qPCR!A442</f>
        <v>NxW_16S</v>
      </c>
      <c r="B444">
        <v>288</v>
      </c>
      <c r="G444">
        <v>66</v>
      </c>
      <c r="H444" t="s">
        <v>342</v>
      </c>
    </row>
    <row r="445" spans="1:8" x14ac:dyDescent="0.3">
      <c r="A445" s="52" t="str">
        <f>qPCR!A443</f>
        <v>NxW_16S</v>
      </c>
      <c r="B445">
        <v>289</v>
      </c>
      <c r="G445">
        <v>67</v>
      </c>
      <c r="H445" t="s">
        <v>342</v>
      </c>
    </row>
    <row r="446" spans="1:8" x14ac:dyDescent="0.3">
      <c r="A446" s="52" t="str">
        <f>qPCR!A444</f>
        <v>NxW_16S</v>
      </c>
      <c r="B446">
        <v>290</v>
      </c>
      <c r="G446">
        <v>68</v>
      </c>
      <c r="H446" t="s">
        <v>342</v>
      </c>
    </row>
    <row r="447" spans="1:8" x14ac:dyDescent="0.3">
      <c r="A447" s="52" t="str">
        <f>qPCR!A445</f>
        <v>NxW_16S</v>
      </c>
      <c r="B447">
        <v>291</v>
      </c>
      <c r="G447">
        <v>69</v>
      </c>
      <c r="H447" t="s">
        <v>342</v>
      </c>
    </row>
    <row r="448" spans="1:8" x14ac:dyDescent="0.3">
      <c r="A448" s="52" t="str">
        <f>qPCR!A446</f>
        <v>NxW_16S</v>
      </c>
      <c r="B448">
        <v>292</v>
      </c>
      <c r="G448">
        <v>70</v>
      </c>
      <c r="H448" t="s">
        <v>342</v>
      </c>
    </row>
    <row r="449" spans="1:8" x14ac:dyDescent="0.3">
      <c r="A449" s="52" t="str">
        <f>qPCR!A447</f>
        <v>NxW_16S</v>
      </c>
      <c r="B449">
        <v>293</v>
      </c>
      <c r="G449">
        <v>71</v>
      </c>
      <c r="H449" t="s">
        <v>342</v>
      </c>
    </row>
    <row r="450" spans="1:8" x14ac:dyDescent="0.3">
      <c r="A450" s="52" t="str">
        <f>qPCR!A448</f>
        <v>NxW_16S</v>
      </c>
      <c r="B450">
        <v>294</v>
      </c>
      <c r="G450">
        <v>72</v>
      </c>
      <c r="H450" t="s">
        <v>342</v>
      </c>
    </row>
    <row r="451" spans="1:8" x14ac:dyDescent="0.3">
      <c r="A451" s="52" t="str">
        <f>qPCR!A449</f>
        <v>NxW_16S</v>
      </c>
      <c r="B451">
        <v>295</v>
      </c>
      <c r="G451">
        <v>73</v>
      </c>
      <c r="H451" t="s">
        <v>342</v>
      </c>
    </row>
    <row r="452" spans="1:8" x14ac:dyDescent="0.3">
      <c r="A452" s="52" t="str">
        <f>qPCR!A450</f>
        <v>NxW_16S</v>
      </c>
      <c r="B452">
        <v>296</v>
      </c>
      <c r="G452">
        <v>74</v>
      </c>
      <c r="H452" t="s">
        <v>342</v>
      </c>
    </row>
    <row r="453" spans="1:8" x14ac:dyDescent="0.3">
      <c r="A453" s="52" t="str">
        <f>qPCR!A451</f>
        <v>NxW_16S</v>
      </c>
      <c r="B453">
        <v>297</v>
      </c>
      <c r="G453">
        <v>75</v>
      </c>
      <c r="H453" t="s">
        <v>342</v>
      </c>
    </row>
    <row r="454" spans="1:8" x14ac:dyDescent="0.3">
      <c r="A454" s="52" t="str">
        <f>qPCR!A452</f>
        <v>NxW_16S</v>
      </c>
      <c r="B454">
        <v>298</v>
      </c>
      <c r="G454">
        <v>76</v>
      </c>
      <c r="H454" t="s">
        <v>342</v>
      </c>
    </row>
    <row r="455" spans="1:8" x14ac:dyDescent="0.3">
      <c r="A455" s="52" t="str">
        <f>qPCR!A453</f>
        <v>NxW_16S</v>
      </c>
      <c r="B455">
        <v>299</v>
      </c>
      <c r="G455">
        <v>77</v>
      </c>
      <c r="H455" t="s">
        <v>342</v>
      </c>
    </row>
    <row r="456" spans="1:8" x14ac:dyDescent="0.3">
      <c r="A456" s="52" t="str">
        <f>qPCR!A454</f>
        <v>NxW_16S</v>
      </c>
      <c r="B456">
        <v>300</v>
      </c>
      <c r="G456">
        <v>78</v>
      </c>
      <c r="H456" t="s">
        <v>342</v>
      </c>
    </row>
    <row r="457" spans="1:8" x14ac:dyDescent="0.3">
      <c r="A457" s="52" t="str">
        <f>qPCR!A455</f>
        <v>NxW_16S</v>
      </c>
      <c r="B457">
        <v>301</v>
      </c>
      <c r="G457">
        <v>79</v>
      </c>
      <c r="H457" t="s">
        <v>342</v>
      </c>
    </row>
    <row r="458" spans="1:8" x14ac:dyDescent="0.3">
      <c r="A458" s="52" t="str">
        <f>qPCR!A456</f>
        <v>NxW_16S</v>
      </c>
      <c r="B458">
        <v>302</v>
      </c>
      <c r="G458">
        <v>80</v>
      </c>
      <c r="H458" t="s">
        <v>342</v>
      </c>
    </row>
    <row r="459" spans="1:8" x14ac:dyDescent="0.3">
      <c r="A459" s="52" t="str">
        <f>qPCR!A457</f>
        <v>NxW_16S</v>
      </c>
      <c r="B459">
        <v>303</v>
      </c>
      <c r="G459">
        <v>81</v>
      </c>
      <c r="H459" t="s">
        <v>342</v>
      </c>
    </row>
    <row r="460" spans="1:8" x14ac:dyDescent="0.3">
      <c r="A460" s="52" t="str">
        <f>qPCR!A458</f>
        <v>NxW_16S</v>
      </c>
      <c r="B460">
        <v>304</v>
      </c>
      <c r="G460">
        <v>82</v>
      </c>
      <c r="H460" t="s">
        <v>342</v>
      </c>
    </row>
    <row r="461" spans="1:8" x14ac:dyDescent="0.3">
      <c r="A461" s="52" t="str">
        <f>qPCR!A459</f>
        <v>NxW_16S</v>
      </c>
      <c r="B461">
        <v>305</v>
      </c>
      <c r="G461">
        <v>83</v>
      </c>
      <c r="H461" t="s">
        <v>342</v>
      </c>
    </row>
    <row r="462" spans="1:8" x14ac:dyDescent="0.3">
      <c r="A462" s="52" t="str">
        <f>qPCR!A460</f>
        <v>NxW_16S</v>
      </c>
      <c r="B462">
        <v>306</v>
      </c>
    </row>
    <row r="463" spans="1:8" x14ac:dyDescent="0.3">
      <c r="A463" s="52" t="str">
        <f>qPCR!A461</f>
        <v>NxW_16S</v>
      </c>
      <c r="B463" s="52" t="str">
        <f>qPCR!B461</f>
        <v>qPCR_H2O_2_16S_C</v>
      </c>
    </row>
    <row r="464" spans="1:8" x14ac:dyDescent="0.3">
      <c r="A464" s="52" t="str">
        <f>qPCR!A462</f>
        <v>NxW_16S</v>
      </c>
      <c r="B464" s="52" t="str">
        <f>qPCR!B462</f>
        <v>CalEXn_16S_C</v>
      </c>
      <c r="G464">
        <v>95</v>
      </c>
      <c r="H464" t="s">
        <v>342</v>
      </c>
    </row>
    <row r="465" spans="1:8" x14ac:dyDescent="0.3">
      <c r="A465" s="52" t="str">
        <f>qPCR!A463</f>
        <v>NxW_16S</v>
      </c>
      <c r="B465" s="52" t="str">
        <f>qPCR!B463</f>
        <v>Zymo_16S_C</v>
      </c>
      <c r="G465">
        <v>96</v>
      </c>
      <c r="H465" t="s">
        <v>342</v>
      </c>
    </row>
    <row r="466" spans="1:8" x14ac:dyDescent="0.3">
      <c r="A466" s="52" t="str">
        <f>qPCR!A464</f>
        <v>NxW_16S</v>
      </c>
      <c r="B466" s="52" t="str">
        <f>qPCR!B464</f>
        <v>MinION_PCR1_H2O_16S_C</v>
      </c>
      <c r="G466">
        <v>93</v>
      </c>
      <c r="H466" t="s">
        <v>342</v>
      </c>
    </row>
    <row r="467" spans="1:8" x14ac:dyDescent="0.3">
      <c r="A467" s="52" t="str">
        <f>qPCR!A465</f>
        <v>NxW_16S</v>
      </c>
      <c r="B467" s="52" t="str">
        <f>qPCR!B465</f>
        <v>MinION_PCR2_H2O_16S_C</v>
      </c>
      <c r="G467">
        <v>94</v>
      </c>
      <c r="H467" t="s">
        <v>342</v>
      </c>
    </row>
    <row r="468" spans="1:8" x14ac:dyDescent="0.3">
      <c r="A468" s="52"/>
      <c r="B468" s="52"/>
    </row>
    <row r="469" spans="1:8" x14ac:dyDescent="0.3">
      <c r="A469" s="52"/>
      <c r="B469" s="52"/>
    </row>
    <row r="470" spans="1:8" x14ac:dyDescent="0.3">
      <c r="A470" s="52"/>
      <c r="B470" s="52"/>
    </row>
    <row r="471" spans="1:8" x14ac:dyDescent="0.3">
      <c r="A471" s="52"/>
      <c r="B471" s="52"/>
    </row>
    <row r="472" spans="1:8" x14ac:dyDescent="0.3">
      <c r="A472" s="52"/>
      <c r="B472" s="52"/>
    </row>
    <row r="473" spans="1:8" x14ac:dyDescent="0.3">
      <c r="A473" s="52"/>
      <c r="B473" s="5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0"/>
  <sheetViews>
    <sheetView workbookViewId="0">
      <selection activeCell="A17" sqref="A17"/>
    </sheetView>
  </sheetViews>
  <sheetFormatPr defaultRowHeight="14.4" x14ac:dyDescent="0.3"/>
  <sheetData>
    <row r="1" spans="1:12" s="7" customFormat="1" ht="22.65" customHeight="1" x14ac:dyDescent="0.25">
      <c r="A1" s="4"/>
      <c r="B1" s="4"/>
      <c r="C1" s="5" t="s">
        <v>11</v>
      </c>
      <c r="D1" s="5"/>
      <c r="E1" s="5"/>
      <c r="F1" s="5"/>
      <c r="G1" s="4"/>
      <c r="H1" s="6"/>
      <c r="I1" s="5"/>
      <c r="J1" s="5" t="s">
        <v>12</v>
      </c>
      <c r="K1" s="5"/>
      <c r="L1" s="5"/>
    </row>
    <row r="2" spans="1:12" s="7" customFormat="1" ht="26.4" x14ac:dyDescent="0.25">
      <c r="A2" s="8" t="s">
        <v>1</v>
      </c>
      <c r="B2" s="8" t="s">
        <v>2</v>
      </c>
      <c r="C2" s="9" t="s">
        <v>13</v>
      </c>
      <c r="D2" s="9" t="s">
        <v>14</v>
      </c>
      <c r="E2" s="9" t="s">
        <v>15</v>
      </c>
      <c r="F2" s="9" t="s">
        <v>16</v>
      </c>
      <c r="G2" s="10" t="s">
        <v>17</v>
      </c>
      <c r="H2" s="11" t="s">
        <v>105</v>
      </c>
      <c r="I2" s="9" t="s">
        <v>18</v>
      </c>
      <c r="J2" s="12" t="s">
        <v>19</v>
      </c>
      <c r="K2" s="12" t="s">
        <v>20</v>
      </c>
      <c r="L2" s="12" t="s">
        <v>21</v>
      </c>
    </row>
    <row r="3" spans="1:12" s="7" customFormat="1" x14ac:dyDescent="0.3">
      <c r="A3" s="31" t="str">
        <f>Meta!A3</f>
        <v>NxW_16S</v>
      </c>
      <c r="B3" s="31">
        <f>Meta!B3</f>
        <v>2</v>
      </c>
      <c r="C3" s="13"/>
      <c r="D3" s="13"/>
      <c r="E3" s="13"/>
      <c r="F3" s="14">
        <f>D3-C3</f>
        <v>0</v>
      </c>
      <c r="G3" s="14">
        <f>E3-C3</f>
        <v>0</v>
      </c>
      <c r="H3" s="15" t="e">
        <f>F3/G3</f>
        <v>#DIV/0!</v>
      </c>
      <c r="I3" s="14" t="e">
        <f>(F3-G3)/G3</f>
        <v>#DIV/0!</v>
      </c>
      <c r="J3" s="7" t="s">
        <v>22</v>
      </c>
      <c r="K3" s="7" t="s">
        <v>23</v>
      </c>
      <c r="L3" s="7" t="s">
        <v>23</v>
      </c>
    </row>
    <row r="4" spans="1:12" x14ac:dyDescent="0.3">
      <c r="A4" s="31" t="str">
        <f>Meta!A4</f>
        <v>NxW_16S</v>
      </c>
      <c r="B4" s="31">
        <f>Meta!B4</f>
        <v>6</v>
      </c>
      <c r="F4" s="14">
        <f t="shared" ref="F4:F5" si="0">D4-C4</f>
        <v>0</v>
      </c>
      <c r="G4" s="14">
        <f t="shared" ref="G4:G5" si="1">E4-C4</f>
        <v>0</v>
      </c>
      <c r="H4" s="15" t="e">
        <f t="shared" ref="H4:H5" si="2">F4/G4</f>
        <v>#DIV/0!</v>
      </c>
      <c r="I4" s="14" t="e">
        <f t="shared" ref="I4:I5" si="3">(F4-G4)/G4</f>
        <v>#DIV/0!</v>
      </c>
    </row>
    <row r="5" spans="1:12" x14ac:dyDescent="0.3">
      <c r="A5" s="31" t="str">
        <f>Meta!A5</f>
        <v>NxW_16S</v>
      </c>
      <c r="B5" s="31">
        <f>Meta!B5</f>
        <v>15</v>
      </c>
      <c r="F5" s="14">
        <f t="shared" si="0"/>
        <v>0</v>
      </c>
      <c r="G5" s="14">
        <f t="shared" si="1"/>
        <v>0</v>
      </c>
      <c r="H5" s="15" t="e">
        <f t="shared" si="2"/>
        <v>#DIV/0!</v>
      </c>
      <c r="I5" s="14" t="e">
        <f t="shared" si="3"/>
        <v>#DIV/0!</v>
      </c>
    </row>
    <row r="6" spans="1:12" x14ac:dyDescent="0.3">
      <c r="A6" s="31" t="str">
        <f>Meta!A6</f>
        <v>NxW_16S</v>
      </c>
      <c r="B6" s="31">
        <f>Meta!B6</f>
        <v>16</v>
      </c>
      <c r="F6" s="14"/>
      <c r="G6" s="14"/>
      <c r="H6" s="15"/>
      <c r="I6" s="14"/>
    </row>
    <row r="7" spans="1:12" x14ac:dyDescent="0.3">
      <c r="A7" s="31" t="str">
        <f>Meta!A7</f>
        <v>NxW_16S</v>
      </c>
      <c r="B7" s="31">
        <f>Meta!B7</f>
        <v>19</v>
      </c>
      <c r="F7" s="14"/>
      <c r="G7" s="14"/>
      <c r="H7" s="15"/>
      <c r="I7" s="14"/>
    </row>
    <row r="8" spans="1:12" x14ac:dyDescent="0.3">
      <c r="A8" s="31" t="str">
        <f>Meta!A8</f>
        <v>NxW_16S</v>
      </c>
      <c r="B8" s="31">
        <f>Meta!B8</f>
        <v>20</v>
      </c>
      <c r="F8" s="14"/>
      <c r="G8" s="14"/>
      <c r="H8" s="15"/>
      <c r="I8" s="14"/>
    </row>
    <row r="9" spans="1:12" x14ac:dyDescent="0.3">
      <c r="A9" s="31" t="str">
        <f>Meta!A9</f>
        <v>NxW_16S</v>
      </c>
      <c r="B9" s="31">
        <f>Meta!B9</f>
        <v>21</v>
      </c>
      <c r="F9" s="14"/>
      <c r="G9" s="14"/>
      <c r="H9" s="15"/>
      <c r="I9" s="14"/>
    </row>
    <row r="10" spans="1:12" x14ac:dyDescent="0.3">
      <c r="A10" s="31" t="str">
        <f>Meta!A10</f>
        <v>NxW_16S</v>
      </c>
      <c r="B10" s="31">
        <f>Meta!B10</f>
        <v>22</v>
      </c>
      <c r="F10" s="14"/>
      <c r="G10" s="14"/>
      <c r="H10" s="15"/>
      <c r="I10" s="14"/>
    </row>
    <row r="11" spans="1:12" x14ac:dyDescent="0.3">
      <c r="A11" s="31" t="str">
        <f>Meta!A11</f>
        <v>NxW_16S</v>
      </c>
      <c r="B11" s="31">
        <f>Meta!B11</f>
        <v>23</v>
      </c>
      <c r="F11" s="14"/>
      <c r="G11" s="14"/>
      <c r="H11" s="15"/>
      <c r="I11" s="14"/>
    </row>
    <row r="12" spans="1:12" x14ac:dyDescent="0.3">
      <c r="A12" s="31" t="str">
        <f>Meta!A12</f>
        <v>NxW_16S</v>
      </c>
      <c r="B12" s="31">
        <f>Meta!B12</f>
        <v>24</v>
      </c>
      <c r="F12" s="14"/>
      <c r="G12" s="14"/>
      <c r="H12" s="15"/>
      <c r="I12" s="14"/>
    </row>
    <row r="13" spans="1:12" x14ac:dyDescent="0.3">
      <c r="A13" s="31" t="str">
        <f>Meta!A13</f>
        <v>NxW_16S</v>
      </c>
      <c r="B13" s="31">
        <f>Meta!B13</f>
        <v>26</v>
      </c>
      <c r="F13" s="14"/>
      <c r="G13" s="14"/>
      <c r="H13" s="15"/>
      <c r="I13" s="14"/>
    </row>
    <row r="14" spans="1:12" x14ac:dyDescent="0.3">
      <c r="A14" s="31" t="str">
        <f>Meta!A14</f>
        <v>NxW_16S</v>
      </c>
      <c r="B14" s="31">
        <f>Meta!B14</f>
        <v>28</v>
      </c>
      <c r="F14" s="14"/>
      <c r="G14" s="14"/>
      <c r="H14" s="15"/>
      <c r="I14" s="14"/>
    </row>
    <row r="15" spans="1:12" x14ac:dyDescent="0.3">
      <c r="A15" s="31" t="str">
        <f>Meta!A15</f>
        <v>NxW_16S</v>
      </c>
      <c r="B15" s="31">
        <f>Meta!B15</f>
        <v>29</v>
      </c>
      <c r="F15" s="14"/>
      <c r="G15" s="14"/>
      <c r="H15" s="15"/>
      <c r="I15" s="14"/>
    </row>
    <row r="16" spans="1:12" x14ac:dyDescent="0.3">
      <c r="A16" s="31" t="str">
        <f>Meta!A16</f>
        <v>NxW_16S</v>
      </c>
      <c r="B16" s="31">
        <f>Meta!B16</f>
        <v>30</v>
      </c>
      <c r="F16" s="14"/>
      <c r="G16" s="14"/>
      <c r="H16" s="15"/>
      <c r="I16" s="14"/>
    </row>
    <row r="17" spans="1:9" x14ac:dyDescent="0.3">
      <c r="A17" s="31" t="str">
        <f>Meta!A17</f>
        <v>NxW_16S</v>
      </c>
      <c r="B17" s="31">
        <f>Meta!B17</f>
        <v>32</v>
      </c>
      <c r="F17" s="14"/>
      <c r="G17" s="14"/>
      <c r="H17" s="15"/>
      <c r="I17" s="14"/>
    </row>
    <row r="18" spans="1:9" x14ac:dyDescent="0.3">
      <c r="A18" s="31" t="str">
        <f>Meta!A18</f>
        <v>NxW_16S</v>
      </c>
      <c r="B18" s="31">
        <f>Meta!B18</f>
        <v>33</v>
      </c>
      <c r="F18" s="14"/>
      <c r="G18" s="14"/>
      <c r="H18" s="15"/>
      <c r="I18" s="14"/>
    </row>
    <row r="19" spans="1:9" x14ac:dyDescent="0.3">
      <c r="A19" s="31" t="str">
        <f>Meta!A19</f>
        <v>NxW_16S</v>
      </c>
      <c r="B19" s="31">
        <f>Meta!B19</f>
        <v>34</v>
      </c>
      <c r="F19" s="14"/>
      <c r="G19" s="14"/>
      <c r="H19" s="15"/>
      <c r="I19" s="14"/>
    </row>
    <row r="20" spans="1:9" x14ac:dyDescent="0.3">
      <c r="A20" s="31" t="str">
        <f>Meta!A20</f>
        <v>NxW_16S</v>
      </c>
      <c r="B20" s="31">
        <f>Meta!B20</f>
        <v>36</v>
      </c>
      <c r="F20" s="14"/>
      <c r="G20" s="14"/>
      <c r="H20" s="15"/>
      <c r="I20" s="14"/>
    </row>
    <row r="21" spans="1:9" x14ac:dyDescent="0.3">
      <c r="A21" s="31" t="str">
        <f>Meta!A21</f>
        <v>NxW_16S</v>
      </c>
      <c r="B21" s="31">
        <f>Meta!B21</f>
        <v>38</v>
      </c>
      <c r="F21" s="14"/>
      <c r="G21" s="14"/>
      <c r="H21" s="15"/>
      <c r="I21" s="14"/>
    </row>
    <row r="22" spans="1:9" x14ac:dyDescent="0.3">
      <c r="A22" s="31" t="str">
        <f>Meta!A22</f>
        <v>NxW_16S</v>
      </c>
      <c r="B22" s="31">
        <f>Meta!B22</f>
        <v>39</v>
      </c>
      <c r="F22" s="14"/>
      <c r="G22" s="14"/>
      <c r="H22" s="15"/>
      <c r="I22" s="14"/>
    </row>
    <row r="23" spans="1:9" x14ac:dyDescent="0.3">
      <c r="A23" s="31" t="str">
        <f>Meta!A23</f>
        <v>NxW_16S</v>
      </c>
      <c r="B23" s="31">
        <f>Meta!B23</f>
        <v>40</v>
      </c>
      <c r="F23" s="14"/>
      <c r="G23" s="14"/>
      <c r="H23" s="15"/>
      <c r="I23" s="14"/>
    </row>
    <row r="24" spans="1:9" x14ac:dyDescent="0.3">
      <c r="A24" s="31" t="str">
        <f>Meta!A24</f>
        <v>NxW_16S</v>
      </c>
      <c r="B24" s="31">
        <f>Meta!B24</f>
        <v>41</v>
      </c>
      <c r="F24" s="14"/>
      <c r="G24" s="14"/>
      <c r="H24" s="15"/>
      <c r="I24" s="14"/>
    </row>
    <row r="25" spans="1:9" x14ac:dyDescent="0.3">
      <c r="A25" s="31" t="str">
        <f>Meta!A25</f>
        <v>NxW_16S</v>
      </c>
      <c r="B25" s="31">
        <f>Meta!B25</f>
        <v>42</v>
      </c>
      <c r="F25" s="14"/>
      <c r="G25" s="14"/>
      <c r="H25" s="15"/>
      <c r="I25" s="14"/>
    </row>
    <row r="26" spans="1:9" x14ac:dyDescent="0.3">
      <c r="A26" s="31" t="str">
        <f>Meta!A26</f>
        <v>NxW_16S</v>
      </c>
      <c r="B26" s="31">
        <f>Meta!B26</f>
        <v>43</v>
      </c>
      <c r="F26" s="14"/>
      <c r="G26" s="14"/>
      <c r="H26" s="15"/>
      <c r="I26" s="14"/>
    </row>
    <row r="27" spans="1:9" x14ac:dyDescent="0.3">
      <c r="A27" s="31" t="str">
        <f>Meta!A27</f>
        <v>NxW_16S</v>
      </c>
      <c r="B27" s="31">
        <f>Meta!B27</f>
        <v>44</v>
      </c>
      <c r="F27" s="14"/>
      <c r="G27" s="14"/>
      <c r="H27" s="15"/>
      <c r="I27" s="14"/>
    </row>
    <row r="28" spans="1:9" x14ac:dyDescent="0.3">
      <c r="A28" s="31" t="str">
        <f>Meta!A28</f>
        <v>NxW_16S</v>
      </c>
      <c r="B28" s="31">
        <f>Meta!B28</f>
        <v>45</v>
      </c>
      <c r="F28" s="14"/>
      <c r="G28" s="14"/>
      <c r="H28" s="15"/>
      <c r="I28" s="14"/>
    </row>
    <row r="29" spans="1:9" x14ac:dyDescent="0.3">
      <c r="A29" s="31" t="str">
        <f>Meta!A29</f>
        <v>NxW_16S</v>
      </c>
      <c r="B29" s="31">
        <f>Meta!B29</f>
        <v>46</v>
      </c>
      <c r="F29" s="14"/>
      <c r="G29" s="14"/>
      <c r="H29" s="15"/>
      <c r="I29" s="14"/>
    </row>
    <row r="30" spans="1:9" x14ac:dyDescent="0.3">
      <c r="A30" s="31" t="str">
        <f>Meta!A30</f>
        <v>NxW_16S</v>
      </c>
      <c r="B30" s="31">
        <f>Meta!B30</f>
        <v>47</v>
      </c>
      <c r="F30" s="14"/>
      <c r="G30" s="14"/>
      <c r="H30" s="15"/>
      <c r="I30" s="14"/>
    </row>
    <row r="31" spans="1:9" x14ac:dyDescent="0.3">
      <c r="A31" s="31" t="str">
        <f>Meta!A31</f>
        <v>NxW_16S</v>
      </c>
      <c r="B31" s="31">
        <f>Meta!B31</f>
        <v>48</v>
      </c>
      <c r="H31" s="15"/>
    </row>
    <row r="32" spans="1:9" x14ac:dyDescent="0.3">
      <c r="A32" s="31" t="str">
        <f>Meta!A32</f>
        <v>NxW_16S</v>
      </c>
      <c r="B32" s="31">
        <f>Meta!B32</f>
        <v>50</v>
      </c>
      <c r="H32" s="15"/>
    </row>
    <row r="33" spans="1:2" x14ac:dyDescent="0.3">
      <c r="A33" s="31" t="str">
        <f>Meta!A33</f>
        <v>NxW_16S</v>
      </c>
      <c r="B33" s="31">
        <f>Meta!B33</f>
        <v>51</v>
      </c>
    </row>
    <row r="34" spans="1:2" x14ac:dyDescent="0.3">
      <c r="A34" s="31" t="str">
        <f>Meta!A34</f>
        <v>NxW_16S</v>
      </c>
      <c r="B34" s="31">
        <f>Meta!B34</f>
        <v>52</v>
      </c>
    </row>
    <row r="35" spans="1:2" x14ac:dyDescent="0.3">
      <c r="A35" s="31" t="str">
        <f>Meta!A35</f>
        <v>NxW_16S</v>
      </c>
      <c r="B35" s="31">
        <f>Meta!B35</f>
        <v>54</v>
      </c>
    </row>
    <row r="36" spans="1:2" x14ac:dyDescent="0.3">
      <c r="A36" s="31" t="str">
        <f>Meta!A36</f>
        <v>NxW_16S</v>
      </c>
      <c r="B36" s="31">
        <f>Meta!B36</f>
        <v>55</v>
      </c>
    </row>
    <row r="37" spans="1:2" x14ac:dyDescent="0.3">
      <c r="A37" s="31" t="str">
        <f>Meta!A37</f>
        <v>NxW_16S</v>
      </c>
      <c r="B37" s="31">
        <f>Meta!B37</f>
        <v>56</v>
      </c>
    </row>
    <row r="38" spans="1:2" x14ac:dyDescent="0.3">
      <c r="A38" s="31" t="str">
        <f>Meta!A38</f>
        <v>NxW_16S</v>
      </c>
      <c r="B38" s="31">
        <f>Meta!B38</f>
        <v>57</v>
      </c>
    </row>
    <row r="39" spans="1:2" x14ac:dyDescent="0.3">
      <c r="A39" s="31" t="str">
        <f>Meta!A39</f>
        <v>NxW_16S</v>
      </c>
      <c r="B39" s="31">
        <f>Meta!B39</f>
        <v>58</v>
      </c>
    </row>
    <row r="40" spans="1:2" x14ac:dyDescent="0.3">
      <c r="A40" s="31" t="str">
        <f>Meta!A40</f>
        <v>NxW_16S</v>
      </c>
      <c r="B40" s="31">
        <f>Meta!B40</f>
        <v>59</v>
      </c>
    </row>
    <row r="41" spans="1:2" x14ac:dyDescent="0.3">
      <c r="A41" s="31" t="str">
        <f>Meta!A41</f>
        <v>NxW_16S</v>
      </c>
      <c r="B41" s="31">
        <f>Meta!B41</f>
        <v>61</v>
      </c>
    </row>
    <row r="42" spans="1:2" x14ac:dyDescent="0.3">
      <c r="A42" s="31" t="str">
        <f>Meta!A42</f>
        <v>NxW_16S</v>
      </c>
      <c r="B42" s="31">
        <f>Meta!B42</f>
        <v>62</v>
      </c>
    </row>
    <row r="43" spans="1:2" x14ac:dyDescent="0.3">
      <c r="A43" s="31" t="str">
        <f>Meta!A43</f>
        <v>NxW_16S</v>
      </c>
      <c r="B43" s="31">
        <f>Meta!B43</f>
        <v>63</v>
      </c>
    </row>
    <row r="44" spans="1:2" x14ac:dyDescent="0.3">
      <c r="A44" s="31" t="str">
        <f>Meta!A44</f>
        <v>NxW_16S</v>
      </c>
      <c r="B44" s="31">
        <f>Meta!B44</f>
        <v>64</v>
      </c>
    </row>
    <row r="45" spans="1:2" x14ac:dyDescent="0.3">
      <c r="A45" s="31" t="str">
        <f>Meta!A45</f>
        <v>NxW_16S</v>
      </c>
      <c r="B45" s="31">
        <f>Meta!B45</f>
        <v>65</v>
      </c>
    </row>
    <row r="46" spans="1:2" x14ac:dyDescent="0.3">
      <c r="A46" s="31" t="str">
        <f>Meta!A46</f>
        <v>NxW_16S</v>
      </c>
      <c r="B46" s="31">
        <f>Meta!B46</f>
        <v>66</v>
      </c>
    </row>
    <row r="47" spans="1:2" x14ac:dyDescent="0.3">
      <c r="A47" s="31" t="str">
        <f>Meta!A47</f>
        <v>NxW_16S</v>
      </c>
      <c r="B47" s="31">
        <f>Meta!B47</f>
        <v>67</v>
      </c>
    </row>
    <row r="48" spans="1:2" x14ac:dyDescent="0.3">
      <c r="A48" s="31" t="str">
        <f>Meta!A48</f>
        <v>NxW_16S</v>
      </c>
      <c r="B48" s="31">
        <f>Meta!B48</f>
        <v>68</v>
      </c>
    </row>
    <row r="49" spans="1:2" x14ac:dyDescent="0.3">
      <c r="A49" s="31" t="str">
        <f>Meta!A49</f>
        <v>NxW_16S</v>
      </c>
      <c r="B49" s="31">
        <f>Meta!B49</f>
        <v>69</v>
      </c>
    </row>
    <row r="50" spans="1:2" x14ac:dyDescent="0.3">
      <c r="A50" s="31" t="str">
        <f>Meta!A50</f>
        <v>NxW_16S</v>
      </c>
      <c r="B50" s="31">
        <f>Meta!B50</f>
        <v>70</v>
      </c>
    </row>
    <row r="51" spans="1:2" x14ac:dyDescent="0.3">
      <c r="A51" s="31" t="str">
        <f>Meta!A51</f>
        <v>NxW_16S</v>
      </c>
      <c r="B51" s="31">
        <f>Meta!B51</f>
        <v>71</v>
      </c>
    </row>
    <row r="52" spans="1:2" x14ac:dyDescent="0.3">
      <c r="A52" s="31" t="str">
        <f>Meta!A52</f>
        <v>NxW_16S</v>
      </c>
      <c r="B52" s="31">
        <f>Meta!B52</f>
        <v>72</v>
      </c>
    </row>
    <row r="53" spans="1:2" x14ac:dyDescent="0.3">
      <c r="A53" s="31" t="str">
        <f>Meta!A53</f>
        <v>NxW_16S</v>
      </c>
      <c r="B53" s="31">
        <f>Meta!B53</f>
        <v>85</v>
      </c>
    </row>
    <row r="54" spans="1:2" x14ac:dyDescent="0.3">
      <c r="A54" s="31" t="str">
        <f>Meta!A54</f>
        <v>NxW_16S</v>
      </c>
      <c r="B54" s="31">
        <f>Meta!B54</f>
        <v>86</v>
      </c>
    </row>
    <row r="55" spans="1:2" x14ac:dyDescent="0.3">
      <c r="A55" s="31" t="str">
        <f>Meta!A55</f>
        <v>NxW_16S</v>
      </c>
      <c r="B55" s="31">
        <f>Meta!B55</f>
        <v>87</v>
      </c>
    </row>
    <row r="56" spans="1:2" x14ac:dyDescent="0.3">
      <c r="A56" s="31" t="str">
        <f>Meta!A56</f>
        <v>NxW_16S</v>
      </c>
      <c r="B56" s="31">
        <f>Meta!B56</f>
        <v>88</v>
      </c>
    </row>
    <row r="57" spans="1:2" x14ac:dyDescent="0.3">
      <c r="A57" s="31" t="str">
        <f>Meta!A57</f>
        <v>NxW_16S</v>
      </c>
      <c r="B57" s="31">
        <f>Meta!B57</f>
        <v>90</v>
      </c>
    </row>
    <row r="58" spans="1:2" x14ac:dyDescent="0.3">
      <c r="A58" s="31" t="str">
        <f>Meta!A58</f>
        <v>NxW_16S</v>
      </c>
      <c r="B58" s="31">
        <f>Meta!B58</f>
        <v>91</v>
      </c>
    </row>
    <row r="59" spans="1:2" x14ac:dyDescent="0.3">
      <c r="A59" s="31" t="str">
        <f>Meta!A59</f>
        <v>NxW_16S</v>
      </c>
      <c r="B59" s="31">
        <f>Meta!B59</f>
        <v>92</v>
      </c>
    </row>
    <row r="60" spans="1:2" x14ac:dyDescent="0.3">
      <c r="A60" s="31" t="str">
        <f>Meta!A60</f>
        <v>NxW_16S</v>
      </c>
      <c r="B60" s="31">
        <f>Meta!B60</f>
        <v>93</v>
      </c>
    </row>
    <row r="61" spans="1:2" x14ac:dyDescent="0.3">
      <c r="A61" s="31" t="str">
        <f>Meta!A61</f>
        <v>NxW_16S</v>
      </c>
      <c r="B61" s="31">
        <f>Meta!B61</f>
        <v>94</v>
      </c>
    </row>
    <row r="62" spans="1:2" x14ac:dyDescent="0.3">
      <c r="A62" s="31" t="str">
        <f>Meta!A62</f>
        <v>NxW_16S</v>
      </c>
      <c r="B62" s="31">
        <f>Meta!B62</f>
        <v>95</v>
      </c>
    </row>
    <row r="63" spans="1:2" x14ac:dyDescent="0.3">
      <c r="A63" s="31" t="str">
        <f>Meta!A63</f>
        <v>NxW_16S</v>
      </c>
      <c r="B63" s="31">
        <f>Meta!B63</f>
        <v>96</v>
      </c>
    </row>
    <row r="64" spans="1:2" x14ac:dyDescent="0.3">
      <c r="A64" s="31" t="str">
        <f>Meta!A64</f>
        <v>NxW_16S</v>
      </c>
      <c r="B64" s="31">
        <f>Meta!B64</f>
        <v>97</v>
      </c>
    </row>
    <row r="65" spans="1:2" x14ac:dyDescent="0.3">
      <c r="A65" s="31" t="str">
        <f>Meta!A65</f>
        <v>NxW_16S</v>
      </c>
      <c r="B65" s="31">
        <f>Meta!B65</f>
        <v>98</v>
      </c>
    </row>
    <row r="66" spans="1:2" x14ac:dyDescent="0.3">
      <c r="A66" s="31" t="str">
        <f>Meta!A66</f>
        <v>NxW_16S</v>
      </c>
      <c r="B66" s="31">
        <f>Meta!B66</f>
        <v>99</v>
      </c>
    </row>
    <row r="67" spans="1:2" x14ac:dyDescent="0.3">
      <c r="A67" s="31" t="str">
        <f>Meta!A67</f>
        <v>NxW_16S</v>
      </c>
      <c r="B67" s="31">
        <f>Meta!B67</f>
        <v>100</v>
      </c>
    </row>
    <row r="68" spans="1:2" x14ac:dyDescent="0.3">
      <c r="A68" s="31" t="str">
        <f>Meta!A68</f>
        <v>NxW_16S</v>
      </c>
      <c r="B68" s="31">
        <f>Meta!B68</f>
        <v>101</v>
      </c>
    </row>
    <row r="69" spans="1:2" x14ac:dyDescent="0.3">
      <c r="A69" s="31" t="str">
        <f>Meta!A69</f>
        <v>NxW_16S</v>
      </c>
      <c r="B69" s="31">
        <f>Meta!B69</f>
        <v>102</v>
      </c>
    </row>
    <row r="70" spans="1:2" x14ac:dyDescent="0.3">
      <c r="A70" s="31" t="str">
        <f>Meta!A70</f>
        <v>NxW_16S</v>
      </c>
      <c r="B70" s="31">
        <f>Meta!B70</f>
        <v>103</v>
      </c>
    </row>
    <row r="71" spans="1:2" x14ac:dyDescent="0.3">
      <c r="A71" s="31" t="str">
        <f>Meta!A71</f>
        <v>NxW_16S</v>
      </c>
      <c r="B71" s="31">
        <f>Meta!B71</f>
        <v>104</v>
      </c>
    </row>
    <row r="72" spans="1:2" x14ac:dyDescent="0.3">
      <c r="A72" s="31" t="str">
        <f>Meta!A72</f>
        <v>NxW_16S</v>
      </c>
      <c r="B72" s="31">
        <f>Meta!B72</f>
        <v>105</v>
      </c>
    </row>
    <row r="73" spans="1:2" x14ac:dyDescent="0.3">
      <c r="A73" s="31" t="str">
        <f>Meta!A73</f>
        <v>NxW_16S</v>
      </c>
      <c r="B73" s="31">
        <f>Meta!B73</f>
        <v>106</v>
      </c>
    </row>
    <row r="74" spans="1:2" x14ac:dyDescent="0.3">
      <c r="A74" s="31" t="str">
        <f>Meta!A74</f>
        <v>NxW_16S</v>
      </c>
      <c r="B74" s="31">
        <f>Meta!B74</f>
        <v>108</v>
      </c>
    </row>
    <row r="75" spans="1:2" x14ac:dyDescent="0.3">
      <c r="A75" s="31" t="str">
        <f>Meta!A75</f>
        <v>NxW_16S</v>
      </c>
      <c r="B75" s="31">
        <f>Meta!B75</f>
        <v>109</v>
      </c>
    </row>
    <row r="76" spans="1:2" x14ac:dyDescent="0.3">
      <c r="A76" s="31" t="str">
        <f>Meta!A76</f>
        <v>NxW_16S</v>
      </c>
      <c r="B76" s="31">
        <f>Meta!B76</f>
        <v>110</v>
      </c>
    </row>
    <row r="77" spans="1:2" x14ac:dyDescent="0.3">
      <c r="A77" s="31" t="str">
        <f>Meta!A77</f>
        <v>NxW_16S</v>
      </c>
      <c r="B77" s="31">
        <f>Meta!B77</f>
        <v>113</v>
      </c>
    </row>
    <row r="78" spans="1:2" x14ac:dyDescent="0.3">
      <c r="A78" s="31" t="str">
        <f>Meta!A78</f>
        <v>NxW_16S</v>
      </c>
      <c r="B78" s="31">
        <f>Meta!B78</f>
        <v>115</v>
      </c>
    </row>
    <row r="79" spans="1:2" x14ac:dyDescent="0.3">
      <c r="A79" s="31" t="str">
        <f>Meta!A79</f>
        <v>NxW_16S</v>
      </c>
      <c r="B79" s="31">
        <f>Meta!B79</f>
        <v>116</v>
      </c>
    </row>
    <row r="80" spans="1:2" x14ac:dyDescent="0.3">
      <c r="A80" s="31" t="str">
        <f>Meta!A80</f>
        <v>NxW_16S</v>
      </c>
      <c r="B80" s="31">
        <f>Meta!B80</f>
        <v>118</v>
      </c>
    </row>
    <row r="81" spans="1:2" x14ac:dyDescent="0.3">
      <c r="A81" s="31" t="str">
        <f>Meta!A81</f>
        <v>NxW_16S</v>
      </c>
      <c r="B81" s="31">
        <f>Meta!B81</f>
        <v>120</v>
      </c>
    </row>
    <row r="82" spans="1:2" x14ac:dyDescent="0.3">
      <c r="A82" s="31" t="str">
        <f>Meta!A82</f>
        <v>NxW_16S</v>
      </c>
      <c r="B82" s="31">
        <f>Meta!B82</f>
        <v>125</v>
      </c>
    </row>
    <row r="83" spans="1:2" x14ac:dyDescent="0.3">
      <c r="A83" s="31" t="str">
        <f>Meta!A83</f>
        <v>NxW_16S</v>
      </c>
      <c r="B83" s="31">
        <f>Meta!B83</f>
        <v>126</v>
      </c>
    </row>
    <row r="84" spans="1:2" x14ac:dyDescent="0.3">
      <c r="A84" s="31" t="str">
        <f>Meta!A84</f>
        <v>NxW_16S</v>
      </c>
      <c r="B84" s="31">
        <f>Meta!B84</f>
        <v>128</v>
      </c>
    </row>
    <row r="85" spans="1:2" x14ac:dyDescent="0.3">
      <c r="A85" s="31" t="str">
        <f>Meta!A85</f>
        <v>NxW_16S</v>
      </c>
      <c r="B85" s="31">
        <f>Meta!B85</f>
        <v>122</v>
      </c>
    </row>
    <row r="86" spans="1:2" x14ac:dyDescent="0.3">
      <c r="A86" s="31" t="str">
        <f>Meta!A86</f>
        <v>NxW_16S</v>
      </c>
      <c r="B86" s="31">
        <f>Meta!B86</f>
        <v>124</v>
      </c>
    </row>
    <row r="87" spans="1:2" x14ac:dyDescent="0.3">
      <c r="A87" s="31" t="str">
        <f>Meta!A87</f>
        <v>NxW_16S</v>
      </c>
      <c r="B87" s="31" t="str">
        <f>Meta!B87</f>
        <v>qPCR_H2O_1_A</v>
      </c>
    </row>
    <row r="88" spans="1:2" x14ac:dyDescent="0.3">
      <c r="A88" s="31" t="str">
        <f>Meta!A88</f>
        <v>NxW_16S</v>
      </c>
      <c r="B88" s="31" t="str">
        <f>Meta!B88</f>
        <v>qPCR_H2O_2_A</v>
      </c>
    </row>
    <row r="89" spans="1:2" x14ac:dyDescent="0.3">
      <c r="A89" s="31" t="str">
        <f>Meta!A89</f>
        <v>NxW_16S</v>
      </c>
      <c r="B89" s="31" t="str">
        <f>Meta!B89</f>
        <v>CalEXn_A</v>
      </c>
    </row>
    <row r="90" spans="1:2" x14ac:dyDescent="0.3">
      <c r="A90" s="31" t="str">
        <f>Meta!A90</f>
        <v>NxW_16S</v>
      </c>
      <c r="B90" s="31" t="str">
        <f>Meta!B90</f>
        <v>Zymo_A</v>
      </c>
    </row>
    <row r="91" spans="1:2" x14ac:dyDescent="0.3">
      <c r="A91" s="31" t="str">
        <f>Meta!A91</f>
        <v>NxW_16S</v>
      </c>
      <c r="B91" s="31" t="str">
        <f>Meta!B91</f>
        <v>MinION_Extraction_H2O_A</v>
      </c>
    </row>
    <row r="92" spans="1:2" x14ac:dyDescent="0.3">
      <c r="A92" s="31" t="str">
        <f>Meta!A92</f>
        <v>NxW_16S</v>
      </c>
      <c r="B92" s="31" t="str">
        <f>Meta!B92</f>
        <v>MinION_PCR1_H2O_A</v>
      </c>
    </row>
    <row r="93" spans="1:2" x14ac:dyDescent="0.3">
      <c r="A93" s="31" t="str">
        <f>Meta!A93</f>
        <v>NxW_16S</v>
      </c>
      <c r="B93" s="31" t="str">
        <f>Meta!B93</f>
        <v>MinION_PCR2_H2O_A</v>
      </c>
    </row>
    <row r="94" spans="1:2" x14ac:dyDescent="0.3">
      <c r="A94" s="31" t="str">
        <f>Meta!A94</f>
        <v>NxW_16S</v>
      </c>
      <c r="B94" s="31">
        <f>Meta!B94</f>
        <v>129</v>
      </c>
    </row>
    <row r="95" spans="1:2" x14ac:dyDescent="0.3">
      <c r="A95" s="31" t="str">
        <f>Meta!A95</f>
        <v>NxW_16S</v>
      </c>
      <c r="B95" s="31">
        <f>Meta!B95</f>
        <v>130</v>
      </c>
    </row>
    <row r="96" spans="1:2" x14ac:dyDescent="0.3">
      <c r="A96" s="31" t="str">
        <f>Meta!A96</f>
        <v>NxW_16S</v>
      </c>
      <c r="B96" s="31">
        <f>Meta!B96</f>
        <v>131</v>
      </c>
    </row>
    <row r="97" spans="1:2" x14ac:dyDescent="0.3">
      <c r="A97" s="31" t="str">
        <f>Meta!A97</f>
        <v>NxW_16S</v>
      </c>
      <c r="B97" s="31">
        <f>Meta!B97</f>
        <v>132</v>
      </c>
    </row>
    <row r="98" spans="1:2" x14ac:dyDescent="0.3">
      <c r="A98" s="31" t="str">
        <f>Meta!A98</f>
        <v>NxW_16S</v>
      </c>
      <c r="B98" s="31">
        <f>Meta!B98</f>
        <v>133</v>
      </c>
    </row>
    <row r="99" spans="1:2" x14ac:dyDescent="0.3">
      <c r="A99" s="31" t="str">
        <f>Meta!A99</f>
        <v>NxW_16S</v>
      </c>
      <c r="B99" s="31">
        <f>Meta!B99</f>
        <v>134</v>
      </c>
    </row>
    <row r="100" spans="1:2" x14ac:dyDescent="0.3">
      <c r="A100" s="31" t="str">
        <f>Meta!A100</f>
        <v>NxW_16S</v>
      </c>
      <c r="B100" s="31">
        <f>Meta!B100</f>
        <v>135</v>
      </c>
    </row>
    <row r="101" spans="1:2" x14ac:dyDescent="0.3">
      <c r="A101" s="31" t="str">
        <f>Meta!A101</f>
        <v>NxW_16S</v>
      </c>
      <c r="B101" s="31">
        <f>Meta!B101</f>
        <v>136</v>
      </c>
    </row>
    <row r="102" spans="1:2" x14ac:dyDescent="0.3">
      <c r="A102" s="31" t="str">
        <f>Meta!A102</f>
        <v>NxW_16S</v>
      </c>
      <c r="B102" s="31">
        <f>Meta!B102</f>
        <v>137</v>
      </c>
    </row>
    <row r="103" spans="1:2" x14ac:dyDescent="0.3">
      <c r="A103" s="31" t="str">
        <f>Meta!A103</f>
        <v>NxW_16S</v>
      </c>
      <c r="B103" s="31">
        <f>Meta!B103</f>
        <v>138</v>
      </c>
    </row>
    <row r="104" spans="1:2" x14ac:dyDescent="0.3">
      <c r="A104" s="31" t="str">
        <f>Meta!A104</f>
        <v>NxW_16S</v>
      </c>
      <c r="B104" s="31">
        <f>Meta!B104</f>
        <v>139</v>
      </c>
    </row>
    <row r="105" spans="1:2" x14ac:dyDescent="0.3">
      <c r="A105" s="31" t="str">
        <f>Meta!A105</f>
        <v>NxW_16S</v>
      </c>
      <c r="B105" s="31">
        <f>Meta!B105</f>
        <v>141</v>
      </c>
    </row>
    <row r="106" spans="1:2" x14ac:dyDescent="0.3">
      <c r="A106" s="31" t="str">
        <f>Meta!A106</f>
        <v>NxW_16S</v>
      </c>
      <c r="B106" s="31">
        <f>Meta!B106</f>
        <v>142</v>
      </c>
    </row>
    <row r="107" spans="1:2" x14ac:dyDescent="0.3">
      <c r="A107" s="31" t="str">
        <f>Meta!A107</f>
        <v>NxW_16S</v>
      </c>
      <c r="B107" s="31">
        <f>Meta!B107</f>
        <v>145</v>
      </c>
    </row>
    <row r="108" spans="1:2" x14ac:dyDescent="0.3">
      <c r="A108" s="31" t="str">
        <f>Meta!A108</f>
        <v>NxW_16S</v>
      </c>
      <c r="B108" s="31">
        <f>Meta!B108</f>
        <v>146</v>
      </c>
    </row>
    <row r="109" spans="1:2" x14ac:dyDescent="0.3">
      <c r="A109" s="31" t="str">
        <f>Meta!A109</f>
        <v>NxW_16S</v>
      </c>
      <c r="B109" s="31">
        <f>Meta!B109</f>
        <v>147</v>
      </c>
    </row>
    <row r="110" spans="1:2" x14ac:dyDescent="0.3">
      <c r="A110" s="31" t="str">
        <f>Meta!A110</f>
        <v>NxW_16S</v>
      </c>
      <c r="B110" s="31">
        <f>Meta!B110</f>
        <v>148</v>
      </c>
    </row>
    <row r="111" spans="1:2" x14ac:dyDescent="0.3">
      <c r="A111" s="31" t="str">
        <f>Meta!A111</f>
        <v>NxW_16S</v>
      </c>
      <c r="B111" s="31">
        <f>Meta!B111</f>
        <v>149</v>
      </c>
    </row>
    <row r="112" spans="1:2" x14ac:dyDescent="0.3">
      <c r="A112" s="31" t="str">
        <f>Meta!A112</f>
        <v>NxW_16S</v>
      </c>
      <c r="B112" s="31">
        <f>Meta!B112</f>
        <v>150</v>
      </c>
    </row>
    <row r="113" spans="1:2" x14ac:dyDescent="0.3">
      <c r="A113" s="31" t="str">
        <f>Meta!A113</f>
        <v>NxW_16S</v>
      </c>
      <c r="B113" s="31">
        <f>Meta!B113</f>
        <v>151</v>
      </c>
    </row>
    <row r="114" spans="1:2" x14ac:dyDescent="0.3">
      <c r="A114" s="31" t="str">
        <f>Meta!A114</f>
        <v>NxW_16S</v>
      </c>
      <c r="B114" s="31">
        <f>Meta!B114</f>
        <v>152</v>
      </c>
    </row>
    <row r="115" spans="1:2" x14ac:dyDescent="0.3">
      <c r="A115" s="31" t="str">
        <f>Meta!A115</f>
        <v>NxW_16S</v>
      </c>
      <c r="B115" s="31">
        <f>Meta!B115</f>
        <v>153</v>
      </c>
    </row>
    <row r="116" spans="1:2" x14ac:dyDescent="0.3">
      <c r="A116" s="31" t="str">
        <f>Meta!A116</f>
        <v>NxW_16S</v>
      </c>
      <c r="B116" s="31">
        <f>Meta!B116</f>
        <v>154</v>
      </c>
    </row>
    <row r="117" spans="1:2" x14ac:dyDescent="0.3">
      <c r="A117" s="31" t="str">
        <f>Meta!A117</f>
        <v>NxW_16S</v>
      </c>
      <c r="B117" s="31">
        <f>Meta!B117</f>
        <v>155</v>
      </c>
    </row>
    <row r="118" spans="1:2" x14ac:dyDescent="0.3">
      <c r="A118" s="31" t="str">
        <f>Meta!A118</f>
        <v>NxW_16S</v>
      </c>
      <c r="B118" s="31">
        <f>Meta!B118</f>
        <v>156</v>
      </c>
    </row>
    <row r="119" spans="1:2" x14ac:dyDescent="0.3">
      <c r="A119" s="31" t="str">
        <f>Meta!A119</f>
        <v>NxW_16S</v>
      </c>
      <c r="B119" s="31">
        <f>Meta!B119</f>
        <v>157</v>
      </c>
    </row>
    <row r="120" spans="1:2" x14ac:dyDescent="0.3">
      <c r="A120" s="31" t="str">
        <f>Meta!A120</f>
        <v>NxW_16S</v>
      </c>
      <c r="B120" s="31">
        <f>Meta!B120</f>
        <v>158</v>
      </c>
    </row>
    <row r="121" spans="1:2" x14ac:dyDescent="0.3">
      <c r="A121" s="31" t="str">
        <f>Meta!A121</f>
        <v>NxW_16S</v>
      </c>
      <c r="B121" s="31">
        <f>Meta!B121</f>
        <v>159</v>
      </c>
    </row>
    <row r="122" spans="1:2" x14ac:dyDescent="0.3">
      <c r="A122" s="31" t="str">
        <f>Meta!A122</f>
        <v>NxW_16S</v>
      </c>
      <c r="B122" s="31">
        <f>Meta!B122</f>
        <v>160</v>
      </c>
    </row>
    <row r="123" spans="1:2" x14ac:dyDescent="0.3">
      <c r="A123" s="31" t="str">
        <f>Meta!A123</f>
        <v>NxW_16S</v>
      </c>
      <c r="B123" s="31">
        <f>Meta!B123</f>
        <v>161</v>
      </c>
    </row>
    <row r="124" spans="1:2" x14ac:dyDescent="0.3">
      <c r="A124" s="31" t="str">
        <f>Meta!A124</f>
        <v>NxW_16S</v>
      </c>
      <c r="B124" s="31">
        <f>Meta!B124</f>
        <v>162</v>
      </c>
    </row>
    <row r="125" spans="1:2" x14ac:dyDescent="0.3">
      <c r="A125" s="31" t="str">
        <f>Meta!A125</f>
        <v>NxW_16S</v>
      </c>
      <c r="B125" s="31">
        <f>Meta!B125</f>
        <v>163</v>
      </c>
    </row>
    <row r="126" spans="1:2" x14ac:dyDescent="0.3">
      <c r="A126" s="31" t="str">
        <f>Meta!A126</f>
        <v>NxW_16S</v>
      </c>
      <c r="B126" s="31">
        <f>Meta!B126</f>
        <v>164</v>
      </c>
    </row>
    <row r="127" spans="1:2" x14ac:dyDescent="0.3">
      <c r="A127" s="31" t="str">
        <f>Meta!A127</f>
        <v>NxW_16S</v>
      </c>
      <c r="B127" s="31">
        <f>Meta!B127</f>
        <v>165</v>
      </c>
    </row>
    <row r="128" spans="1:2" x14ac:dyDescent="0.3">
      <c r="A128" s="31" t="str">
        <f>Meta!A128</f>
        <v>NxW_16S</v>
      </c>
      <c r="B128" s="31">
        <f>Meta!B128</f>
        <v>166</v>
      </c>
    </row>
    <row r="129" spans="1:2" x14ac:dyDescent="0.3">
      <c r="A129" s="31" t="str">
        <f>Meta!A129</f>
        <v>NxW_16S</v>
      </c>
      <c r="B129" s="31">
        <f>Meta!B129</f>
        <v>167</v>
      </c>
    </row>
    <row r="130" spans="1:2" x14ac:dyDescent="0.3">
      <c r="A130" s="31" t="str">
        <f>Meta!A130</f>
        <v>NxW_16S</v>
      </c>
      <c r="B130" s="31" t="str">
        <f>Meta!B130</f>
        <v>B</v>
      </c>
    </row>
    <row r="131" spans="1:2" x14ac:dyDescent="0.3">
      <c r="A131" s="31" t="str">
        <f>Meta!A131</f>
        <v>NxW_16S</v>
      </c>
      <c r="B131" s="31">
        <f>Meta!B131</f>
        <v>168</v>
      </c>
    </row>
    <row r="132" spans="1:2" x14ac:dyDescent="0.3">
      <c r="A132" s="31" t="str">
        <f>Meta!A132</f>
        <v>NxW_16S</v>
      </c>
      <c r="B132" s="31">
        <f>Meta!B132</f>
        <v>169</v>
      </c>
    </row>
    <row r="133" spans="1:2" x14ac:dyDescent="0.3">
      <c r="A133" s="31" t="str">
        <f>Meta!A133</f>
        <v>NxW_16S</v>
      </c>
      <c r="B133" s="31">
        <f>Meta!B133</f>
        <v>171</v>
      </c>
    </row>
    <row r="134" spans="1:2" x14ac:dyDescent="0.3">
      <c r="A134" s="31" t="str">
        <f>Meta!A134</f>
        <v>NxW_16S</v>
      </c>
      <c r="B134" s="31">
        <f>Meta!B134</f>
        <v>172</v>
      </c>
    </row>
    <row r="135" spans="1:2" x14ac:dyDescent="0.3">
      <c r="A135" s="31" t="str">
        <f>Meta!A135</f>
        <v>NxW_16S</v>
      </c>
      <c r="B135" s="31">
        <f>Meta!B135</f>
        <v>174</v>
      </c>
    </row>
    <row r="136" spans="1:2" x14ac:dyDescent="0.3">
      <c r="A136" s="31" t="str">
        <f>Meta!A136</f>
        <v>NxW_16S</v>
      </c>
      <c r="B136" s="31">
        <f>Meta!B136</f>
        <v>175</v>
      </c>
    </row>
    <row r="137" spans="1:2" x14ac:dyDescent="0.3">
      <c r="A137" s="31" t="str">
        <f>Meta!A137</f>
        <v>NxW_16S</v>
      </c>
      <c r="B137" s="31">
        <f>Meta!B137</f>
        <v>176</v>
      </c>
    </row>
    <row r="138" spans="1:2" x14ac:dyDescent="0.3">
      <c r="A138" s="31" t="str">
        <f>Meta!A138</f>
        <v>NxW_16S</v>
      </c>
      <c r="B138" s="31">
        <f>Meta!B138</f>
        <v>178</v>
      </c>
    </row>
    <row r="139" spans="1:2" x14ac:dyDescent="0.3">
      <c r="A139" s="31" t="str">
        <f>Meta!A139</f>
        <v>NxW_16S</v>
      </c>
      <c r="B139" s="31">
        <f>Meta!B139</f>
        <v>179</v>
      </c>
    </row>
    <row r="140" spans="1:2" x14ac:dyDescent="0.3">
      <c r="A140" s="31" t="str">
        <f>Meta!A140</f>
        <v>NxW_16S</v>
      </c>
      <c r="B140" s="31">
        <f>Meta!B140</f>
        <v>180</v>
      </c>
    </row>
    <row r="141" spans="1:2" x14ac:dyDescent="0.3">
      <c r="A141" s="31" t="str">
        <f>Meta!A141</f>
        <v>NxW_16S</v>
      </c>
      <c r="B141" s="31">
        <f>Meta!B141</f>
        <v>181</v>
      </c>
    </row>
    <row r="142" spans="1:2" x14ac:dyDescent="0.3">
      <c r="A142" s="31" t="str">
        <f>Meta!A142</f>
        <v>NxW_16S</v>
      </c>
      <c r="B142" s="31">
        <f>Meta!B142</f>
        <v>182</v>
      </c>
    </row>
    <row r="143" spans="1:2" x14ac:dyDescent="0.3">
      <c r="A143" s="31" t="str">
        <f>Meta!A143</f>
        <v>NxW_16S</v>
      </c>
      <c r="B143" s="31">
        <f>Meta!B143</f>
        <v>183</v>
      </c>
    </row>
    <row r="144" spans="1:2" x14ac:dyDescent="0.3">
      <c r="A144" s="31" t="str">
        <f>Meta!A144</f>
        <v>NxW_16S</v>
      </c>
      <c r="B144" s="31">
        <f>Meta!B144</f>
        <v>184</v>
      </c>
    </row>
    <row r="145" spans="1:2" x14ac:dyDescent="0.3">
      <c r="A145" s="31" t="str">
        <f>Meta!A145</f>
        <v>NxW_16S</v>
      </c>
      <c r="B145" s="31">
        <f>Meta!B145</f>
        <v>185</v>
      </c>
    </row>
    <row r="146" spans="1:2" x14ac:dyDescent="0.3">
      <c r="A146" s="31" t="str">
        <f>Meta!A146</f>
        <v>NxW_16S</v>
      </c>
      <c r="B146" s="31">
        <f>Meta!B146</f>
        <v>186</v>
      </c>
    </row>
    <row r="147" spans="1:2" x14ac:dyDescent="0.3">
      <c r="A147" s="31" t="str">
        <f>Meta!A147</f>
        <v>NxW_16S</v>
      </c>
      <c r="B147" s="31">
        <f>Meta!B147</f>
        <v>187</v>
      </c>
    </row>
    <row r="148" spans="1:2" x14ac:dyDescent="0.3">
      <c r="A148" s="31" t="str">
        <f>Meta!A148</f>
        <v>NxW_16S</v>
      </c>
      <c r="B148" s="31">
        <f>Meta!B148</f>
        <v>188</v>
      </c>
    </row>
    <row r="149" spans="1:2" x14ac:dyDescent="0.3">
      <c r="A149" s="31" t="str">
        <f>Meta!A149</f>
        <v>NxW_16S</v>
      </c>
      <c r="B149" s="31">
        <f>Meta!B149</f>
        <v>189</v>
      </c>
    </row>
    <row r="150" spans="1:2" x14ac:dyDescent="0.3">
      <c r="A150" s="31" t="str">
        <f>Meta!A150</f>
        <v>NxW_16S</v>
      </c>
      <c r="B150" s="31">
        <f>Meta!B150</f>
        <v>190</v>
      </c>
    </row>
    <row r="151" spans="1:2" x14ac:dyDescent="0.3">
      <c r="A151" s="31" t="str">
        <f>Meta!A151</f>
        <v>NxW_16S</v>
      </c>
      <c r="B151" s="31">
        <f>Meta!B151</f>
        <v>191</v>
      </c>
    </row>
    <row r="152" spans="1:2" x14ac:dyDescent="0.3">
      <c r="A152" s="31" t="str">
        <f>Meta!A152</f>
        <v>NxW_16S</v>
      </c>
      <c r="B152" s="31">
        <f>Meta!B152</f>
        <v>192</v>
      </c>
    </row>
    <row r="153" spans="1:2" x14ac:dyDescent="0.3">
      <c r="A153" s="31" t="str">
        <f>Meta!A153</f>
        <v>NxW_16S</v>
      </c>
      <c r="B153" s="31">
        <f>Meta!B153</f>
        <v>193</v>
      </c>
    </row>
    <row r="154" spans="1:2" x14ac:dyDescent="0.3">
      <c r="A154" s="31" t="str">
        <f>Meta!A154</f>
        <v>NxW_16S</v>
      </c>
      <c r="B154" s="31">
        <f>Meta!B154</f>
        <v>194</v>
      </c>
    </row>
    <row r="155" spans="1:2" x14ac:dyDescent="0.3">
      <c r="A155" s="31" t="str">
        <f>Meta!A155</f>
        <v>NxW_16S</v>
      </c>
      <c r="B155" s="31">
        <f>Meta!B155</f>
        <v>195</v>
      </c>
    </row>
    <row r="156" spans="1:2" x14ac:dyDescent="0.3">
      <c r="A156" s="31" t="str">
        <f>Meta!A156</f>
        <v>NxW_16S</v>
      </c>
      <c r="B156" s="31">
        <f>Meta!B156</f>
        <v>196</v>
      </c>
    </row>
    <row r="157" spans="1:2" x14ac:dyDescent="0.3">
      <c r="A157" s="31" t="str">
        <f>Meta!A157</f>
        <v>NxW_16S</v>
      </c>
      <c r="B157" s="31">
        <f>Meta!B157</f>
        <v>197</v>
      </c>
    </row>
    <row r="158" spans="1:2" x14ac:dyDescent="0.3">
      <c r="A158" s="31" t="str">
        <f>Meta!A158</f>
        <v>NxW_16S</v>
      </c>
      <c r="B158" s="31">
        <f>Meta!B158</f>
        <v>198</v>
      </c>
    </row>
    <row r="159" spans="1:2" x14ac:dyDescent="0.3">
      <c r="A159" s="31" t="str">
        <f>Meta!A159</f>
        <v>NxW_16S</v>
      </c>
      <c r="B159" s="31">
        <f>Meta!B159</f>
        <v>199</v>
      </c>
    </row>
    <row r="160" spans="1:2" x14ac:dyDescent="0.3">
      <c r="A160" s="31" t="str">
        <f>Meta!A160</f>
        <v>NxW_16S</v>
      </c>
      <c r="B160" s="31">
        <f>Meta!B160</f>
        <v>200</v>
      </c>
    </row>
    <row r="161" spans="1:2" x14ac:dyDescent="0.3">
      <c r="A161" s="31" t="str">
        <f>Meta!A161</f>
        <v>NxW_16S</v>
      </c>
      <c r="B161" s="31">
        <f>Meta!B161</f>
        <v>201</v>
      </c>
    </row>
    <row r="162" spans="1:2" x14ac:dyDescent="0.3">
      <c r="A162" s="31" t="str">
        <f>Meta!A162</f>
        <v>NxW_16S</v>
      </c>
      <c r="B162" s="31">
        <f>Meta!B162</f>
        <v>202</v>
      </c>
    </row>
    <row r="163" spans="1:2" x14ac:dyDescent="0.3">
      <c r="A163" s="31" t="str">
        <f>Meta!A163</f>
        <v>NxW_16S</v>
      </c>
      <c r="B163" s="31">
        <f>Meta!B163</f>
        <v>203</v>
      </c>
    </row>
    <row r="164" spans="1:2" x14ac:dyDescent="0.3">
      <c r="A164" s="31" t="str">
        <f>Meta!A164</f>
        <v>NxW_16S</v>
      </c>
      <c r="B164" s="31">
        <f>Meta!B164</f>
        <v>204</v>
      </c>
    </row>
    <row r="165" spans="1:2" x14ac:dyDescent="0.3">
      <c r="A165" s="31" t="str">
        <f>Meta!A165</f>
        <v>NxW_16S</v>
      </c>
      <c r="B165" s="31">
        <f>Meta!B165</f>
        <v>205</v>
      </c>
    </row>
    <row r="166" spans="1:2" x14ac:dyDescent="0.3">
      <c r="A166" s="31" t="str">
        <f>Meta!A166</f>
        <v>NxW_16S</v>
      </c>
      <c r="B166" s="31">
        <f>Meta!B166</f>
        <v>206</v>
      </c>
    </row>
    <row r="167" spans="1:2" x14ac:dyDescent="0.3">
      <c r="A167" s="31" t="str">
        <f>Meta!A167</f>
        <v>NxW_16S</v>
      </c>
      <c r="B167" s="31">
        <f>Meta!B167</f>
        <v>207</v>
      </c>
    </row>
    <row r="168" spans="1:2" x14ac:dyDescent="0.3">
      <c r="A168" s="31" t="str">
        <f>Meta!A168</f>
        <v>NxW_16S</v>
      </c>
      <c r="B168" s="31">
        <f>Meta!B168</f>
        <v>208</v>
      </c>
    </row>
    <row r="169" spans="1:2" x14ac:dyDescent="0.3">
      <c r="A169" s="31" t="str">
        <f>Meta!A169</f>
        <v>NxW_16S</v>
      </c>
      <c r="B169" s="31">
        <f>Meta!B169</f>
        <v>209</v>
      </c>
    </row>
    <row r="170" spans="1:2" x14ac:dyDescent="0.3">
      <c r="A170" s="31" t="str">
        <f>Meta!A170</f>
        <v>NxW_16S</v>
      </c>
      <c r="B170" s="31">
        <f>Meta!B170</f>
        <v>210</v>
      </c>
    </row>
    <row r="171" spans="1:2" x14ac:dyDescent="0.3">
      <c r="A171" s="31" t="str">
        <f>Meta!A171</f>
        <v>NxW_16S</v>
      </c>
      <c r="B171" s="31">
        <f>Meta!B171</f>
        <v>211</v>
      </c>
    </row>
    <row r="172" spans="1:2" x14ac:dyDescent="0.3">
      <c r="A172" s="31" t="str">
        <f>Meta!A172</f>
        <v>NxW_16S</v>
      </c>
      <c r="B172" s="31">
        <f>Meta!B172</f>
        <v>212</v>
      </c>
    </row>
    <row r="173" spans="1:2" x14ac:dyDescent="0.3">
      <c r="A173" s="31" t="str">
        <f>Meta!A173</f>
        <v>NxW_16S</v>
      </c>
      <c r="B173" s="31">
        <f>Meta!B173</f>
        <v>213</v>
      </c>
    </row>
    <row r="174" spans="1:2" x14ac:dyDescent="0.3">
      <c r="A174" s="31" t="str">
        <f>Meta!A174</f>
        <v>NxW_16S</v>
      </c>
      <c r="B174" s="31">
        <f>Meta!B174</f>
        <v>214</v>
      </c>
    </row>
    <row r="175" spans="1:2" x14ac:dyDescent="0.3">
      <c r="A175" s="31" t="str">
        <f>Meta!A175</f>
        <v>NxW_16S</v>
      </c>
      <c r="B175" s="31">
        <f>Meta!B175</f>
        <v>215</v>
      </c>
    </row>
    <row r="176" spans="1:2" x14ac:dyDescent="0.3">
      <c r="A176" s="31" t="str">
        <f>Meta!A176</f>
        <v>NxW_16S</v>
      </c>
      <c r="B176" s="31">
        <f>Meta!B176</f>
        <v>216</v>
      </c>
    </row>
    <row r="177" spans="1:2" x14ac:dyDescent="0.3">
      <c r="A177" s="31" t="str">
        <f>Meta!A177</f>
        <v>NxW_16S</v>
      </c>
      <c r="B177" s="31">
        <f>Meta!B177</f>
        <v>217</v>
      </c>
    </row>
    <row r="178" spans="1:2" x14ac:dyDescent="0.3">
      <c r="A178" s="31" t="str">
        <f>Meta!A178</f>
        <v>NxW_16S</v>
      </c>
      <c r="B178" s="31">
        <f>Meta!B178</f>
        <v>218</v>
      </c>
    </row>
    <row r="179" spans="1:2" x14ac:dyDescent="0.3">
      <c r="A179" s="31" t="str">
        <f>Meta!A179</f>
        <v>NxW_16S</v>
      </c>
      <c r="B179" s="31">
        <f>Meta!B179</f>
        <v>219</v>
      </c>
    </row>
    <row r="180" spans="1:2" x14ac:dyDescent="0.3">
      <c r="A180" s="31" t="str">
        <f>Meta!A180</f>
        <v>NxW_16S</v>
      </c>
      <c r="B180" s="31">
        <f>Meta!B180</f>
        <v>220</v>
      </c>
    </row>
    <row r="181" spans="1:2" x14ac:dyDescent="0.3">
      <c r="A181" s="31" t="str">
        <f>Meta!A181</f>
        <v>NxW_16S</v>
      </c>
      <c r="B181" s="31">
        <f>Meta!B181</f>
        <v>221</v>
      </c>
    </row>
    <row r="182" spans="1:2" x14ac:dyDescent="0.3">
      <c r="A182" s="31" t="str">
        <f>Meta!A182</f>
        <v>NxW_16S</v>
      </c>
      <c r="B182" s="31">
        <f>Meta!B182</f>
        <v>222</v>
      </c>
    </row>
    <row r="183" spans="1:2" x14ac:dyDescent="0.3">
      <c r="A183" s="31" t="str">
        <f>Meta!A183</f>
        <v>NxW_16S</v>
      </c>
      <c r="B183" s="31" t="str">
        <f>Meta!B183</f>
        <v>qPCR_H2O_1_B</v>
      </c>
    </row>
    <row r="184" spans="1:2" x14ac:dyDescent="0.3">
      <c r="A184" s="31" t="str">
        <f>Meta!A184</f>
        <v>NxW_16S</v>
      </c>
      <c r="B184" s="31" t="str">
        <f>Meta!B184</f>
        <v>qPCR_H2O_2_B</v>
      </c>
    </row>
    <row r="185" spans="1:2" x14ac:dyDescent="0.3">
      <c r="A185" s="31" t="str">
        <f>Meta!A185</f>
        <v>NxW_16S</v>
      </c>
      <c r="B185" s="31" t="str">
        <f>Meta!B185</f>
        <v>Cal_or_Zymo_B1</v>
      </c>
    </row>
    <row r="186" spans="1:2" x14ac:dyDescent="0.3">
      <c r="A186" s="31" t="str">
        <f>Meta!A186</f>
        <v>NxW_16S</v>
      </c>
      <c r="B186" s="31" t="str">
        <f>Meta!B186</f>
        <v>Zymo_B2</v>
      </c>
    </row>
    <row r="187" spans="1:2" x14ac:dyDescent="0.3">
      <c r="A187" s="31" t="str">
        <f>Meta!A187</f>
        <v>NxW_16S</v>
      </c>
      <c r="B187" s="31" t="str">
        <f>Meta!B187</f>
        <v>MinION_Extraction_H2O_B</v>
      </c>
    </row>
    <row r="188" spans="1:2" x14ac:dyDescent="0.3">
      <c r="A188" s="31" t="str">
        <f>Meta!A188</f>
        <v>NxW_16S</v>
      </c>
      <c r="B188" s="31" t="str">
        <f>Meta!B188</f>
        <v>MinION_PCR1_H2O_B</v>
      </c>
    </row>
    <row r="189" spans="1:2" x14ac:dyDescent="0.3">
      <c r="A189" s="31" t="str">
        <f>Meta!A189</f>
        <v>NxW_16S</v>
      </c>
      <c r="B189" s="31" t="str">
        <f>Meta!B189</f>
        <v>MinION_PCR2_H2O_B</v>
      </c>
    </row>
    <row r="190" spans="1:2" x14ac:dyDescent="0.3">
      <c r="A190" s="31" t="str">
        <f>Meta!A190</f>
        <v>NxW_18S</v>
      </c>
      <c r="B190" s="31">
        <f>Meta!B190</f>
        <v>2</v>
      </c>
    </row>
    <row r="191" spans="1:2" x14ac:dyDescent="0.3">
      <c r="A191" s="31" t="str">
        <f>Meta!A191</f>
        <v>NxW_18S</v>
      </c>
      <c r="B191" s="31">
        <f>Meta!B191</f>
        <v>6</v>
      </c>
    </row>
    <row r="192" spans="1:2" x14ac:dyDescent="0.3">
      <c r="A192" s="31" t="str">
        <f>Meta!A192</f>
        <v>NxW_18S</v>
      </c>
      <c r="B192" s="31">
        <f>Meta!B192</f>
        <v>15</v>
      </c>
    </row>
    <row r="193" spans="1:2" x14ac:dyDescent="0.3">
      <c r="A193" s="31" t="str">
        <f>Meta!A193</f>
        <v>NxW_18S</v>
      </c>
      <c r="B193" s="31">
        <f>Meta!B193</f>
        <v>16</v>
      </c>
    </row>
    <row r="194" spans="1:2" x14ac:dyDescent="0.3">
      <c r="A194" s="31" t="str">
        <f>Meta!A194</f>
        <v>NxW_18S</v>
      </c>
      <c r="B194" s="31">
        <f>Meta!B194</f>
        <v>19</v>
      </c>
    </row>
    <row r="195" spans="1:2" x14ac:dyDescent="0.3">
      <c r="A195" s="31" t="str">
        <f>Meta!A195</f>
        <v>NxW_18S</v>
      </c>
      <c r="B195" s="31">
        <f>Meta!B195</f>
        <v>20</v>
      </c>
    </row>
    <row r="196" spans="1:2" x14ac:dyDescent="0.3">
      <c r="A196" s="31" t="str">
        <f>Meta!A196</f>
        <v>NxW_18S</v>
      </c>
      <c r="B196" s="31">
        <f>Meta!B196</f>
        <v>21</v>
      </c>
    </row>
    <row r="197" spans="1:2" x14ac:dyDescent="0.3">
      <c r="A197" s="31" t="str">
        <f>Meta!A197</f>
        <v>NxW_18S</v>
      </c>
      <c r="B197" s="31">
        <f>Meta!B197</f>
        <v>22</v>
      </c>
    </row>
    <row r="198" spans="1:2" x14ac:dyDescent="0.3">
      <c r="A198" s="31" t="str">
        <f>Meta!A198</f>
        <v>NxW_18S</v>
      </c>
      <c r="B198" s="31">
        <f>Meta!B198</f>
        <v>23</v>
      </c>
    </row>
    <row r="199" spans="1:2" x14ac:dyDescent="0.3">
      <c r="A199" s="31" t="str">
        <f>Meta!A199</f>
        <v>NxW_18S</v>
      </c>
      <c r="B199" s="31">
        <f>Meta!B199</f>
        <v>24</v>
      </c>
    </row>
    <row r="200" spans="1:2" x14ac:dyDescent="0.3">
      <c r="A200" s="31" t="str">
        <f>Meta!A200</f>
        <v>NxW_18S</v>
      </c>
      <c r="B200" s="31">
        <f>Meta!B200</f>
        <v>26</v>
      </c>
    </row>
    <row r="201" spans="1:2" x14ac:dyDescent="0.3">
      <c r="A201" s="31" t="str">
        <f>Meta!A201</f>
        <v>NxW_18S</v>
      </c>
      <c r="B201" s="31">
        <f>Meta!B201</f>
        <v>28</v>
      </c>
    </row>
    <row r="202" spans="1:2" x14ac:dyDescent="0.3">
      <c r="A202" s="31" t="str">
        <f>Meta!A202</f>
        <v>NxW_18S</v>
      </c>
      <c r="B202" s="31">
        <f>Meta!B202</f>
        <v>29</v>
      </c>
    </row>
    <row r="203" spans="1:2" x14ac:dyDescent="0.3">
      <c r="A203" s="31" t="str">
        <f>Meta!A203</f>
        <v>NxW_18S</v>
      </c>
      <c r="B203" s="31">
        <f>Meta!B203</f>
        <v>30</v>
      </c>
    </row>
    <row r="204" spans="1:2" x14ac:dyDescent="0.3">
      <c r="A204" s="31" t="str">
        <f>Meta!A204</f>
        <v>NxW_18S</v>
      </c>
      <c r="B204" s="31">
        <f>Meta!B204</f>
        <v>32</v>
      </c>
    </row>
    <row r="205" spans="1:2" x14ac:dyDescent="0.3">
      <c r="A205" s="31" t="str">
        <f>Meta!A205</f>
        <v>NxW_18S</v>
      </c>
      <c r="B205" s="31">
        <f>Meta!B205</f>
        <v>33</v>
      </c>
    </row>
    <row r="206" spans="1:2" x14ac:dyDescent="0.3">
      <c r="A206" s="31" t="str">
        <f>Meta!A206</f>
        <v>NxW_18S</v>
      </c>
      <c r="B206" s="31">
        <f>Meta!B206</f>
        <v>34</v>
      </c>
    </row>
    <row r="207" spans="1:2" x14ac:dyDescent="0.3">
      <c r="A207" s="31" t="str">
        <f>Meta!A207</f>
        <v>NxW_18S</v>
      </c>
      <c r="B207" s="31">
        <f>Meta!B207</f>
        <v>36</v>
      </c>
    </row>
    <row r="208" spans="1:2" x14ac:dyDescent="0.3">
      <c r="A208" s="31" t="str">
        <f>Meta!A208</f>
        <v>NxW_18S</v>
      </c>
      <c r="B208" s="31">
        <f>Meta!B208</f>
        <v>38</v>
      </c>
    </row>
    <row r="209" spans="1:2" x14ac:dyDescent="0.3">
      <c r="A209" s="31" t="str">
        <f>Meta!A209</f>
        <v>NxW_18S</v>
      </c>
      <c r="B209" s="31">
        <f>Meta!B209</f>
        <v>39</v>
      </c>
    </row>
    <row r="210" spans="1:2" x14ac:dyDescent="0.3">
      <c r="A210" s="31" t="str">
        <f>Meta!A210</f>
        <v>NxW_18S</v>
      </c>
      <c r="B210" s="31">
        <f>Meta!B210</f>
        <v>40</v>
      </c>
    </row>
    <row r="211" spans="1:2" x14ac:dyDescent="0.3">
      <c r="A211" s="31" t="str">
        <f>Meta!A211</f>
        <v>NxW_18S</v>
      </c>
      <c r="B211" s="31">
        <f>Meta!B211</f>
        <v>41</v>
      </c>
    </row>
    <row r="212" spans="1:2" x14ac:dyDescent="0.3">
      <c r="A212" s="31" t="str">
        <f>Meta!A212</f>
        <v>NxW_18S</v>
      </c>
      <c r="B212" s="31">
        <f>Meta!B212</f>
        <v>42</v>
      </c>
    </row>
    <row r="213" spans="1:2" x14ac:dyDescent="0.3">
      <c r="A213" s="31" t="str">
        <f>Meta!A213</f>
        <v>NxW_18S</v>
      </c>
      <c r="B213" s="31">
        <f>Meta!B213</f>
        <v>43</v>
      </c>
    </row>
    <row r="214" spans="1:2" x14ac:dyDescent="0.3">
      <c r="A214" s="31" t="str">
        <f>Meta!A214</f>
        <v>NxW_18S</v>
      </c>
      <c r="B214" s="31">
        <f>Meta!B214</f>
        <v>44</v>
      </c>
    </row>
    <row r="215" spans="1:2" x14ac:dyDescent="0.3">
      <c r="A215" s="31" t="str">
        <f>Meta!A215</f>
        <v>NxW_18S</v>
      </c>
      <c r="B215" s="31">
        <f>Meta!B215</f>
        <v>45</v>
      </c>
    </row>
    <row r="216" spans="1:2" x14ac:dyDescent="0.3">
      <c r="A216" s="31" t="str">
        <f>Meta!A216</f>
        <v>NxW_18S</v>
      </c>
      <c r="B216" s="31">
        <f>Meta!B216</f>
        <v>46</v>
      </c>
    </row>
    <row r="217" spans="1:2" x14ac:dyDescent="0.3">
      <c r="A217" s="31" t="str">
        <f>Meta!A217</f>
        <v>NxW_18S</v>
      </c>
      <c r="B217" s="31">
        <f>Meta!B217</f>
        <v>47</v>
      </c>
    </row>
    <row r="218" spans="1:2" x14ac:dyDescent="0.3">
      <c r="A218" s="31" t="str">
        <f>Meta!A218</f>
        <v>NxW_18S</v>
      </c>
      <c r="B218" s="31">
        <f>Meta!B218</f>
        <v>48</v>
      </c>
    </row>
    <row r="219" spans="1:2" x14ac:dyDescent="0.3">
      <c r="A219" s="31" t="str">
        <f>Meta!A219</f>
        <v>NxW_18S</v>
      </c>
      <c r="B219" s="31">
        <f>Meta!B219</f>
        <v>50</v>
      </c>
    </row>
    <row r="220" spans="1:2" x14ac:dyDescent="0.3">
      <c r="A220" s="31" t="str">
        <f>Meta!A220</f>
        <v>NxW_18S</v>
      </c>
      <c r="B220" s="31">
        <f>Meta!B220</f>
        <v>51</v>
      </c>
    </row>
    <row r="221" spans="1:2" x14ac:dyDescent="0.3">
      <c r="A221" s="31" t="str">
        <f>Meta!A221</f>
        <v>NxW_18S</v>
      </c>
      <c r="B221" s="31">
        <f>Meta!B221</f>
        <v>52</v>
      </c>
    </row>
    <row r="222" spans="1:2" x14ac:dyDescent="0.3">
      <c r="A222" s="31" t="str">
        <f>Meta!A222</f>
        <v>NxW_18S</v>
      </c>
      <c r="B222" s="31">
        <f>Meta!B222</f>
        <v>54</v>
      </c>
    </row>
    <row r="223" spans="1:2" x14ac:dyDescent="0.3">
      <c r="A223" s="31" t="str">
        <f>Meta!A223</f>
        <v>NxW_18S</v>
      </c>
      <c r="B223" s="31">
        <f>Meta!B223</f>
        <v>55</v>
      </c>
    </row>
    <row r="224" spans="1:2" x14ac:dyDescent="0.3">
      <c r="A224" s="31" t="str">
        <f>Meta!A224</f>
        <v>NxW_18S</v>
      </c>
      <c r="B224" s="31">
        <f>Meta!B224</f>
        <v>56</v>
      </c>
    </row>
    <row r="225" spans="1:2" x14ac:dyDescent="0.3">
      <c r="A225" s="31" t="str">
        <f>Meta!A225</f>
        <v>NxW_18S</v>
      </c>
      <c r="B225" s="31">
        <f>Meta!B225</f>
        <v>57</v>
      </c>
    </row>
    <row r="226" spans="1:2" x14ac:dyDescent="0.3">
      <c r="A226" s="31" t="str">
        <f>Meta!A226</f>
        <v>NxW_18S</v>
      </c>
      <c r="B226" s="31">
        <f>Meta!B226</f>
        <v>58</v>
      </c>
    </row>
    <row r="227" spans="1:2" x14ac:dyDescent="0.3">
      <c r="A227" s="31" t="str">
        <f>Meta!A227</f>
        <v>NxW_18S</v>
      </c>
      <c r="B227" s="31">
        <f>Meta!B227</f>
        <v>59</v>
      </c>
    </row>
    <row r="228" spans="1:2" x14ac:dyDescent="0.3">
      <c r="A228" s="31" t="str">
        <f>Meta!A228</f>
        <v>NxW_18S</v>
      </c>
      <c r="B228" s="31">
        <f>Meta!B228</f>
        <v>61</v>
      </c>
    </row>
    <row r="229" spans="1:2" x14ac:dyDescent="0.3">
      <c r="A229" s="31" t="str">
        <f>Meta!A229</f>
        <v>NxW_18S</v>
      </c>
      <c r="B229" s="31">
        <f>Meta!B229</f>
        <v>62</v>
      </c>
    </row>
    <row r="230" spans="1:2" x14ac:dyDescent="0.3">
      <c r="A230" s="31" t="str">
        <f>Meta!A230</f>
        <v>NxW_18S</v>
      </c>
      <c r="B230" s="31">
        <f>Meta!B230</f>
        <v>63</v>
      </c>
    </row>
    <row r="231" spans="1:2" x14ac:dyDescent="0.3">
      <c r="A231" s="31" t="str">
        <f>Meta!A231</f>
        <v>NxW_18S</v>
      </c>
      <c r="B231" s="31">
        <f>Meta!B231</f>
        <v>64</v>
      </c>
    </row>
    <row r="232" spans="1:2" x14ac:dyDescent="0.3">
      <c r="A232" s="31" t="str">
        <f>Meta!A232</f>
        <v>NxW_18S</v>
      </c>
      <c r="B232" s="31">
        <f>Meta!B232</f>
        <v>65</v>
      </c>
    </row>
    <row r="233" spans="1:2" x14ac:dyDescent="0.3">
      <c r="A233" s="31" t="str">
        <f>Meta!A233</f>
        <v>NxW_18S</v>
      </c>
      <c r="B233" s="31">
        <f>Meta!B233</f>
        <v>66</v>
      </c>
    </row>
    <row r="234" spans="1:2" x14ac:dyDescent="0.3">
      <c r="A234" s="31" t="str">
        <f>Meta!A234</f>
        <v>NxW_18S</v>
      </c>
      <c r="B234" s="31">
        <f>Meta!B234</f>
        <v>67</v>
      </c>
    </row>
    <row r="235" spans="1:2" x14ac:dyDescent="0.3">
      <c r="A235" s="31" t="str">
        <f>Meta!A235</f>
        <v>NxW_18S</v>
      </c>
      <c r="B235" s="31">
        <f>Meta!B235</f>
        <v>68</v>
      </c>
    </row>
    <row r="236" spans="1:2" x14ac:dyDescent="0.3">
      <c r="A236" s="31" t="str">
        <f>Meta!A236</f>
        <v>NxW_18S</v>
      </c>
      <c r="B236" s="31">
        <f>Meta!B236</f>
        <v>69</v>
      </c>
    </row>
    <row r="237" spans="1:2" x14ac:dyDescent="0.3">
      <c r="A237" s="31" t="str">
        <f>Meta!A237</f>
        <v>NxW_18S</v>
      </c>
      <c r="B237" s="31">
        <f>Meta!B237</f>
        <v>70</v>
      </c>
    </row>
    <row r="238" spans="1:2" x14ac:dyDescent="0.3">
      <c r="A238" s="31" t="str">
        <f>Meta!A238</f>
        <v>NxW_18S</v>
      </c>
      <c r="B238" s="31">
        <f>Meta!B238</f>
        <v>71</v>
      </c>
    </row>
    <row r="239" spans="1:2" x14ac:dyDescent="0.3">
      <c r="A239" s="31" t="str">
        <f>Meta!A239</f>
        <v>NxW_18S</v>
      </c>
      <c r="B239" s="31">
        <f>Meta!B239</f>
        <v>72</v>
      </c>
    </row>
    <row r="240" spans="1:2" x14ac:dyDescent="0.3">
      <c r="A240" s="31" t="str">
        <f>Meta!A240</f>
        <v>NxW_18S</v>
      </c>
      <c r="B240" s="31">
        <f>Meta!B240</f>
        <v>85</v>
      </c>
    </row>
    <row r="241" spans="1:2" x14ac:dyDescent="0.3">
      <c r="A241" s="31" t="str">
        <f>Meta!A241</f>
        <v>NxW_18S</v>
      </c>
      <c r="B241" s="31">
        <f>Meta!B241</f>
        <v>86</v>
      </c>
    </row>
    <row r="242" spans="1:2" x14ac:dyDescent="0.3">
      <c r="A242" s="31" t="str">
        <f>Meta!A242</f>
        <v>NxW_18S</v>
      </c>
      <c r="B242" s="31">
        <f>Meta!B242</f>
        <v>87</v>
      </c>
    </row>
    <row r="243" spans="1:2" x14ac:dyDescent="0.3">
      <c r="A243" s="31" t="str">
        <f>Meta!A243</f>
        <v>NxW_18S</v>
      </c>
      <c r="B243" s="31">
        <f>Meta!B243</f>
        <v>88</v>
      </c>
    </row>
    <row r="244" spans="1:2" x14ac:dyDescent="0.3">
      <c r="A244" s="31" t="str">
        <f>Meta!A244</f>
        <v>NxW_18S</v>
      </c>
      <c r="B244" s="31">
        <f>Meta!B244</f>
        <v>90</v>
      </c>
    </row>
    <row r="245" spans="1:2" x14ac:dyDescent="0.3">
      <c r="A245" s="31" t="str">
        <f>Meta!A245</f>
        <v>NxW_18S</v>
      </c>
      <c r="B245" s="31">
        <f>Meta!B245</f>
        <v>91</v>
      </c>
    </row>
    <row r="246" spans="1:2" x14ac:dyDescent="0.3">
      <c r="A246" s="31" t="str">
        <f>Meta!A246</f>
        <v>NxW_18S</v>
      </c>
      <c r="B246" s="31">
        <f>Meta!B246</f>
        <v>92</v>
      </c>
    </row>
    <row r="247" spans="1:2" x14ac:dyDescent="0.3">
      <c r="A247" s="31" t="str">
        <f>Meta!A247</f>
        <v>NxW_18S</v>
      </c>
      <c r="B247" s="31">
        <f>Meta!B247</f>
        <v>93</v>
      </c>
    </row>
    <row r="248" spans="1:2" x14ac:dyDescent="0.3">
      <c r="A248" s="31" t="str">
        <f>Meta!A248</f>
        <v>NxW_18S</v>
      </c>
      <c r="B248" s="31">
        <f>Meta!B248</f>
        <v>94</v>
      </c>
    </row>
    <row r="249" spans="1:2" x14ac:dyDescent="0.3">
      <c r="A249" s="31" t="str">
        <f>Meta!A249</f>
        <v>NxW_18S</v>
      </c>
      <c r="B249" s="31">
        <f>Meta!B249</f>
        <v>95</v>
      </c>
    </row>
    <row r="250" spans="1:2" x14ac:dyDescent="0.3">
      <c r="A250" s="31" t="str">
        <f>Meta!A250</f>
        <v>NxW_18S</v>
      </c>
      <c r="B250" s="31">
        <f>Meta!B250</f>
        <v>96</v>
      </c>
    </row>
    <row r="251" spans="1:2" x14ac:dyDescent="0.3">
      <c r="A251" s="31" t="str">
        <f>Meta!A251</f>
        <v>NxW_18S</v>
      </c>
      <c r="B251" s="31">
        <f>Meta!B251</f>
        <v>97</v>
      </c>
    </row>
    <row r="252" spans="1:2" x14ac:dyDescent="0.3">
      <c r="A252" s="31" t="str">
        <f>Meta!A252</f>
        <v>NxW_18S</v>
      </c>
      <c r="B252" s="31">
        <f>Meta!B252</f>
        <v>98</v>
      </c>
    </row>
    <row r="253" spans="1:2" x14ac:dyDescent="0.3">
      <c r="A253" s="31" t="str">
        <f>Meta!A253</f>
        <v>NxW_18S</v>
      </c>
      <c r="B253" s="31">
        <f>Meta!B253</f>
        <v>99</v>
      </c>
    </row>
    <row r="254" spans="1:2" x14ac:dyDescent="0.3">
      <c r="A254" s="31" t="str">
        <f>Meta!A254</f>
        <v>NxW_18S</v>
      </c>
      <c r="B254" s="31">
        <f>Meta!B254</f>
        <v>100</v>
      </c>
    </row>
    <row r="255" spans="1:2" x14ac:dyDescent="0.3">
      <c r="A255" s="31" t="str">
        <f>Meta!A255</f>
        <v>NxW_18S</v>
      </c>
      <c r="B255" s="31">
        <f>Meta!B255</f>
        <v>101</v>
      </c>
    </row>
    <row r="256" spans="1:2" x14ac:dyDescent="0.3">
      <c r="A256" s="31" t="str">
        <f>Meta!A256</f>
        <v>NxW_18S</v>
      </c>
      <c r="B256" s="31">
        <f>Meta!B256</f>
        <v>102</v>
      </c>
    </row>
    <row r="257" spans="1:2" x14ac:dyDescent="0.3">
      <c r="A257" s="31" t="str">
        <f>Meta!A257</f>
        <v>NxW_18S</v>
      </c>
      <c r="B257" s="31">
        <f>Meta!B257</f>
        <v>103</v>
      </c>
    </row>
    <row r="258" spans="1:2" x14ac:dyDescent="0.3">
      <c r="A258" s="31" t="str">
        <f>Meta!A258</f>
        <v>NxW_18S</v>
      </c>
      <c r="B258" s="31">
        <f>Meta!B258</f>
        <v>104</v>
      </c>
    </row>
    <row r="259" spans="1:2" x14ac:dyDescent="0.3">
      <c r="A259" s="31" t="str">
        <f>Meta!A259</f>
        <v>NxW_18S</v>
      </c>
      <c r="B259" s="31">
        <f>Meta!B259</f>
        <v>105</v>
      </c>
    </row>
    <row r="260" spans="1:2" x14ac:dyDescent="0.3">
      <c r="A260" s="31" t="str">
        <f>Meta!A260</f>
        <v>NxW_18S</v>
      </c>
      <c r="B260" s="31">
        <f>Meta!B260</f>
        <v>106</v>
      </c>
    </row>
    <row r="261" spans="1:2" x14ac:dyDescent="0.3">
      <c r="A261" s="31" t="str">
        <f>Meta!A261</f>
        <v>NxW_18S</v>
      </c>
      <c r="B261" s="31">
        <f>Meta!B261</f>
        <v>108</v>
      </c>
    </row>
    <row r="262" spans="1:2" x14ac:dyDescent="0.3">
      <c r="A262" s="31" t="str">
        <f>Meta!A262</f>
        <v>NxW_18S</v>
      </c>
      <c r="B262" s="31">
        <f>Meta!B262</f>
        <v>109</v>
      </c>
    </row>
    <row r="263" spans="1:2" x14ac:dyDescent="0.3">
      <c r="A263" s="31" t="str">
        <f>Meta!A263</f>
        <v>NxW_18S</v>
      </c>
      <c r="B263" s="31">
        <f>Meta!B263</f>
        <v>110</v>
      </c>
    </row>
    <row r="264" spans="1:2" x14ac:dyDescent="0.3">
      <c r="A264" s="31" t="str">
        <f>Meta!A264</f>
        <v>NxW_18S</v>
      </c>
      <c r="B264" s="31">
        <f>Meta!B264</f>
        <v>113</v>
      </c>
    </row>
    <row r="265" spans="1:2" x14ac:dyDescent="0.3">
      <c r="A265" s="31" t="str">
        <f>Meta!A265</f>
        <v>NxW_18S</v>
      </c>
      <c r="B265" s="31">
        <f>Meta!B265</f>
        <v>115</v>
      </c>
    </row>
    <row r="266" spans="1:2" x14ac:dyDescent="0.3">
      <c r="A266" s="31" t="str">
        <f>Meta!A266</f>
        <v>NxW_18S</v>
      </c>
      <c r="B266" s="31">
        <f>Meta!B266</f>
        <v>116</v>
      </c>
    </row>
    <row r="267" spans="1:2" x14ac:dyDescent="0.3">
      <c r="A267" s="31" t="str">
        <f>Meta!A267</f>
        <v>NxW_18S</v>
      </c>
      <c r="B267" s="31">
        <f>Meta!B267</f>
        <v>118</v>
      </c>
    </row>
    <row r="268" spans="1:2" x14ac:dyDescent="0.3">
      <c r="A268" s="31" t="str">
        <f>Meta!A268</f>
        <v>NxW_18S</v>
      </c>
      <c r="B268" s="31">
        <f>Meta!B268</f>
        <v>120</v>
      </c>
    </row>
    <row r="269" spans="1:2" x14ac:dyDescent="0.3">
      <c r="A269" s="31" t="str">
        <f>Meta!A269</f>
        <v>NxW_18S</v>
      </c>
      <c r="B269" s="31">
        <f>Meta!B269</f>
        <v>122</v>
      </c>
    </row>
    <row r="270" spans="1:2" x14ac:dyDescent="0.3">
      <c r="A270" s="31" t="str">
        <f>Meta!A270</f>
        <v>NxW_18S</v>
      </c>
      <c r="B270" s="31">
        <f>Meta!B270</f>
        <v>124</v>
      </c>
    </row>
    <row r="271" spans="1:2" x14ac:dyDescent="0.3">
      <c r="A271" s="31" t="str">
        <f>Meta!A271</f>
        <v>NxW_18S</v>
      </c>
      <c r="B271" s="31">
        <f>Meta!B271</f>
        <v>125</v>
      </c>
    </row>
    <row r="272" spans="1:2" x14ac:dyDescent="0.3">
      <c r="A272" s="31" t="str">
        <f>Meta!A272</f>
        <v>NxW_18S</v>
      </c>
      <c r="B272" s="31">
        <f>Meta!B272</f>
        <v>126</v>
      </c>
    </row>
    <row r="273" spans="1:2" x14ac:dyDescent="0.3">
      <c r="A273" s="31" t="str">
        <f>Meta!A273</f>
        <v>NxW_18S</v>
      </c>
      <c r="B273" s="31">
        <f>Meta!B273</f>
        <v>128</v>
      </c>
    </row>
    <row r="274" spans="1:2" x14ac:dyDescent="0.3">
      <c r="A274" s="31" t="str">
        <f>Meta!A274</f>
        <v>NxW_18S</v>
      </c>
      <c r="B274" s="31" t="str">
        <f>Meta!B274</f>
        <v>qPCR_H2O_1_ITS_A</v>
      </c>
    </row>
    <row r="275" spans="1:2" x14ac:dyDescent="0.3">
      <c r="A275" s="31" t="str">
        <f>Meta!A275</f>
        <v>NxW_18S</v>
      </c>
      <c r="B275" s="31" t="str">
        <f>Meta!B275</f>
        <v>qPCR_H2O_2_ITS_A</v>
      </c>
    </row>
    <row r="276" spans="1:2" x14ac:dyDescent="0.3">
      <c r="A276" s="31" t="str">
        <f>Meta!A276</f>
        <v>NxW_18S</v>
      </c>
      <c r="B276" s="31" t="str">
        <f>Meta!B276</f>
        <v>CalEXn_ITS_A</v>
      </c>
    </row>
    <row r="277" spans="1:2" x14ac:dyDescent="0.3">
      <c r="A277" s="31" t="str">
        <f>Meta!A277</f>
        <v>NxW_18S</v>
      </c>
      <c r="B277" s="31" t="str">
        <f>Meta!B277</f>
        <v>Zymo_ITS_A</v>
      </c>
    </row>
    <row r="278" spans="1:2" x14ac:dyDescent="0.3">
      <c r="A278" s="31" t="str">
        <f>Meta!A278</f>
        <v>NxW_18S</v>
      </c>
      <c r="B278" s="31" t="str">
        <f>Meta!B278</f>
        <v>MinION_Extraction_H2O_ITS_A</v>
      </c>
    </row>
    <row r="279" spans="1:2" x14ac:dyDescent="0.3">
      <c r="A279" s="31" t="str">
        <f>Meta!A279</f>
        <v>NxW_18S</v>
      </c>
      <c r="B279" s="31" t="str">
        <f>Meta!B279</f>
        <v>MinION_PCR1_H2O_ITS_A</v>
      </c>
    </row>
    <row r="280" spans="1:2" x14ac:dyDescent="0.3">
      <c r="A280" s="31" t="str">
        <f>Meta!A280</f>
        <v>NxW_18S</v>
      </c>
      <c r="B280" s="31" t="str">
        <f>Meta!B280</f>
        <v>MinION_PCR2_H2O_ITS_A</v>
      </c>
    </row>
    <row r="281" spans="1:2" x14ac:dyDescent="0.3">
      <c r="A281" s="31" t="str">
        <f>Meta!A281</f>
        <v>NxW_18S</v>
      </c>
      <c r="B281" s="31">
        <f>Meta!B281</f>
        <v>129</v>
      </c>
    </row>
    <row r="282" spans="1:2" x14ac:dyDescent="0.3">
      <c r="A282" s="31" t="str">
        <f>Meta!A282</f>
        <v>NxW_18S</v>
      </c>
      <c r="B282" s="31">
        <f>Meta!B282</f>
        <v>130</v>
      </c>
    </row>
    <row r="283" spans="1:2" x14ac:dyDescent="0.3">
      <c r="A283" s="31" t="str">
        <f>Meta!A283</f>
        <v>NxW_18S</v>
      </c>
      <c r="B283" s="31">
        <f>Meta!B283</f>
        <v>131</v>
      </c>
    </row>
    <row r="284" spans="1:2" x14ac:dyDescent="0.3">
      <c r="A284" s="31" t="str">
        <f>Meta!A284</f>
        <v>NxW_18S</v>
      </c>
      <c r="B284" s="31">
        <f>Meta!B284</f>
        <v>132</v>
      </c>
    </row>
    <row r="285" spans="1:2" x14ac:dyDescent="0.3">
      <c r="A285" s="31" t="str">
        <f>Meta!A285</f>
        <v>NxW_18S</v>
      </c>
      <c r="B285" s="31">
        <f>Meta!B285</f>
        <v>133</v>
      </c>
    </row>
    <row r="286" spans="1:2" x14ac:dyDescent="0.3">
      <c r="A286" s="31" t="str">
        <f>Meta!A286</f>
        <v>NxW_18S</v>
      </c>
      <c r="B286" s="31">
        <f>Meta!B286</f>
        <v>134</v>
      </c>
    </row>
    <row r="287" spans="1:2" x14ac:dyDescent="0.3">
      <c r="A287" s="31" t="str">
        <f>Meta!A287</f>
        <v>NxW_18S</v>
      </c>
      <c r="B287" s="31">
        <f>Meta!B287</f>
        <v>135</v>
      </c>
    </row>
    <row r="288" spans="1:2" x14ac:dyDescent="0.3">
      <c r="A288" s="31" t="str">
        <f>Meta!A288</f>
        <v>NxW_18S</v>
      </c>
      <c r="B288" s="31">
        <f>Meta!B288</f>
        <v>136</v>
      </c>
    </row>
    <row r="289" spans="1:2" x14ac:dyDescent="0.3">
      <c r="A289" s="31" t="str">
        <f>Meta!A289</f>
        <v>NxW_18S</v>
      </c>
      <c r="B289" s="31">
        <f>Meta!B289</f>
        <v>137</v>
      </c>
    </row>
    <row r="290" spans="1:2" x14ac:dyDescent="0.3">
      <c r="A290" s="31" t="str">
        <f>Meta!A290</f>
        <v>NxW_18S</v>
      </c>
      <c r="B290" s="31">
        <f>Meta!B290</f>
        <v>138</v>
      </c>
    </row>
    <row r="291" spans="1:2" x14ac:dyDescent="0.3">
      <c r="A291" s="31" t="str">
        <f>Meta!A291</f>
        <v>NxW_18S</v>
      </c>
      <c r="B291" s="31">
        <f>Meta!B291</f>
        <v>139</v>
      </c>
    </row>
    <row r="292" spans="1:2" x14ac:dyDescent="0.3">
      <c r="A292" s="31" t="str">
        <f>Meta!A292</f>
        <v>NxW_18S</v>
      </c>
      <c r="B292" s="31">
        <f>Meta!B292</f>
        <v>141</v>
      </c>
    </row>
    <row r="293" spans="1:2" x14ac:dyDescent="0.3">
      <c r="A293" s="31" t="str">
        <f>Meta!A293</f>
        <v>NxW_18S</v>
      </c>
      <c r="B293" s="31">
        <f>Meta!B293</f>
        <v>142</v>
      </c>
    </row>
    <row r="294" spans="1:2" x14ac:dyDescent="0.3">
      <c r="A294" s="31" t="str">
        <f>Meta!A294</f>
        <v>NxW_18S</v>
      </c>
      <c r="B294" s="31">
        <f>Meta!B294</f>
        <v>145</v>
      </c>
    </row>
    <row r="295" spans="1:2" x14ac:dyDescent="0.3">
      <c r="A295" s="31" t="str">
        <f>Meta!A295</f>
        <v>NxW_18S</v>
      </c>
      <c r="B295" s="31">
        <f>Meta!B295</f>
        <v>146</v>
      </c>
    </row>
    <row r="296" spans="1:2" x14ac:dyDescent="0.3">
      <c r="A296" s="31" t="str">
        <f>Meta!A296</f>
        <v>NxW_18S</v>
      </c>
      <c r="B296" s="31">
        <f>Meta!B296</f>
        <v>147</v>
      </c>
    </row>
    <row r="297" spans="1:2" x14ac:dyDescent="0.3">
      <c r="A297" s="31" t="str">
        <f>Meta!A297</f>
        <v>NxW_18S</v>
      </c>
      <c r="B297" s="31">
        <f>Meta!B297</f>
        <v>148</v>
      </c>
    </row>
    <row r="298" spans="1:2" x14ac:dyDescent="0.3">
      <c r="A298" s="31" t="str">
        <f>Meta!A298</f>
        <v>NxW_18S</v>
      </c>
      <c r="B298" s="31">
        <f>Meta!B298</f>
        <v>149</v>
      </c>
    </row>
    <row r="299" spans="1:2" x14ac:dyDescent="0.3">
      <c r="A299" s="31" t="str">
        <f>Meta!A299</f>
        <v>NxW_18S</v>
      </c>
      <c r="B299" s="31">
        <f>Meta!B299</f>
        <v>150</v>
      </c>
    </row>
    <row r="300" spans="1:2" x14ac:dyDescent="0.3">
      <c r="A300" s="31" t="str">
        <f>Meta!A300</f>
        <v>NxW_18S</v>
      </c>
      <c r="B300" s="31">
        <f>Meta!B300</f>
        <v>151</v>
      </c>
    </row>
    <row r="301" spans="1:2" x14ac:dyDescent="0.3">
      <c r="A301" s="31" t="str">
        <f>Meta!A301</f>
        <v>NxW_18S</v>
      </c>
      <c r="B301" s="31">
        <f>Meta!B301</f>
        <v>152</v>
      </c>
    </row>
    <row r="302" spans="1:2" x14ac:dyDescent="0.3">
      <c r="A302" s="31" t="str">
        <f>Meta!A302</f>
        <v>NxW_18S</v>
      </c>
      <c r="B302" s="31">
        <f>Meta!B302</f>
        <v>153</v>
      </c>
    </row>
    <row r="303" spans="1:2" x14ac:dyDescent="0.3">
      <c r="A303" s="31" t="str">
        <f>Meta!A303</f>
        <v>NxW_18S</v>
      </c>
      <c r="B303" s="31">
        <f>Meta!B303</f>
        <v>154</v>
      </c>
    </row>
    <row r="304" spans="1:2" x14ac:dyDescent="0.3">
      <c r="A304" s="31" t="str">
        <f>Meta!A304</f>
        <v>NxW_18S</v>
      </c>
      <c r="B304" s="31">
        <f>Meta!B304</f>
        <v>155</v>
      </c>
    </row>
    <row r="305" spans="1:2" x14ac:dyDescent="0.3">
      <c r="A305" s="31" t="str">
        <f>Meta!A305</f>
        <v>NxW_18S</v>
      </c>
      <c r="B305" s="31">
        <f>Meta!B305</f>
        <v>156</v>
      </c>
    </row>
    <row r="306" spans="1:2" x14ac:dyDescent="0.3">
      <c r="A306" s="31" t="str">
        <f>Meta!A306</f>
        <v>NxW_18S</v>
      </c>
      <c r="B306" s="31">
        <f>Meta!B306</f>
        <v>157</v>
      </c>
    </row>
    <row r="307" spans="1:2" x14ac:dyDescent="0.3">
      <c r="A307" s="31" t="str">
        <f>Meta!A307</f>
        <v>NxW_18S</v>
      </c>
      <c r="B307" s="31">
        <f>Meta!B307</f>
        <v>158</v>
      </c>
    </row>
    <row r="308" spans="1:2" x14ac:dyDescent="0.3">
      <c r="A308" s="31" t="str">
        <f>Meta!A308</f>
        <v>NxW_18S</v>
      </c>
      <c r="B308" s="31">
        <f>Meta!B308</f>
        <v>159</v>
      </c>
    </row>
    <row r="309" spans="1:2" x14ac:dyDescent="0.3">
      <c r="A309" s="31" t="str">
        <f>Meta!A309</f>
        <v>NxW_18S</v>
      </c>
      <c r="B309" s="31">
        <f>Meta!B309</f>
        <v>160</v>
      </c>
    </row>
    <row r="310" spans="1:2" x14ac:dyDescent="0.3">
      <c r="A310" s="31" t="str">
        <f>Meta!A310</f>
        <v>NxW_18S</v>
      </c>
      <c r="B310" s="31">
        <f>Meta!B310</f>
        <v>161</v>
      </c>
    </row>
    <row r="311" spans="1:2" x14ac:dyDescent="0.3">
      <c r="A311" s="31" t="str">
        <f>Meta!A311</f>
        <v>NxW_18S</v>
      </c>
      <c r="B311" s="31">
        <f>Meta!B311</f>
        <v>162</v>
      </c>
    </row>
    <row r="312" spans="1:2" x14ac:dyDescent="0.3">
      <c r="A312" s="31" t="str">
        <f>Meta!A312</f>
        <v>NxW_18S</v>
      </c>
      <c r="B312" s="31">
        <f>Meta!B312</f>
        <v>163</v>
      </c>
    </row>
    <row r="313" spans="1:2" x14ac:dyDescent="0.3">
      <c r="A313" s="31" t="str">
        <f>Meta!A313</f>
        <v>NxW_18S</v>
      </c>
      <c r="B313" s="31">
        <f>Meta!B313</f>
        <v>164</v>
      </c>
    </row>
    <row r="314" spans="1:2" x14ac:dyDescent="0.3">
      <c r="A314" s="31" t="str">
        <f>Meta!A314</f>
        <v>NxW_18S</v>
      </c>
      <c r="B314" s="31">
        <f>Meta!B314</f>
        <v>165</v>
      </c>
    </row>
    <row r="315" spans="1:2" x14ac:dyDescent="0.3">
      <c r="A315" s="31" t="str">
        <f>Meta!A315</f>
        <v>NxW_18S</v>
      </c>
      <c r="B315" s="31">
        <f>Meta!B315</f>
        <v>166</v>
      </c>
    </row>
    <row r="316" spans="1:2" x14ac:dyDescent="0.3">
      <c r="A316" s="31" t="str">
        <f>Meta!A316</f>
        <v>NxW_18S</v>
      </c>
      <c r="B316" s="31">
        <f>Meta!B316</f>
        <v>167</v>
      </c>
    </row>
    <row r="317" spans="1:2" x14ac:dyDescent="0.3">
      <c r="A317" s="31" t="str">
        <f>Meta!A317</f>
        <v>NxW_18S</v>
      </c>
      <c r="B317" s="31" t="str">
        <f>Meta!B317</f>
        <v>B</v>
      </c>
    </row>
    <row r="318" spans="1:2" x14ac:dyDescent="0.3">
      <c r="A318" s="31" t="str">
        <f>Meta!A318</f>
        <v>NxW_18S</v>
      </c>
      <c r="B318" s="31">
        <f>Meta!B318</f>
        <v>168</v>
      </c>
    </row>
    <row r="319" spans="1:2" x14ac:dyDescent="0.3">
      <c r="A319" s="31" t="str">
        <f>Meta!A319</f>
        <v>NxW_18S</v>
      </c>
      <c r="B319" s="31">
        <f>Meta!B319</f>
        <v>169</v>
      </c>
    </row>
    <row r="320" spans="1:2" x14ac:dyDescent="0.3">
      <c r="A320" s="31" t="str">
        <f>Meta!A320</f>
        <v>NxW_18S</v>
      </c>
      <c r="B320" s="31">
        <f>Meta!B320</f>
        <v>171</v>
      </c>
    </row>
    <row r="321" spans="1:2" x14ac:dyDescent="0.3">
      <c r="A321" s="31" t="str">
        <f>Meta!A321</f>
        <v>NxW_18S</v>
      </c>
      <c r="B321" s="31">
        <f>Meta!B321</f>
        <v>172</v>
      </c>
    </row>
    <row r="322" spans="1:2" x14ac:dyDescent="0.3">
      <c r="A322" s="31" t="str">
        <f>Meta!A322</f>
        <v>NxW_18S</v>
      </c>
      <c r="B322" s="31">
        <f>Meta!B322</f>
        <v>174</v>
      </c>
    </row>
    <row r="323" spans="1:2" x14ac:dyDescent="0.3">
      <c r="A323" s="31" t="str">
        <f>Meta!A323</f>
        <v>NxW_18S</v>
      </c>
      <c r="B323" s="31">
        <f>Meta!B323</f>
        <v>175</v>
      </c>
    </row>
    <row r="324" spans="1:2" x14ac:dyDescent="0.3">
      <c r="A324" s="31" t="str">
        <f>Meta!A324</f>
        <v>NxW_18S</v>
      </c>
      <c r="B324" s="31">
        <f>Meta!B324</f>
        <v>176</v>
      </c>
    </row>
    <row r="325" spans="1:2" x14ac:dyDescent="0.3">
      <c r="A325" s="31" t="str">
        <f>Meta!A325</f>
        <v>NxW_18S</v>
      </c>
      <c r="B325" s="31">
        <f>Meta!B325</f>
        <v>178</v>
      </c>
    </row>
    <row r="326" spans="1:2" x14ac:dyDescent="0.3">
      <c r="A326" s="31" t="str">
        <f>Meta!A326</f>
        <v>NxW_18S</v>
      </c>
      <c r="B326" s="31">
        <f>Meta!B326</f>
        <v>179</v>
      </c>
    </row>
    <row r="327" spans="1:2" x14ac:dyDescent="0.3">
      <c r="A327" s="31" t="str">
        <f>Meta!A327</f>
        <v>NxW_18S</v>
      </c>
      <c r="B327" s="31">
        <f>Meta!B327</f>
        <v>180</v>
      </c>
    </row>
    <row r="328" spans="1:2" x14ac:dyDescent="0.3">
      <c r="A328" s="31" t="str">
        <f>Meta!A328</f>
        <v>NxW_18S</v>
      </c>
      <c r="B328" s="31">
        <f>Meta!B328</f>
        <v>181</v>
      </c>
    </row>
    <row r="329" spans="1:2" x14ac:dyDescent="0.3">
      <c r="A329" s="31" t="str">
        <f>Meta!A329</f>
        <v>NxW_18S</v>
      </c>
      <c r="B329" s="31">
        <f>Meta!B329</f>
        <v>182</v>
      </c>
    </row>
    <row r="330" spans="1:2" x14ac:dyDescent="0.3">
      <c r="A330" s="31" t="str">
        <f>Meta!A330</f>
        <v>NxW_18S</v>
      </c>
      <c r="B330" s="31">
        <f>Meta!B330</f>
        <v>183</v>
      </c>
    </row>
    <row r="331" spans="1:2" x14ac:dyDescent="0.3">
      <c r="A331" s="31" t="str">
        <f>Meta!A331</f>
        <v>NxW_18S</v>
      </c>
      <c r="B331" s="31">
        <f>Meta!B331</f>
        <v>184</v>
      </c>
    </row>
    <row r="332" spans="1:2" x14ac:dyDescent="0.3">
      <c r="A332" s="31" t="str">
        <f>Meta!A332</f>
        <v>NxW_18S</v>
      </c>
      <c r="B332" s="31">
        <f>Meta!B332</f>
        <v>185</v>
      </c>
    </row>
    <row r="333" spans="1:2" x14ac:dyDescent="0.3">
      <c r="A333" s="31" t="str">
        <f>Meta!A333</f>
        <v>NxW_18S</v>
      </c>
      <c r="B333" s="31">
        <f>Meta!B333</f>
        <v>186</v>
      </c>
    </row>
    <row r="334" spans="1:2" x14ac:dyDescent="0.3">
      <c r="A334" s="31" t="str">
        <f>Meta!A334</f>
        <v>NxW_18S</v>
      </c>
      <c r="B334" s="31">
        <f>Meta!B334</f>
        <v>187</v>
      </c>
    </row>
    <row r="335" spans="1:2" x14ac:dyDescent="0.3">
      <c r="A335" s="31" t="str">
        <f>Meta!A335</f>
        <v>NxW_18S</v>
      </c>
      <c r="B335" s="31">
        <f>Meta!B335</f>
        <v>188</v>
      </c>
    </row>
    <row r="336" spans="1:2" x14ac:dyDescent="0.3">
      <c r="A336" s="31" t="str">
        <f>Meta!A336</f>
        <v>NxW_18S</v>
      </c>
      <c r="B336" s="31">
        <f>Meta!B336</f>
        <v>189</v>
      </c>
    </row>
    <row r="337" spans="1:2" x14ac:dyDescent="0.3">
      <c r="A337" s="31" t="str">
        <f>Meta!A337</f>
        <v>NxW_18S</v>
      </c>
      <c r="B337" s="31">
        <f>Meta!B337</f>
        <v>190</v>
      </c>
    </row>
    <row r="338" spans="1:2" x14ac:dyDescent="0.3">
      <c r="A338" s="31" t="str">
        <f>Meta!A338</f>
        <v>NxW_18S</v>
      </c>
      <c r="B338" s="31">
        <f>Meta!B338</f>
        <v>191</v>
      </c>
    </row>
    <row r="339" spans="1:2" x14ac:dyDescent="0.3">
      <c r="A339" s="31" t="str">
        <f>Meta!A339</f>
        <v>NxW_18S</v>
      </c>
      <c r="B339" s="31">
        <f>Meta!B339</f>
        <v>192</v>
      </c>
    </row>
    <row r="340" spans="1:2" x14ac:dyDescent="0.3">
      <c r="A340" s="31" t="str">
        <f>Meta!A340</f>
        <v>NxW_18S</v>
      </c>
      <c r="B340" s="31">
        <f>Meta!B340</f>
        <v>193</v>
      </c>
    </row>
    <row r="341" spans="1:2" x14ac:dyDescent="0.3">
      <c r="A341" s="31" t="str">
        <f>Meta!A341</f>
        <v>NxW_18S</v>
      </c>
      <c r="B341" s="31">
        <f>Meta!B341</f>
        <v>194</v>
      </c>
    </row>
    <row r="342" spans="1:2" x14ac:dyDescent="0.3">
      <c r="A342" s="31" t="str">
        <f>Meta!A342</f>
        <v>NxW_18S</v>
      </c>
      <c r="B342" s="31">
        <f>Meta!B342</f>
        <v>195</v>
      </c>
    </row>
    <row r="343" spans="1:2" x14ac:dyDescent="0.3">
      <c r="A343" s="31" t="str">
        <f>Meta!A343</f>
        <v>NxW_18S</v>
      </c>
      <c r="B343" s="31">
        <f>Meta!B343</f>
        <v>196</v>
      </c>
    </row>
    <row r="344" spans="1:2" x14ac:dyDescent="0.3">
      <c r="A344" s="31" t="str">
        <f>Meta!A344</f>
        <v>NxW_18S</v>
      </c>
      <c r="B344" s="31">
        <f>Meta!B344</f>
        <v>197</v>
      </c>
    </row>
    <row r="345" spans="1:2" x14ac:dyDescent="0.3">
      <c r="A345" s="31" t="str">
        <f>Meta!A345</f>
        <v>NxW_18S</v>
      </c>
      <c r="B345" s="31">
        <f>Meta!B345</f>
        <v>198</v>
      </c>
    </row>
    <row r="346" spans="1:2" x14ac:dyDescent="0.3">
      <c r="A346" s="31" t="str">
        <f>Meta!A346</f>
        <v>NxW_18S</v>
      </c>
      <c r="B346" s="31">
        <f>Meta!B346</f>
        <v>199</v>
      </c>
    </row>
    <row r="347" spans="1:2" x14ac:dyDescent="0.3">
      <c r="A347" s="31" t="str">
        <f>Meta!A347</f>
        <v>NxW_18S</v>
      </c>
      <c r="B347" s="31">
        <f>Meta!B347</f>
        <v>200</v>
      </c>
    </row>
    <row r="348" spans="1:2" x14ac:dyDescent="0.3">
      <c r="A348" s="31" t="str">
        <f>Meta!A348</f>
        <v>NxW_18S</v>
      </c>
      <c r="B348" s="31">
        <f>Meta!B348</f>
        <v>201</v>
      </c>
    </row>
    <row r="349" spans="1:2" x14ac:dyDescent="0.3">
      <c r="A349" s="31" t="str">
        <f>Meta!A349</f>
        <v>NxW_18S</v>
      </c>
      <c r="B349" s="31">
        <f>Meta!B349</f>
        <v>202</v>
      </c>
    </row>
    <row r="350" spans="1:2" x14ac:dyDescent="0.3">
      <c r="A350" s="31" t="str">
        <f>Meta!A350</f>
        <v>NxW_18S</v>
      </c>
      <c r="B350" s="31">
        <f>Meta!B350</f>
        <v>203</v>
      </c>
    </row>
    <row r="351" spans="1:2" x14ac:dyDescent="0.3">
      <c r="A351" s="31" t="str">
        <f>Meta!A351</f>
        <v>NxW_18S</v>
      </c>
      <c r="B351" s="31">
        <f>Meta!B351</f>
        <v>204</v>
      </c>
    </row>
    <row r="352" spans="1:2" x14ac:dyDescent="0.3">
      <c r="A352" s="31" t="str">
        <f>Meta!A352</f>
        <v>NxW_18S</v>
      </c>
      <c r="B352" s="31">
        <f>Meta!B352</f>
        <v>205</v>
      </c>
    </row>
    <row r="353" spans="1:2" x14ac:dyDescent="0.3">
      <c r="A353" s="31" t="str">
        <f>Meta!A353</f>
        <v>NxW_18S</v>
      </c>
      <c r="B353" s="31">
        <f>Meta!B353</f>
        <v>206</v>
      </c>
    </row>
    <row r="354" spans="1:2" x14ac:dyDescent="0.3">
      <c r="A354" s="31" t="str">
        <f>Meta!A354</f>
        <v>NxW_18S</v>
      </c>
      <c r="B354" s="31">
        <f>Meta!B354</f>
        <v>207</v>
      </c>
    </row>
    <row r="355" spans="1:2" x14ac:dyDescent="0.3">
      <c r="A355" s="31" t="str">
        <f>Meta!A355</f>
        <v>NxW_18S</v>
      </c>
      <c r="B355" s="31">
        <f>Meta!B355</f>
        <v>208</v>
      </c>
    </row>
    <row r="356" spans="1:2" x14ac:dyDescent="0.3">
      <c r="A356" s="31" t="str">
        <f>Meta!A356</f>
        <v>NxW_18S</v>
      </c>
      <c r="B356" s="31">
        <f>Meta!B356</f>
        <v>209</v>
      </c>
    </row>
    <row r="357" spans="1:2" x14ac:dyDescent="0.3">
      <c r="A357" s="31" t="str">
        <f>Meta!A357</f>
        <v>NxW_18S</v>
      </c>
      <c r="B357" s="31">
        <f>Meta!B357</f>
        <v>210</v>
      </c>
    </row>
    <row r="358" spans="1:2" x14ac:dyDescent="0.3">
      <c r="A358" s="31" t="str">
        <f>Meta!A358</f>
        <v>NxW_18S</v>
      </c>
      <c r="B358" s="31">
        <f>Meta!B358</f>
        <v>211</v>
      </c>
    </row>
    <row r="359" spans="1:2" x14ac:dyDescent="0.3">
      <c r="A359" s="31" t="str">
        <f>Meta!A359</f>
        <v>NxW_18S</v>
      </c>
      <c r="B359" s="31">
        <f>Meta!B359</f>
        <v>212</v>
      </c>
    </row>
    <row r="360" spans="1:2" x14ac:dyDescent="0.3">
      <c r="A360" s="31" t="str">
        <f>Meta!A360</f>
        <v>NxW_18S</v>
      </c>
      <c r="B360" s="31">
        <f>Meta!B360</f>
        <v>213</v>
      </c>
    </row>
    <row r="361" spans="1:2" x14ac:dyDescent="0.3">
      <c r="A361" s="31" t="str">
        <f>Meta!A361</f>
        <v>NxW_18S</v>
      </c>
      <c r="B361" s="31">
        <f>Meta!B361</f>
        <v>214</v>
      </c>
    </row>
    <row r="362" spans="1:2" x14ac:dyDescent="0.3">
      <c r="A362" s="31" t="str">
        <f>Meta!A362</f>
        <v>NxW_18S</v>
      </c>
      <c r="B362" s="31">
        <f>Meta!B362</f>
        <v>215</v>
      </c>
    </row>
    <row r="363" spans="1:2" x14ac:dyDescent="0.3">
      <c r="A363" s="31" t="str">
        <f>Meta!A363</f>
        <v>NxW_18S</v>
      </c>
      <c r="B363" s="31">
        <f>Meta!B363</f>
        <v>216</v>
      </c>
    </row>
    <row r="364" spans="1:2" x14ac:dyDescent="0.3">
      <c r="A364" s="31" t="str">
        <f>Meta!A364</f>
        <v>NxW_18S</v>
      </c>
      <c r="B364" s="31">
        <f>Meta!B364</f>
        <v>217</v>
      </c>
    </row>
    <row r="365" spans="1:2" x14ac:dyDescent="0.3">
      <c r="A365" s="31" t="str">
        <f>Meta!A365</f>
        <v>NxW_18S</v>
      </c>
      <c r="B365" s="31">
        <f>Meta!B365</f>
        <v>218</v>
      </c>
    </row>
    <row r="366" spans="1:2" x14ac:dyDescent="0.3">
      <c r="A366" s="31" t="str">
        <f>Meta!A366</f>
        <v>NxW_18S</v>
      </c>
      <c r="B366" s="31">
        <f>Meta!B366</f>
        <v>219</v>
      </c>
    </row>
    <row r="367" spans="1:2" x14ac:dyDescent="0.3">
      <c r="A367" s="31" t="str">
        <f>Meta!A367</f>
        <v>NxW_18S</v>
      </c>
      <c r="B367" s="31">
        <f>Meta!B367</f>
        <v>220</v>
      </c>
    </row>
    <row r="368" spans="1:2" x14ac:dyDescent="0.3">
      <c r="A368" s="31" t="str">
        <f>Meta!A368</f>
        <v>NxW_18S</v>
      </c>
      <c r="B368" s="31">
        <f>Meta!B368</f>
        <v>221</v>
      </c>
    </row>
    <row r="369" spans="1:2" x14ac:dyDescent="0.3">
      <c r="A369" s="31" t="str">
        <f>Meta!A369</f>
        <v>NxW_18S</v>
      </c>
      <c r="B369" s="31">
        <f>Meta!B369</f>
        <v>222</v>
      </c>
    </row>
    <row r="370" spans="1:2" x14ac:dyDescent="0.3">
      <c r="A370" s="31" t="str">
        <f>Meta!A370</f>
        <v>NxW_18S</v>
      </c>
      <c r="B370" s="31" t="str">
        <f>Meta!B370</f>
        <v>qPCR_H2O_1_ITS_B</v>
      </c>
    </row>
    <row r="371" spans="1:2" x14ac:dyDescent="0.3">
      <c r="A371" s="31" t="str">
        <f>Meta!A371</f>
        <v>NxW_18S</v>
      </c>
      <c r="B371" s="31" t="str">
        <f>Meta!B371</f>
        <v>qPCR_H2O_2_ITS_B</v>
      </c>
    </row>
    <row r="372" spans="1:2" x14ac:dyDescent="0.3">
      <c r="A372" s="31" t="str">
        <f>Meta!A372</f>
        <v>NxW_18S</v>
      </c>
      <c r="B372" s="31" t="str">
        <f>Meta!B372</f>
        <v>Cal_or_Zymo_ITS_B1</v>
      </c>
    </row>
    <row r="373" spans="1:2" x14ac:dyDescent="0.3">
      <c r="A373" s="31" t="str">
        <f>Meta!A373</f>
        <v>NxW_18S</v>
      </c>
      <c r="B373" s="31" t="str">
        <f>Meta!B373</f>
        <v>Zymo_ITS_B2</v>
      </c>
    </row>
    <row r="374" spans="1:2" x14ac:dyDescent="0.3">
      <c r="A374" s="31" t="str">
        <f>Meta!A374</f>
        <v>NxW_18S</v>
      </c>
      <c r="B374" s="31" t="str">
        <f>Meta!B374</f>
        <v>MinION_Extraction_H2O_ITS_B</v>
      </c>
    </row>
    <row r="375" spans="1:2" x14ac:dyDescent="0.3">
      <c r="A375" s="31" t="str">
        <f>Meta!A375</f>
        <v>NxW_18S</v>
      </c>
      <c r="B375" s="31" t="str">
        <f>Meta!B375</f>
        <v>MinION_PCR1_H2O_ITS_B</v>
      </c>
    </row>
    <row r="376" spans="1:2" x14ac:dyDescent="0.3">
      <c r="A376" s="31" t="str">
        <f>Meta!A376</f>
        <v>NxW_18S</v>
      </c>
      <c r="B376" s="31" t="str">
        <f>Meta!B376</f>
        <v>MinION_PCR2_H2O_ITS_B</v>
      </c>
    </row>
    <row r="377" spans="1:2" x14ac:dyDescent="0.3">
      <c r="A377" s="31"/>
      <c r="B377" s="31"/>
    </row>
    <row r="378" spans="1:2" x14ac:dyDescent="0.3">
      <c r="A378" s="31"/>
      <c r="B378" s="31"/>
    </row>
    <row r="379" spans="1:2" x14ac:dyDescent="0.3">
      <c r="A379" s="31"/>
      <c r="B379" s="31"/>
    </row>
    <row r="380" spans="1:2" x14ac:dyDescent="0.3">
      <c r="A380" s="31"/>
      <c r="B380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466"/>
  <sheetViews>
    <sheetView topLeftCell="A452" workbookViewId="0">
      <selection activeCell="E465" sqref="E3:E465"/>
    </sheetView>
  </sheetViews>
  <sheetFormatPr defaultRowHeight="14.4" x14ac:dyDescent="0.3"/>
  <cols>
    <col min="1" max="1" width="17.109375" customWidth="1"/>
    <col min="2" max="2" width="12" customWidth="1"/>
    <col min="3" max="3" width="14" customWidth="1"/>
    <col min="5" max="5" width="9.109375" style="35"/>
    <col min="15" max="15" width="22.33203125" customWidth="1"/>
  </cols>
  <sheetData>
    <row r="1" spans="1:15" s="2" customFormat="1" ht="12" x14ac:dyDescent="0.25">
      <c r="A1" s="16"/>
      <c r="B1" s="16"/>
      <c r="C1" s="1"/>
      <c r="D1" s="17"/>
      <c r="E1" s="33"/>
      <c r="F1" s="1"/>
      <c r="G1" s="1"/>
      <c r="H1" s="1"/>
      <c r="I1" s="1"/>
      <c r="J1" s="1"/>
      <c r="K1" s="1"/>
      <c r="L1" s="1"/>
      <c r="M1" s="1"/>
      <c r="N1" s="1"/>
      <c r="O1" s="18"/>
    </row>
    <row r="2" spans="1:15" s="2" customFormat="1" ht="36" x14ac:dyDescent="0.25">
      <c r="A2" s="19" t="s">
        <v>1</v>
      </c>
      <c r="B2" s="19" t="s">
        <v>2</v>
      </c>
      <c r="C2" s="3" t="s">
        <v>24</v>
      </c>
      <c r="D2" s="20" t="s">
        <v>25</v>
      </c>
      <c r="E2" s="34" t="s">
        <v>26</v>
      </c>
      <c r="F2" s="3" t="s">
        <v>27</v>
      </c>
      <c r="G2" s="3" t="s">
        <v>28</v>
      </c>
      <c r="H2" s="3" t="s">
        <v>29</v>
      </c>
      <c r="I2" s="3" t="s">
        <v>30</v>
      </c>
      <c r="J2" s="3" t="s">
        <v>31</v>
      </c>
      <c r="K2" s="3" t="s">
        <v>32</v>
      </c>
      <c r="L2" s="21" t="s">
        <v>33</v>
      </c>
      <c r="M2" s="21" t="s">
        <v>34</v>
      </c>
      <c r="N2" s="21" t="s">
        <v>35</v>
      </c>
      <c r="O2" s="22" t="s">
        <v>106</v>
      </c>
    </row>
    <row r="3" spans="1:15" s="2" customFormat="1" x14ac:dyDescent="0.3">
      <c r="A3" s="31" t="str">
        <f>Meta!A3</f>
        <v>NxW_16S</v>
      </c>
      <c r="B3" s="31">
        <f>Meta!B3</f>
        <v>2</v>
      </c>
      <c r="C3" t="s">
        <v>107</v>
      </c>
      <c r="D3" s="89">
        <v>44562</v>
      </c>
      <c r="E3" s="90">
        <v>0.26279999999999998</v>
      </c>
      <c r="F3">
        <v>100</v>
      </c>
      <c r="G3" s="91">
        <v>20</v>
      </c>
      <c r="H3" s="92"/>
      <c r="I3" s="92"/>
      <c r="J3"/>
      <c r="K3"/>
      <c r="L3"/>
      <c r="M3" s="93"/>
      <c r="N3"/>
      <c r="O3">
        <v>20</v>
      </c>
    </row>
    <row r="4" spans="1:15" x14ac:dyDescent="0.3">
      <c r="A4" s="31" t="str">
        <f>Meta!A4</f>
        <v>NxW_16S</v>
      </c>
      <c r="B4" s="31">
        <f>Meta!B4</f>
        <v>6</v>
      </c>
      <c r="D4" s="32"/>
      <c r="E4" s="90">
        <v>0.24959999999999999</v>
      </c>
      <c r="F4">
        <v>100</v>
      </c>
      <c r="O4">
        <v>20</v>
      </c>
    </row>
    <row r="5" spans="1:15" x14ac:dyDescent="0.3">
      <c r="A5" s="31" t="str">
        <f>Meta!A5</f>
        <v>NxW_16S</v>
      </c>
      <c r="B5" s="31">
        <f>Meta!B5</f>
        <v>15</v>
      </c>
      <c r="D5" s="32"/>
      <c r="E5" s="90">
        <v>0.24779999999999999</v>
      </c>
      <c r="F5">
        <v>100</v>
      </c>
      <c r="O5">
        <v>20</v>
      </c>
    </row>
    <row r="6" spans="1:15" x14ac:dyDescent="0.3">
      <c r="A6" s="31" t="str">
        <f>Meta!A6</f>
        <v>NxW_16S</v>
      </c>
      <c r="B6" s="31">
        <f>Meta!B6</f>
        <v>16</v>
      </c>
      <c r="D6" s="32"/>
      <c r="E6" s="90">
        <v>0.247</v>
      </c>
      <c r="F6">
        <v>100</v>
      </c>
      <c r="O6">
        <v>20</v>
      </c>
    </row>
    <row r="7" spans="1:15" x14ac:dyDescent="0.3">
      <c r="A7" s="31" t="str">
        <f>Meta!A7</f>
        <v>NxW_16S</v>
      </c>
      <c r="B7" s="31">
        <f>Meta!B7</f>
        <v>19</v>
      </c>
      <c r="D7" s="32"/>
      <c r="E7" s="90">
        <v>0.24340000000000001</v>
      </c>
      <c r="F7">
        <v>100</v>
      </c>
      <c r="O7">
        <v>20</v>
      </c>
    </row>
    <row r="8" spans="1:15" x14ac:dyDescent="0.3">
      <c r="A8" s="31" t="str">
        <f>Meta!A8</f>
        <v>NxW_16S</v>
      </c>
      <c r="B8" s="31">
        <f>Meta!B8</f>
        <v>20</v>
      </c>
      <c r="D8" s="32"/>
      <c r="E8" s="90">
        <v>0.24249999999999999</v>
      </c>
      <c r="F8">
        <v>100</v>
      </c>
      <c r="O8">
        <v>20</v>
      </c>
    </row>
    <row r="9" spans="1:15" x14ac:dyDescent="0.3">
      <c r="A9" s="31" t="str">
        <f>Meta!A9</f>
        <v>NxW_16S</v>
      </c>
      <c r="B9" s="31">
        <f>Meta!B9</f>
        <v>21</v>
      </c>
      <c r="D9" s="32"/>
      <c r="E9" s="90">
        <v>0.247</v>
      </c>
      <c r="F9">
        <v>100</v>
      </c>
      <c r="O9">
        <v>20</v>
      </c>
    </row>
    <row r="10" spans="1:15" x14ac:dyDescent="0.3">
      <c r="A10" s="31" t="str">
        <f>Meta!A10</f>
        <v>NxW_16S</v>
      </c>
      <c r="B10" s="31">
        <f>Meta!B10</f>
        <v>22</v>
      </c>
      <c r="D10" s="32"/>
      <c r="E10" s="90">
        <v>0.24629999999999999</v>
      </c>
      <c r="F10">
        <v>100</v>
      </c>
      <c r="O10">
        <v>20</v>
      </c>
    </row>
    <row r="11" spans="1:15" x14ac:dyDescent="0.3">
      <c r="A11" s="31" t="str">
        <f>Meta!A11</f>
        <v>NxW_16S</v>
      </c>
      <c r="B11" s="31">
        <f>Meta!B11</f>
        <v>23</v>
      </c>
      <c r="D11" s="32"/>
      <c r="E11" s="90">
        <v>0.2447</v>
      </c>
      <c r="F11">
        <v>100</v>
      </c>
      <c r="O11">
        <v>20</v>
      </c>
    </row>
    <row r="12" spans="1:15" x14ac:dyDescent="0.3">
      <c r="A12" s="31" t="str">
        <f>Meta!A12</f>
        <v>NxW_16S</v>
      </c>
      <c r="B12" s="31">
        <f>Meta!B12</f>
        <v>24</v>
      </c>
      <c r="D12" s="32"/>
      <c r="E12" s="90">
        <v>0.2452</v>
      </c>
      <c r="F12">
        <v>100</v>
      </c>
      <c r="O12">
        <v>20</v>
      </c>
    </row>
    <row r="13" spans="1:15" x14ac:dyDescent="0.3">
      <c r="A13" s="31" t="str">
        <f>Meta!A13</f>
        <v>NxW_16S</v>
      </c>
      <c r="B13" s="31">
        <f>Meta!B13</f>
        <v>26</v>
      </c>
      <c r="D13" s="32"/>
      <c r="E13" s="90">
        <v>0.25969999999999999</v>
      </c>
      <c r="F13">
        <v>100</v>
      </c>
      <c r="O13">
        <v>20</v>
      </c>
    </row>
    <row r="14" spans="1:15" x14ac:dyDescent="0.3">
      <c r="A14" s="31" t="str">
        <f>Meta!A14</f>
        <v>NxW_16S</v>
      </c>
      <c r="B14" s="31">
        <f>Meta!B14</f>
        <v>28</v>
      </c>
      <c r="D14" s="32"/>
      <c r="E14" s="90">
        <v>0.2535</v>
      </c>
      <c r="F14">
        <v>100</v>
      </c>
      <c r="O14">
        <v>20</v>
      </c>
    </row>
    <row r="15" spans="1:15" x14ac:dyDescent="0.3">
      <c r="A15" s="31" t="str">
        <f>Meta!A15</f>
        <v>NxW_16S</v>
      </c>
      <c r="B15" s="31">
        <f>Meta!B15</f>
        <v>29</v>
      </c>
      <c r="D15" s="32"/>
      <c r="E15" s="90">
        <v>0.2656</v>
      </c>
      <c r="F15">
        <v>100</v>
      </c>
      <c r="O15">
        <v>20</v>
      </c>
    </row>
    <row r="16" spans="1:15" x14ac:dyDescent="0.3">
      <c r="A16" s="31" t="str">
        <f>Meta!A16</f>
        <v>NxW_16S</v>
      </c>
      <c r="B16" s="31">
        <f>Meta!B16</f>
        <v>30</v>
      </c>
      <c r="D16" s="32"/>
      <c r="E16" s="90">
        <v>0.2487</v>
      </c>
      <c r="F16">
        <v>100</v>
      </c>
      <c r="O16">
        <v>20</v>
      </c>
    </row>
    <row r="17" spans="1:15" x14ac:dyDescent="0.3">
      <c r="A17" s="31" t="str">
        <f>Meta!A17</f>
        <v>NxW_16S</v>
      </c>
      <c r="B17" s="31">
        <f>Meta!B17</f>
        <v>32</v>
      </c>
      <c r="D17" s="32"/>
      <c r="E17" s="90">
        <v>0.2671</v>
      </c>
      <c r="F17">
        <v>100</v>
      </c>
      <c r="O17">
        <v>20</v>
      </c>
    </row>
    <row r="18" spans="1:15" x14ac:dyDescent="0.3">
      <c r="A18" s="31" t="str">
        <f>Meta!A18</f>
        <v>NxW_16S</v>
      </c>
      <c r="B18" s="31">
        <f>Meta!B18</f>
        <v>33</v>
      </c>
      <c r="D18" s="32"/>
      <c r="E18" s="90">
        <v>0.2465</v>
      </c>
      <c r="F18">
        <v>100</v>
      </c>
      <c r="O18">
        <v>20</v>
      </c>
    </row>
    <row r="19" spans="1:15" x14ac:dyDescent="0.3">
      <c r="A19" s="31" t="str">
        <f>Meta!A19</f>
        <v>NxW_16S</v>
      </c>
      <c r="B19" s="31">
        <f>Meta!B19</f>
        <v>34</v>
      </c>
      <c r="D19" s="32"/>
      <c r="E19" s="90">
        <v>0.26040000000000002</v>
      </c>
      <c r="F19">
        <v>100</v>
      </c>
      <c r="O19">
        <v>20</v>
      </c>
    </row>
    <row r="20" spans="1:15" x14ac:dyDescent="0.3">
      <c r="A20" s="31" t="str">
        <f>Meta!A20</f>
        <v>NxW_16S</v>
      </c>
      <c r="B20" s="31">
        <f>Meta!B20</f>
        <v>36</v>
      </c>
      <c r="D20" s="32"/>
      <c r="E20" s="90">
        <v>0.2419</v>
      </c>
      <c r="F20">
        <v>100</v>
      </c>
      <c r="O20">
        <v>20</v>
      </c>
    </row>
    <row r="21" spans="1:15" x14ac:dyDescent="0.3">
      <c r="A21" s="31" t="str">
        <f>Meta!A21</f>
        <v>NxW_16S</v>
      </c>
      <c r="B21" s="31">
        <f>Meta!B21</f>
        <v>38</v>
      </c>
      <c r="D21" s="32"/>
      <c r="E21" s="90">
        <v>0.2301</v>
      </c>
      <c r="F21">
        <v>100</v>
      </c>
      <c r="O21">
        <v>20</v>
      </c>
    </row>
    <row r="22" spans="1:15" x14ac:dyDescent="0.3">
      <c r="A22" s="31" t="str">
        <f>Meta!A22</f>
        <v>NxW_16S</v>
      </c>
      <c r="B22" s="31">
        <f>Meta!B22</f>
        <v>39</v>
      </c>
      <c r="D22" s="32"/>
      <c r="E22" s="90">
        <v>0.25309999999999999</v>
      </c>
      <c r="F22">
        <v>100</v>
      </c>
      <c r="O22">
        <v>20</v>
      </c>
    </row>
    <row r="23" spans="1:15" x14ac:dyDescent="0.3">
      <c r="A23" s="31" t="str">
        <f>Meta!A23</f>
        <v>NxW_16S</v>
      </c>
      <c r="B23" s="31">
        <f>Meta!B23</f>
        <v>40</v>
      </c>
      <c r="D23" s="32"/>
      <c r="E23" s="90">
        <v>0.24199999999999999</v>
      </c>
      <c r="F23">
        <v>100</v>
      </c>
      <c r="O23">
        <v>20</v>
      </c>
    </row>
    <row r="24" spans="1:15" x14ac:dyDescent="0.3">
      <c r="A24" s="31" t="str">
        <f>Meta!A24</f>
        <v>NxW_16S</v>
      </c>
      <c r="B24" s="31">
        <f>Meta!B24</f>
        <v>41</v>
      </c>
      <c r="D24" s="32"/>
      <c r="E24" s="90">
        <v>0.245</v>
      </c>
      <c r="F24">
        <v>100</v>
      </c>
      <c r="O24">
        <v>20</v>
      </c>
    </row>
    <row r="25" spans="1:15" x14ac:dyDescent="0.3">
      <c r="A25" s="31" t="str">
        <f>Meta!A25</f>
        <v>NxW_16S</v>
      </c>
      <c r="B25" s="31">
        <f>Meta!B25</f>
        <v>42</v>
      </c>
      <c r="D25" s="32"/>
      <c r="E25" s="90">
        <v>0.24440000000000001</v>
      </c>
      <c r="F25">
        <v>100</v>
      </c>
      <c r="O25">
        <v>20</v>
      </c>
    </row>
    <row r="26" spans="1:15" x14ac:dyDescent="0.3">
      <c r="A26" s="31" t="str">
        <f>Meta!A26</f>
        <v>NxW_16S</v>
      </c>
      <c r="B26" s="31">
        <f>Meta!B26</f>
        <v>43</v>
      </c>
      <c r="D26" s="32"/>
      <c r="E26" s="90">
        <v>0.25130000000000002</v>
      </c>
      <c r="F26">
        <v>100</v>
      </c>
      <c r="O26">
        <v>20</v>
      </c>
    </row>
    <row r="27" spans="1:15" x14ac:dyDescent="0.3">
      <c r="A27" s="31" t="str">
        <f>Meta!A27</f>
        <v>NxW_16S</v>
      </c>
      <c r="B27" s="31">
        <f>Meta!B27</f>
        <v>44</v>
      </c>
      <c r="D27" s="32"/>
      <c r="E27" s="90">
        <v>0.24299999999999999</v>
      </c>
      <c r="F27">
        <v>100</v>
      </c>
      <c r="O27">
        <v>20</v>
      </c>
    </row>
    <row r="28" spans="1:15" x14ac:dyDescent="0.3">
      <c r="A28" s="31" t="str">
        <f>Meta!A28</f>
        <v>NxW_16S</v>
      </c>
      <c r="B28" s="31">
        <f>Meta!B28</f>
        <v>45</v>
      </c>
      <c r="D28" s="32"/>
      <c r="E28" s="90">
        <v>0.25330000000000003</v>
      </c>
      <c r="F28">
        <v>100</v>
      </c>
      <c r="O28">
        <v>20</v>
      </c>
    </row>
    <row r="29" spans="1:15" x14ac:dyDescent="0.3">
      <c r="A29" s="31" t="str">
        <f>Meta!A29</f>
        <v>NxW_16S</v>
      </c>
      <c r="B29" s="31">
        <f>Meta!B29</f>
        <v>46</v>
      </c>
      <c r="D29" s="32"/>
      <c r="E29" s="90">
        <v>0.25490000000000002</v>
      </c>
      <c r="F29">
        <v>100</v>
      </c>
      <c r="O29">
        <v>20</v>
      </c>
    </row>
    <row r="30" spans="1:15" x14ac:dyDescent="0.3">
      <c r="A30" s="31" t="str">
        <f>Meta!A30</f>
        <v>NxW_16S</v>
      </c>
      <c r="B30" s="31">
        <f>Meta!B30</f>
        <v>47</v>
      </c>
      <c r="D30" s="32"/>
      <c r="E30" s="90">
        <v>0.25790000000000002</v>
      </c>
      <c r="F30">
        <v>100</v>
      </c>
      <c r="O30">
        <v>20</v>
      </c>
    </row>
    <row r="31" spans="1:15" x14ac:dyDescent="0.3">
      <c r="A31" s="31" t="str">
        <f>Meta!A31</f>
        <v>NxW_16S</v>
      </c>
      <c r="B31" s="31">
        <f>Meta!B31</f>
        <v>48</v>
      </c>
      <c r="D31" s="32"/>
      <c r="E31" s="90">
        <v>0.24540000000000001</v>
      </c>
      <c r="F31">
        <v>100</v>
      </c>
      <c r="O31">
        <v>20</v>
      </c>
    </row>
    <row r="32" spans="1:15" x14ac:dyDescent="0.3">
      <c r="A32" s="31" t="str">
        <f>Meta!A32</f>
        <v>NxW_16S</v>
      </c>
      <c r="B32" s="31">
        <f>Meta!B32</f>
        <v>50</v>
      </c>
      <c r="D32" s="32"/>
      <c r="E32" s="90">
        <v>0.24879999999999999</v>
      </c>
      <c r="F32">
        <v>100</v>
      </c>
      <c r="O32">
        <v>20</v>
      </c>
    </row>
    <row r="33" spans="1:15" x14ac:dyDescent="0.3">
      <c r="A33" s="31" t="str">
        <f>Meta!A33</f>
        <v>NxW_16S</v>
      </c>
      <c r="B33" s="31">
        <f>Meta!B33</f>
        <v>51</v>
      </c>
      <c r="D33" s="32"/>
      <c r="E33" s="90">
        <v>0.24929999999999999</v>
      </c>
      <c r="F33">
        <v>100</v>
      </c>
      <c r="O33">
        <v>20</v>
      </c>
    </row>
    <row r="34" spans="1:15" x14ac:dyDescent="0.3">
      <c r="A34" s="31" t="str">
        <f>Meta!A34</f>
        <v>NxW_16S</v>
      </c>
      <c r="B34" s="31">
        <f>Meta!B34</f>
        <v>52</v>
      </c>
      <c r="D34" s="32"/>
      <c r="E34" s="90">
        <v>0.26939999999999997</v>
      </c>
      <c r="F34">
        <v>100</v>
      </c>
      <c r="O34">
        <v>20</v>
      </c>
    </row>
    <row r="35" spans="1:15" x14ac:dyDescent="0.3">
      <c r="A35" s="31" t="str">
        <f>Meta!A35</f>
        <v>NxW_16S</v>
      </c>
      <c r="B35" s="31">
        <f>Meta!B35</f>
        <v>54</v>
      </c>
      <c r="D35" s="32"/>
      <c r="E35" s="90">
        <v>0.25640000000000002</v>
      </c>
      <c r="F35">
        <v>100</v>
      </c>
      <c r="O35">
        <v>20</v>
      </c>
    </row>
    <row r="36" spans="1:15" x14ac:dyDescent="0.3">
      <c r="A36" s="31" t="str">
        <f>Meta!A36</f>
        <v>NxW_16S</v>
      </c>
      <c r="B36" s="31">
        <f>Meta!B36</f>
        <v>55</v>
      </c>
      <c r="D36" s="32"/>
      <c r="E36" s="90">
        <v>0.249</v>
      </c>
      <c r="F36">
        <v>100</v>
      </c>
      <c r="O36">
        <v>20</v>
      </c>
    </row>
    <row r="37" spans="1:15" x14ac:dyDescent="0.3">
      <c r="A37" s="31" t="str">
        <f>Meta!A37</f>
        <v>NxW_16S</v>
      </c>
      <c r="B37" s="31">
        <f>Meta!B37</f>
        <v>56</v>
      </c>
      <c r="D37" s="32"/>
      <c r="E37" s="90">
        <v>0.25430000000000003</v>
      </c>
      <c r="F37">
        <v>100</v>
      </c>
      <c r="O37">
        <v>20</v>
      </c>
    </row>
    <row r="38" spans="1:15" x14ac:dyDescent="0.3">
      <c r="A38" s="31" t="str">
        <f>Meta!A38</f>
        <v>NxW_16S</v>
      </c>
      <c r="B38" s="31">
        <f>Meta!B38</f>
        <v>57</v>
      </c>
      <c r="D38" s="32"/>
      <c r="E38" s="90">
        <v>0.24970000000000001</v>
      </c>
      <c r="F38">
        <v>100</v>
      </c>
      <c r="O38">
        <v>20</v>
      </c>
    </row>
    <row r="39" spans="1:15" x14ac:dyDescent="0.3">
      <c r="A39" s="31" t="str">
        <f>Meta!A39</f>
        <v>NxW_16S</v>
      </c>
      <c r="B39" s="31">
        <f>Meta!B39</f>
        <v>58</v>
      </c>
      <c r="D39" s="32"/>
      <c r="E39" s="90">
        <v>0.24679999999999999</v>
      </c>
      <c r="F39">
        <v>100</v>
      </c>
      <c r="O39">
        <v>20</v>
      </c>
    </row>
    <row r="40" spans="1:15" x14ac:dyDescent="0.3">
      <c r="A40" s="31" t="str">
        <f>Meta!A40</f>
        <v>NxW_16S</v>
      </c>
      <c r="B40" s="31">
        <f>Meta!B40</f>
        <v>59</v>
      </c>
      <c r="D40" s="32"/>
      <c r="E40" s="90">
        <v>0.25130000000000002</v>
      </c>
      <c r="F40">
        <v>100</v>
      </c>
      <c r="O40">
        <v>20</v>
      </c>
    </row>
    <row r="41" spans="1:15" x14ac:dyDescent="0.3">
      <c r="A41" s="31" t="str">
        <f>Meta!A41</f>
        <v>NxW_16S</v>
      </c>
      <c r="B41" s="31">
        <f>Meta!B41</f>
        <v>61</v>
      </c>
      <c r="D41" s="32"/>
      <c r="E41" s="90">
        <v>0.2495</v>
      </c>
      <c r="F41">
        <v>100</v>
      </c>
      <c r="O41">
        <v>20</v>
      </c>
    </row>
    <row r="42" spans="1:15" x14ac:dyDescent="0.3">
      <c r="A42" s="31" t="str">
        <f>Meta!A42</f>
        <v>NxW_16S</v>
      </c>
      <c r="B42" s="31">
        <f>Meta!B42</f>
        <v>62</v>
      </c>
      <c r="D42" s="32"/>
      <c r="E42" s="90">
        <v>0.25569999999999998</v>
      </c>
      <c r="F42">
        <v>100</v>
      </c>
      <c r="O42">
        <v>20</v>
      </c>
    </row>
    <row r="43" spans="1:15" x14ac:dyDescent="0.3">
      <c r="A43" s="31" t="str">
        <f>Meta!A43</f>
        <v>NxW_16S</v>
      </c>
      <c r="B43" s="31">
        <f>Meta!B43</f>
        <v>63</v>
      </c>
      <c r="D43" s="32"/>
      <c r="E43" s="90">
        <v>0.251</v>
      </c>
      <c r="F43">
        <v>100</v>
      </c>
      <c r="O43">
        <v>20</v>
      </c>
    </row>
    <row r="44" spans="1:15" x14ac:dyDescent="0.3">
      <c r="A44" s="31" t="str">
        <f>Meta!A44</f>
        <v>NxW_16S</v>
      </c>
      <c r="B44" s="31">
        <f>Meta!B44</f>
        <v>64</v>
      </c>
      <c r="D44" s="32"/>
      <c r="E44" s="90">
        <v>0.2437</v>
      </c>
      <c r="F44">
        <v>100</v>
      </c>
      <c r="O44">
        <v>20</v>
      </c>
    </row>
    <row r="45" spans="1:15" x14ac:dyDescent="0.3">
      <c r="A45" s="31" t="str">
        <f>Meta!A45</f>
        <v>NxW_16S</v>
      </c>
      <c r="B45" s="31">
        <f>Meta!B45</f>
        <v>65</v>
      </c>
      <c r="D45" s="32"/>
      <c r="E45" s="90">
        <v>0.24829999999999999</v>
      </c>
      <c r="F45">
        <v>100</v>
      </c>
      <c r="O45">
        <v>20</v>
      </c>
    </row>
    <row r="46" spans="1:15" x14ac:dyDescent="0.3">
      <c r="A46" s="31" t="str">
        <f>Meta!A46</f>
        <v>NxW_16S</v>
      </c>
      <c r="B46" s="31">
        <f>Meta!B46</f>
        <v>66</v>
      </c>
      <c r="D46" s="32"/>
      <c r="E46" s="90">
        <v>0.26319999999999999</v>
      </c>
      <c r="F46">
        <v>100</v>
      </c>
      <c r="O46">
        <v>20</v>
      </c>
    </row>
    <row r="47" spans="1:15" x14ac:dyDescent="0.3">
      <c r="A47" s="31" t="str">
        <f>Meta!A47</f>
        <v>NxW_16S</v>
      </c>
      <c r="B47" s="31">
        <f>Meta!B47</f>
        <v>67</v>
      </c>
      <c r="D47" s="32"/>
      <c r="E47" s="90">
        <v>0.25690000000000002</v>
      </c>
      <c r="F47">
        <v>100</v>
      </c>
      <c r="O47">
        <v>20</v>
      </c>
    </row>
    <row r="48" spans="1:15" x14ac:dyDescent="0.3">
      <c r="A48" s="31" t="str">
        <f>Meta!A48</f>
        <v>NxW_16S</v>
      </c>
      <c r="B48" s="31">
        <f>Meta!B48</f>
        <v>68</v>
      </c>
      <c r="D48" s="32"/>
      <c r="E48" s="90">
        <v>0.28599999999999998</v>
      </c>
      <c r="F48">
        <v>100</v>
      </c>
      <c r="O48">
        <v>20</v>
      </c>
    </row>
    <row r="49" spans="1:15" x14ac:dyDescent="0.3">
      <c r="A49" s="31" t="str">
        <f>Meta!A49</f>
        <v>NxW_16S</v>
      </c>
      <c r="B49" s="31">
        <f>Meta!B49</f>
        <v>69</v>
      </c>
      <c r="D49" s="32"/>
      <c r="E49" s="90">
        <v>0.24</v>
      </c>
      <c r="F49">
        <v>100</v>
      </c>
      <c r="O49">
        <v>20</v>
      </c>
    </row>
    <row r="50" spans="1:15" x14ac:dyDescent="0.3">
      <c r="A50" s="31" t="str">
        <f>Meta!A50</f>
        <v>NxW_16S</v>
      </c>
      <c r="B50" s="31">
        <f>Meta!B50</f>
        <v>70</v>
      </c>
      <c r="D50" s="32"/>
      <c r="E50" s="90">
        <v>0.26519999999999999</v>
      </c>
      <c r="F50">
        <v>100</v>
      </c>
      <c r="O50">
        <v>20</v>
      </c>
    </row>
    <row r="51" spans="1:15" x14ac:dyDescent="0.3">
      <c r="A51" s="31" t="str">
        <f>Meta!A51</f>
        <v>NxW_16S</v>
      </c>
      <c r="B51" s="31">
        <f>Meta!B51</f>
        <v>71</v>
      </c>
      <c r="D51" s="32"/>
      <c r="E51" s="90">
        <v>0.2545</v>
      </c>
      <c r="F51">
        <v>100</v>
      </c>
      <c r="O51">
        <v>20</v>
      </c>
    </row>
    <row r="52" spans="1:15" x14ac:dyDescent="0.3">
      <c r="A52" s="31" t="str">
        <f>Meta!A52</f>
        <v>NxW_16S</v>
      </c>
      <c r="B52" s="31">
        <f>Meta!B52</f>
        <v>72</v>
      </c>
      <c r="D52" s="32"/>
      <c r="E52" s="90">
        <v>0.24460000000000001</v>
      </c>
      <c r="F52">
        <v>100</v>
      </c>
      <c r="O52">
        <v>20</v>
      </c>
    </row>
    <row r="53" spans="1:15" x14ac:dyDescent="0.3">
      <c r="A53" s="31" t="str">
        <f>Meta!A53</f>
        <v>NxW_16S</v>
      </c>
      <c r="B53" s="31">
        <f>Meta!B53</f>
        <v>85</v>
      </c>
      <c r="D53" s="32"/>
      <c r="E53" s="90">
        <v>0.2555</v>
      </c>
      <c r="F53">
        <v>100</v>
      </c>
      <c r="O53">
        <v>20</v>
      </c>
    </row>
    <row r="54" spans="1:15" x14ac:dyDescent="0.3">
      <c r="A54" s="31" t="str">
        <f>Meta!A54</f>
        <v>NxW_16S</v>
      </c>
      <c r="B54" s="31">
        <f>Meta!B54</f>
        <v>86</v>
      </c>
      <c r="D54" s="32"/>
      <c r="E54" s="90">
        <v>0.25</v>
      </c>
      <c r="F54">
        <v>100</v>
      </c>
      <c r="O54">
        <v>20</v>
      </c>
    </row>
    <row r="55" spans="1:15" x14ac:dyDescent="0.3">
      <c r="A55" s="31" t="str">
        <f>Meta!A55</f>
        <v>NxW_16S</v>
      </c>
      <c r="B55" s="31">
        <f>Meta!B55</f>
        <v>87</v>
      </c>
      <c r="D55" s="32"/>
      <c r="E55" s="90">
        <v>0.2482</v>
      </c>
      <c r="F55">
        <v>100</v>
      </c>
      <c r="O55">
        <v>20</v>
      </c>
    </row>
    <row r="56" spans="1:15" x14ac:dyDescent="0.3">
      <c r="A56" s="31" t="str">
        <f>Meta!A56</f>
        <v>NxW_16S</v>
      </c>
      <c r="B56" s="31">
        <f>Meta!B56</f>
        <v>88</v>
      </c>
      <c r="D56" s="32"/>
      <c r="E56" s="90">
        <v>0.25069999999999998</v>
      </c>
      <c r="F56">
        <v>100</v>
      </c>
      <c r="O56">
        <v>20</v>
      </c>
    </row>
    <row r="57" spans="1:15" x14ac:dyDescent="0.3">
      <c r="A57" s="31" t="str">
        <f>Meta!A57</f>
        <v>NxW_16S</v>
      </c>
      <c r="B57" s="31">
        <f>Meta!B57</f>
        <v>90</v>
      </c>
      <c r="D57" s="32"/>
      <c r="E57" s="90">
        <v>0.24410000000000001</v>
      </c>
      <c r="F57">
        <v>100</v>
      </c>
      <c r="O57">
        <v>20</v>
      </c>
    </row>
    <row r="58" spans="1:15" x14ac:dyDescent="0.3">
      <c r="A58" s="31" t="str">
        <f>Meta!A58</f>
        <v>NxW_16S</v>
      </c>
      <c r="B58" s="31">
        <f>Meta!B58</f>
        <v>91</v>
      </c>
      <c r="D58" s="32"/>
      <c r="E58" s="90">
        <v>0.249</v>
      </c>
      <c r="F58">
        <v>100</v>
      </c>
      <c r="O58">
        <v>20</v>
      </c>
    </row>
    <row r="59" spans="1:15" x14ac:dyDescent="0.3">
      <c r="A59" s="31" t="str">
        <f>Meta!A59</f>
        <v>NxW_16S</v>
      </c>
      <c r="B59" s="31">
        <f>Meta!B59</f>
        <v>92</v>
      </c>
      <c r="D59" s="32"/>
      <c r="E59" s="90">
        <v>0.25659999999999999</v>
      </c>
      <c r="F59">
        <v>100</v>
      </c>
      <c r="O59">
        <v>20</v>
      </c>
    </row>
    <row r="60" spans="1:15" x14ac:dyDescent="0.3">
      <c r="A60" s="31" t="str">
        <f>Meta!A60</f>
        <v>NxW_16S</v>
      </c>
      <c r="B60" s="31">
        <f>Meta!B60</f>
        <v>93</v>
      </c>
      <c r="D60" s="32"/>
      <c r="E60" s="90">
        <v>0.25269999999999998</v>
      </c>
      <c r="F60">
        <v>100</v>
      </c>
      <c r="O60">
        <v>20</v>
      </c>
    </row>
    <row r="61" spans="1:15" x14ac:dyDescent="0.3">
      <c r="A61" s="31" t="str">
        <f>Meta!A61</f>
        <v>NxW_16S</v>
      </c>
      <c r="B61" s="31">
        <f>Meta!B61</f>
        <v>94</v>
      </c>
      <c r="D61" s="32"/>
      <c r="E61" s="90">
        <v>0.2621</v>
      </c>
      <c r="F61">
        <v>100</v>
      </c>
      <c r="O61">
        <v>20</v>
      </c>
    </row>
    <row r="62" spans="1:15" x14ac:dyDescent="0.3">
      <c r="A62" s="31" t="str">
        <f>Meta!A62</f>
        <v>NxW_16S</v>
      </c>
      <c r="B62" s="31">
        <f>Meta!B62</f>
        <v>95</v>
      </c>
      <c r="D62" s="32"/>
      <c r="E62" s="90">
        <v>0.248</v>
      </c>
      <c r="F62">
        <v>100</v>
      </c>
      <c r="O62">
        <v>20</v>
      </c>
    </row>
    <row r="63" spans="1:15" x14ac:dyDescent="0.3">
      <c r="A63" s="31" t="str">
        <f>Meta!A63</f>
        <v>NxW_16S</v>
      </c>
      <c r="B63" s="31">
        <f>Meta!B63</f>
        <v>96</v>
      </c>
      <c r="D63" s="32"/>
      <c r="E63" s="90">
        <v>0.25440000000000002</v>
      </c>
      <c r="F63">
        <v>100</v>
      </c>
      <c r="O63">
        <v>20</v>
      </c>
    </row>
    <row r="64" spans="1:15" x14ac:dyDescent="0.3">
      <c r="A64" s="31" t="str">
        <f>Meta!A64</f>
        <v>NxW_16S</v>
      </c>
      <c r="B64" s="31">
        <f>Meta!B64</f>
        <v>97</v>
      </c>
      <c r="D64" s="32"/>
      <c r="E64" s="90">
        <v>0.248</v>
      </c>
      <c r="F64">
        <v>100</v>
      </c>
      <c r="O64">
        <v>20</v>
      </c>
    </row>
    <row r="65" spans="1:15" x14ac:dyDescent="0.3">
      <c r="A65" s="31" t="str">
        <f>Meta!A65</f>
        <v>NxW_16S</v>
      </c>
      <c r="B65" s="31">
        <f>Meta!B65</f>
        <v>98</v>
      </c>
      <c r="D65" s="32"/>
      <c r="E65" s="90">
        <v>0.251</v>
      </c>
      <c r="F65">
        <v>100</v>
      </c>
      <c r="O65">
        <v>20</v>
      </c>
    </row>
    <row r="66" spans="1:15" x14ac:dyDescent="0.3">
      <c r="A66" s="31" t="str">
        <f>Meta!A66</f>
        <v>NxW_16S</v>
      </c>
      <c r="B66" s="31">
        <f>Meta!B66</f>
        <v>99</v>
      </c>
      <c r="D66" s="32"/>
      <c r="E66" s="90">
        <v>0.2535</v>
      </c>
      <c r="F66">
        <v>100</v>
      </c>
      <c r="O66">
        <v>20</v>
      </c>
    </row>
    <row r="67" spans="1:15" x14ac:dyDescent="0.3">
      <c r="A67" s="31" t="str">
        <f>Meta!A67</f>
        <v>NxW_16S</v>
      </c>
      <c r="B67" s="31">
        <f>Meta!B67</f>
        <v>100</v>
      </c>
      <c r="D67" s="32"/>
      <c r="E67" s="90">
        <v>0.25600000000000001</v>
      </c>
      <c r="F67">
        <v>100</v>
      </c>
      <c r="O67">
        <v>20</v>
      </c>
    </row>
    <row r="68" spans="1:15" x14ac:dyDescent="0.3">
      <c r="A68" s="31" t="str">
        <f>Meta!A68</f>
        <v>NxW_16S</v>
      </c>
      <c r="B68" s="31">
        <f>Meta!B68</f>
        <v>101</v>
      </c>
      <c r="D68" s="32"/>
      <c r="E68" s="90">
        <v>0.25109999999999999</v>
      </c>
      <c r="F68">
        <v>100</v>
      </c>
      <c r="O68">
        <v>20</v>
      </c>
    </row>
    <row r="69" spans="1:15" x14ac:dyDescent="0.3">
      <c r="A69" s="31" t="str">
        <f>Meta!A69</f>
        <v>NxW_16S</v>
      </c>
      <c r="B69" s="31">
        <f>Meta!B69</f>
        <v>102</v>
      </c>
      <c r="D69" s="32"/>
      <c r="E69" s="90">
        <v>0.24460000000000001</v>
      </c>
      <c r="F69">
        <v>100</v>
      </c>
      <c r="O69">
        <v>20</v>
      </c>
    </row>
    <row r="70" spans="1:15" x14ac:dyDescent="0.3">
      <c r="A70" s="31" t="str">
        <f>Meta!A70</f>
        <v>NxW_16S</v>
      </c>
      <c r="B70" s="31">
        <f>Meta!B70</f>
        <v>103</v>
      </c>
      <c r="D70" s="32"/>
      <c r="E70" s="90">
        <v>0.25769999999999998</v>
      </c>
      <c r="F70">
        <v>100</v>
      </c>
      <c r="O70">
        <v>20</v>
      </c>
    </row>
    <row r="71" spans="1:15" x14ac:dyDescent="0.3">
      <c r="A71" s="31" t="str">
        <f>Meta!A71</f>
        <v>NxW_16S</v>
      </c>
      <c r="B71" s="31">
        <f>Meta!B71</f>
        <v>104</v>
      </c>
      <c r="D71" s="32"/>
      <c r="E71" s="90">
        <v>0.25269999999999998</v>
      </c>
      <c r="F71">
        <v>100</v>
      </c>
      <c r="O71">
        <v>20</v>
      </c>
    </row>
    <row r="72" spans="1:15" x14ac:dyDescent="0.3">
      <c r="A72" s="31" t="str">
        <f>Meta!A72</f>
        <v>NxW_16S</v>
      </c>
      <c r="B72" s="31">
        <f>Meta!B72</f>
        <v>105</v>
      </c>
      <c r="D72" s="32"/>
      <c r="E72" s="90">
        <v>0.2621</v>
      </c>
      <c r="F72">
        <v>100</v>
      </c>
      <c r="O72">
        <v>20</v>
      </c>
    </row>
    <row r="73" spans="1:15" x14ac:dyDescent="0.3">
      <c r="A73" s="31" t="str">
        <f>Meta!A73</f>
        <v>NxW_16S</v>
      </c>
      <c r="B73" s="31">
        <f>Meta!B73</f>
        <v>106</v>
      </c>
      <c r="D73" s="32"/>
      <c r="E73" s="90">
        <v>0.24990000000000001</v>
      </c>
      <c r="F73">
        <v>100</v>
      </c>
      <c r="O73">
        <v>20</v>
      </c>
    </row>
    <row r="74" spans="1:15" x14ac:dyDescent="0.3">
      <c r="A74" s="31" t="str">
        <f>Meta!A74</f>
        <v>NxW_16S</v>
      </c>
      <c r="B74" s="31">
        <f>Meta!B74</f>
        <v>108</v>
      </c>
      <c r="D74" s="32"/>
      <c r="E74" s="90">
        <v>0.24440000000000001</v>
      </c>
      <c r="F74">
        <v>100</v>
      </c>
      <c r="O74">
        <v>20</v>
      </c>
    </row>
    <row r="75" spans="1:15" x14ac:dyDescent="0.3">
      <c r="A75" s="31" t="str">
        <f>Meta!A75</f>
        <v>NxW_16S</v>
      </c>
      <c r="B75" s="31">
        <f>Meta!B75</f>
        <v>109</v>
      </c>
      <c r="D75" s="32"/>
      <c r="E75" s="90">
        <v>0.2429</v>
      </c>
      <c r="F75">
        <v>100</v>
      </c>
      <c r="O75">
        <v>20</v>
      </c>
    </row>
    <row r="76" spans="1:15" x14ac:dyDescent="0.3">
      <c r="A76" s="31" t="str">
        <f>Meta!A76</f>
        <v>NxW_16S</v>
      </c>
      <c r="B76" s="31">
        <f>Meta!B76</f>
        <v>110</v>
      </c>
      <c r="D76" s="32"/>
      <c r="E76" s="90">
        <v>0.2591</v>
      </c>
      <c r="F76">
        <v>100</v>
      </c>
      <c r="O76">
        <v>20</v>
      </c>
    </row>
    <row r="77" spans="1:15" x14ac:dyDescent="0.3">
      <c r="A77" s="31" t="str">
        <f>Meta!A77</f>
        <v>NxW_16S</v>
      </c>
      <c r="B77" s="31">
        <f>Meta!B77</f>
        <v>113</v>
      </c>
      <c r="D77" s="32"/>
      <c r="E77" s="90">
        <v>0.24160000000000001</v>
      </c>
      <c r="F77">
        <v>100</v>
      </c>
      <c r="O77">
        <v>20</v>
      </c>
    </row>
    <row r="78" spans="1:15" x14ac:dyDescent="0.3">
      <c r="A78" s="31" t="str">
        <f>Meta!A78</f>
        <v>NxW_16S</v>
      </c>
      <c r="B78" s="31">
        <f>Meta!B78</f>
        <v>115</v>
      </c>
      <c r="D78" s="32"/>
      <c r="E78" s="90">
        <v>0.24379999999999999</v>
      </c>
      <c r="F78">
        <v>100</v>
      </c>
      <c r="O78">
        <v>20</v>
      </c>
    </row>
    <row r="79" spans="1:15" x14ac:dyDescent="0.3">
      <c r="A79" s="31" t="str">
        <f>Meta!A79</f>
        <v>NxW_16S</v>
      </c>
      <c r="B79" s="31">
        <f>Meta!B79</f>
        <v>116</v>
      </c>
      <c r="D79" s="32"/>
      <c r="E79" s="90">
        <v>0.26650000000000001</v>
      </c>
      <c r="F79">
        <v>100</v>
      </c>
      <c r="O79">
        <v>20</v>
      </c>
    </row>
    <row r="80" spans="1:15" x14ac:dyDescent="0.3">
      <c r="A80" s="31" t="str">
        <f>Meta!A80</f>
        <v>NxW_16S</v>
      </c>
      <c r="B80" s="31">
        <f>Meta!B80</f>
        <v>118</v>
      </c>
      <c r="D80" s="32"/>
      <c r="E80" s="90">
        <v>0.249</v>
      </c>
      <c r="F80">
        <v>100</v>
      </c>
      <c r="O80">
        <v>20</v>
      </c>
    </row>
    <row r="81" spans="1:15" x14ac:dyDescent="0.3">
      <c r="A81" s="31" t="str">
        <f>Meta!A81</f>
        <v>NxW_16S</v>
      </c>
      <c r="B81" s="31">
        <f>Meta!B81</f>
        <v>120</v>
      </c>
      <c r="D81" s="32"/>
      <c r="E81" s="90">
        <v>0.253</v>
      </c>
      <c r="F81">
        <v>100</v>
      </c>
      <c r="O81">
        <v>20</v>
      </c>
    </row>
    <row r="82" spans="1:15" x14ac:dyDescent="0.3">
      <c r="A82" s="31" t="str">
        <f>Meta!A82</f>
        <v>NxW_16S</v>
      </c>
      <c r="B82" s="31">
        <f>Meta!B82</f>
        <v>125</v>
      </c>
      <c r="D82" s="32"/>
      <c r="E82" s="90">
        <v>0.2419</v>
      </c>
      <c r="F82">
        <v>100</v>
      </c>
      <c r="O82">
        <v>20</v>
      </c>
    </row>
    <row r="83" spans="1:15" x14ac:dyDescent="0.3">
      <c r="A83" s="31" t="str">
        <f>Meta!A83</f>
        <v>NxW_16S</v>
      </c>
      <c r="B83" s="31">
        <f>Meta!B83</f>
        <v>126</v>
      </c>
      <c r="D83" s="32"/>
      <c r="E83" s="90">
        <v>0.2525</v>
      </c>
      <c r="F83">
        <v>100</v>
      </c>
      <c r="O83">
        <v>20</v>
      </c>
    </row>
    <row r="84" spans="1:15" x14ac:dyDescent="0.3">
      <c r="A84" s="31" t="str">
        <f>Meta!A84</f>
        <v>NxW_16S</v>
      </c>
      <c r="B84" s="31">
        <f>Meta!B84</f>
        <v>128</v>
      </c>
      <c r="D84" s="32"/>
      <c r="E84" s="90">
        <v>0.2475</v>
      </c>
      <c r="F84">
        <v>100</v>
      </c>
      <c r="O84">
        <v>20</v>
      </c>
    </row>
    <row r="85" spans="1:15" x14ac:dyDescent="0.3">
      <c r="A85" s="31" t="str">
        <f>Meta!A85</f>
        <v>NxW_16S</v>
      </c>
      <c r="B85" s="31">
        <f>Meta!B85</f>
        <v>122</v>
      </c>
      <c r="D85" s="32"/>
      <c r="E85" s="90">
        <v>0.25</v>
      </c>
      <c r="F85">
        <v>100</v>
      </c>
      <c r="O85">
        <v>20</v>
      </c>
    </row>
    <row r="86" spans="1:15" x14ac:dyDescent="0.3">
      <c r="A86" s="31" t="str">
        <f>Meta!A86</f>
        <v>NxW_16S</v>
      </c>
      <c r="B86" s="31">
        <f>Meta!B86</f>
        <v>124</v>
      </c>
      <c r="D86" s="32"/>
      <c r="E86" s="90">
        <v>0.2505</v>
      </c>
      <c r="F86">
        <v>100</v>
      </c>
      <c r="O86">
        <v>20</v>
      </c>
    </row>
    <row r="87" spans="1:15" x14ac:dyDescent="0.3">
      <c r="A87" s="31" t="str">
        <f>Meta!A87</f>
        <v>NxW_16S</v>
      </c>
      <c r="B87" s="31" t="str">
        <f>Meta!B87</f>
        <v>qPCR_H2O_1_A</v>
      </c>
      <c r="D87" s="32"/>
      <c r="E87" s="90" t="e">
        <v>#N/A</v>
      </c>
      <c r="F87" t="s">
        <v>208</v>
      </c>
      <c r="O87" t="s">
        <v>208</v>
      </c>
    </row>
    <row r="88" spans="1:15" x14ac:dyDescent="0.3">
      <c r="A88" s="31" t="str">
        <f>Meta!A88</f>
        <v>NxW_16S</v>
      </c>
      <c r="B88" s="31" t="str">
        <f>Meta!B88</f>
        <v>qPCR_H2O_2_A</v>
      </c>
      <c r="D88" s="32"/>
      <c r="E88" s="90" t="e">
        <v>#N/A</v>
      </c>
      <c r="F88" t="s">
        <v>208</v>
      </c>
      <c r="O88" t="s">
        <v>208</v>
      </c>
    </row>
    <row r="89" spans="1:15" x14ac:dyDescent="0.3">
      <c r="A89" s="31" t="str">
        <f>Meta!A89</f>
        <v>NxW_16S</v>
      </c>
      <c r="B89" s="31" t="str">
        <f>Meta!B89</f>
        <v>CalEXn_A</v>
      </c>
      <c r="D89" s="32"/>
      <c r="E89" s="90" t="e">
        <v>#N/A</v>
      </c>
      <c r="F89" t="s">
        <v>208</v>
      </c>
      <c r="O89">
        <v>20</v>
      </c>
    </row>
    <row r="90" spans="1:15" x14ac:dyDescent="0.3">
      <c r="A90" s="31" t="str">
        <f>Meta!A90</f>
        <v>NxW_16S</v>
      </c>
      <c r="B90" s="31" t="str">
        <f>Meta!B90</f>
        <v>Zymo_A</v>
      </c>
      <c r="D90" s="32"/>
      <c r="E90" s="90" t="s">
        <v>344</v>
      </c>
      <c r="F90" t="s">
        <v>208</v>
      </c>
      <c r="O90">
        <v>20</v>
      </c>
    </row>
    <row r="91" spans="1:15" x14ac:dyDescent="0.3">
      <c r="A91" s="31" t="str">
        <f>Meta!A91</f>
        <v>NxW_16S</v>
      </c>
      <c r="B91" s="31" t="str">
        <f>Meta!B91</f>
        <v>MinION_Extraction_H2O_A</v>
      </c>
      <c r="D91" s="32"/>
      <c r="E91" s="90" t="e">
        <v>#N/A</v>
      </c>
      <c r="F91" t="s">
        <v>208</v>
      </c>
      <c r="O91" t="s">
        <v>208</v>
      </c>
    </row>
    <row r="92" spans="1:15" x14ac:dyDescent="0.3">
      <c r="A92" s="31" t="str">
        <f>Meta!A92</f>
        <v>NxW_16S</v>
      </c>
      <c r="B92" s="31" t="str">
        <f>Meta!B92</f>
        <v>MinION_PCR1_H2O_A</v>
      </c>
      <c r="D92" s="32"/>
      <c r="E92" s="90" t="e">
        <v>#N/A</v>
      </c>
      <c r="F92" t="s">
        <v>208</v>
      </c>
      <c r="O92" t="s">
        <v>208</v>
      </c>
    </row>
    <row r="93" spans="1:15" x14ac:dyDescent="0.3">
      <c r="A93" s="31" t="str">
        <f>Meta!A93</f>
        <v>NxW_16S</v>
      </c>
      <c r="B93" s="31" t="str">
        <f>Meta!B93</f>
        <v>MinION_PCR2_H2O_A</v>
      </c>
      <c r="D93" s="32"/>
      <c r="E93" s="90" t="e">
        <v>#N/A</v>
      </c>
      <c r="F93" t="s">
        <v>208</v>
      </c>
      <c r="O93" t="s">
        <v>208</v>
      </c>
    </row>
    <row r="94" spans="1:15" x14ac:dyDescent="0.3">
      <c r="A94" s="31" t="str">
        <f>Meta!A94</f>
        <v>NxW_16S</v>
      </c>
      <c r="B94" s="31">
        <f>Meta!B94</f>
        <v>129</v>
      </c>
      <c r="D94" s="32"/>
      <c r="E94" s="90">
        <v>0.24579999999999999</v>
      </c>
      <c r="F94">
        <v>100</v>
      </c>
      <c r="O94">
        <v>20</v>
      </c>
    </row>
    <row r="95" spans="1:15" x14ac:dyDescent="0.3">
      <c r="A95" s="31" t="str">
        <f>Meta!A95</f>
        <v>NxW_16S</v>
      </c>
      <c r="B95" s="31">
        <f>Meta!B95</f>
        <v>130</v>
      </c>
      <c r="D95" s="32"/>
      <c r="E95" s="90">
        <v>0.25140000000000001</v>
      </c>
      <c r="F95">
        <v>100</v>
      </c>
      <c r="O95">
        <v>20</v>
      </c>
    </row>
    <row r="96" spans="1:15" x14ac:dyDescent="0.3">
      <c r="A96" s="31" t="str">
        <f>Meta!A96</f>
        <v>NxW_16S</v>
      </c>
      <c r="B96" s="31">
        <f>Meta!B96</f>
        <v>131</v>
      </c>
      <c r="D96" s="32"/>
      <c r="E96" s="90">
        <v>0.25369999999999998</v>
      </c>
      <c r="F96">
        <v>100</v>
      </c>
      <c r="O96">
        <v>20</v>
      </c>
    </row>
    <row r="97" spans="1:15" x14ac:dyDescent="0.3">
      <c r="A97" s="31" t="str">
        <f>Meta!A97</f>
        <v>NxW_16S</v>
      </c>
      <c r="B97" s="31">
        <f>Meta!B97</f>
        <v>132</v>
      </c>
      <c r="D97" s="32"/>
      <c r="E97" s="90">
        <v>0.24990000000000001</v>
      </c>
      <c r="F97">
        <v>100</v>
      </c>
      <c r="O97">
        <v>20</v>
      </c>
    </row>
    <row r="98" spans="1:15" x14ac:dyDescent="0.3">
      <c r="A98" s="31" t="str">
        <f>Meta!A98</f>
        <v>NxW_16S</v>
      </c>
      <c r="B98" s="31">
        <f>Meta!B98</f>
        <v>133</v>
      </c>
      <c r="D98" s="32"/>
      <c r="E98" s="90">
        <v>0.2525</v>
      </c>
      <c r="F98">
        <v>100</v>
      </c>
      <c r="O98">
        <v>20</v>
      </c>
    </row>
    <row r="99" spans="1:15" x14ac:dyDescent="0.3">
      <c r="A99" s="31" t="str">
        <f>Meta!A99</f>
        <v>NxW_16S</v>
      </c>
      <c r="B99" s="31">
        <f>Meta!B99</f>
        <v>134</v>
      </c>
      <c r="D99" s="32"/>
      <c r="E99" s="90">
        <v>0.25650000000000001</v>
      </c>
      <c r="F99">
        <v>100</v>
      </c>
      <c r="O99">
        <v>20</v>
      </c>
    </row>
    <row r="100" spans="1:15" x14ac:dyDescent="0.3">
      <c r="A100" s="31" t="str">
        <f>Meta!A100</f>
        <v>NxW_16S</v>
      </c>
      <c r="B100" s="31">
        <f>Meta!B100</f>
        <v>135</v>
      </c>
      <c r="D100" s="32"/>
      <c r="E100" s="90">
        <v>0.25009999999999999</v>
      </c>
      <c r="F100">
        <v>100</v>
      </c>
      <c r="O100">
        <v>20</v>
      </c>
    </row>
    <row r="101" spans="1:15" x14ac:dyDescent="0.3">
      <c r="A101" s="31" t="str">
        <f>Meta!A101</f>
        <v>NxW_16S</v>
      </c>
      <c r="B101" s="31">
        <f>Meta!B101</f>
        <v>136</v>
      </c>
      <c r="D101" s="32"/>
      <c r="E101" s="90">
        <v>0.24729999999999999</v>
      </c>
      <c r="F101">
        <v>100</v>
      </c>
      <c r="O101">
        <v>20</v>
      </c>
    </row>
    <row r="102" spans="1:15" x14ac:dyDescent="0.3">
      <c r="A102" s="31" t="str">
        <f>Meta!A102</f>
        <v>NxW_16S</v>
      </c>
      <c r="B102" s="31">
        <f>Meta!B102</f>
        <v>137</v>
      </c>
      <c r="E102" s="90">
        <v>0.25140000000000001</v>
      </c>
      <c r="F102">
        <v>100</v>
      </c>
      <c r="O102">
        <v>20</v>
      </c>
    </row>
    <row r="103" spans="1:15" x14ac:dyDescent="0.3">
      <c r="A103" s="31" t="str">
        <f>Meta!A103</f>
        <v>NxW_16S</v>
      </c>
      <c r="B103" s="31">
        <f>Meta!B103</f>
        <v>138</v>
      </c>
      <c r="E103" s="90">
        <v>0.2492</v>
      </c>
      <c r="F103">
        <v>100</v>
      </c>
      <c r="O103">
        <v>20</v>
      </c>
    </row>
    <row r="104" spans="1:15" x14ac:dyDescent="0.3">
      <c r="A104" s="31" t="str">
        <f>Meta!A104</f>
        <v>NxW_16S</v>
      </c>
      <c r="B104" s="31">
        <f>Meta!B104</f>
        <v>139</v>
      </c>
      <c r="E104" s="90">
        <v>0.2661</v>
      </c>
      <c r="F104">
        <v>100</v>
      </c>
      <c r="O104">
        <v>20</v>
      </c>
    </row>
    <row r="105" spans="1:15" x14ac:dyDescent="0.3">
      <c r="A105" s="31" t="str">
        <f>Meta!A105</f>
        <v>NxW_16S</v>
      </c>
      <c r="B105" s="31">
        <f>Meta!B105</f>
        <v>141</v>
      </c>
      <c r="E105" s="90">
        <v>0.2432</v>
      </c>
      <c r="F105">
        <v>100</v>
      </c>
      <c r="O105">
        <v>20</v>
      </c>
    </row>
    <row r="106" spans="1:15" x14ac:dyDescent="0.3">
      <c r="A106" s="31" t="str">
        <f>Meta!A106</f>
        <v>NxW_16S</v>
      </c>
      <c r="B106" s="31">
        <f>Meta!B106</f>
        <v>142</v>
      </c>
      <c r="E106" s="90">
        <v>0.24679999999999999</v>
      </c>
      <c r="F106">
        <v>100</v>
      </c>
      <c r="O106">
        <v>20</v>
      </c>
    </row>
    <row r="107" spans="1:15" x14ac:dyDescent="0.3">
      <c r="A107" s="31" t="str">
        <f>Meta!A107</f>
        <v>NxW_16S</v>
      </c>
      <c r="B107" s="31">
        <f>Meta!B107</f>
        <v>145</v>
      </c>
      <c r="E107" s="90">
        <v>0.24310000000000001</v>
      </c>
      <c r="F107">
        <v>100</v>
      </c>
      <c r="O107">
        <v>20</v>
      </c>
    </row>
    <row r="108" spans="1:15" x14ac:dyDescent="0.3">
      <c r="A108" s="31" t="str">
        <f>Meta!A108</f>
        <v>NxW_16S</v>
      </c>
      <c r="B108" s="31">
        <f>Meta!B108</f>
        <v>146</v>
      </c>
      <c r="E108" s="90">
        <v>0.24440000000000001</v>
      </c>
      <c r="F108">
        <v>100</v>
      </c>
      <c r="O108">
        <v>20</v>
      </c>
    </row>
    <row r="109" spans="1:15" x14ac:dyDescent="0.3">
      <c r="A109" s="31" t="str">
        <f>Meta!A109</f>
        <v>NxW_16S</v>
      </c>
      <c r="B109" s="31">
        <f>Meta!B109</f>
        <v>147</v>
      </c>
      <c r="E109" s="90">
        <v>0.246</v>
      </c>
      <c r="F109">
        <v>100</v>
      </c>
      <c r="O109">
        <v>20</v>
      </c>
    </row>
    <row r="110" spans="1:15" x14ac:dyDescent="0.3">
      <c r="A110" s="31" t="str">
        <f>Meta!A110</f>
        <v>NxW_16S</v>
      </c>
      <c r="B110" s="31">
        <f>Meta!B110</f>
        <v>148</v>
      </c>
      <c r="E110" s="90">
        <v>0.25040000000000001</v>
      </c>
      <c r="F110">
        <v>100</v>
      </c>
      <c r="O110">
        <v>20</v>
      </c>
    </row>
    <row r="111" spans="1:15" x14ac:dyDescent="0.3">
      <c r="A111" s="31" t="str">
        <f>Meta!A111</f>
        <v>NxW_16S</v>
      </c>
      <c r="B111" s="31">
        <f>Meta!B111</f>
        <v>149</v>
      </c>
      <c r="E111" s="90">
        <v>0.25169999999999998</v>
      </c>
      <c r="F111">
        <v>100</v>
      </c>
      <c r="O111">
        <v>20</v>
      </c>
    </row>
    <row r="112" spans="1:15" x14ac:dyDescent="0.3">
      <c r="A112" s="31" t="str">
        <f>Meta!A112</f>
        <v>NxW_16S</v>
      </c>
      <c r="B112" s="31">
        <f>Meta!B112</f>
        <v>150</v>
      </c>
      <c r="E112" s="90">
        <v>0.25390000000000001</v>
      </c>
      <c r="F112">
        <v>100</v>
      </c>
      <c r="O112">
        <v>20</v>
      </c>
    </row>
    <row r="113" spans="1:15" x14ac:dyDescent="0.3">
      <c r="A113" s="31" t="str">
        <f>Meta!A113</f>
        <v>NxW_16S</v>
      </c>
      <c r="B113" s="31">
        <f>Meta!B113</f>
        <v>151</v>
      </c>
      <c r="E113" s="90">
        <v>0.2505</v>
      </c>
      <c r="F113">
        <v>100</v>
      </c>
      <c r="O113">
        <v>20</v>
      </c>
    </row>
    <row r="114" spans="1:15" x14ac:dyDescent="0.3">
      <c r="A114" s="31" t="str">
        <f>Meta!A114</f>
        <v>NxW_16S</v>
      </c>
      <c r="B114" s="31">
        <f>Meta!B114</f>
        <v>152</v>
      </c>
      <c r="E114" s="90">
        <v>0.245</v>
      </c>
      <c r="F114">
        <v>100</v>
      </c>
      <c r="O114">
        <v>20</v>
      </c>
    </row>
    <row r="115" spans="1:15" x14ac:dyDescent="0.3">
      <c r="A115" s="31" t="str">
        <f>Meta!A115</f>
        <v>NxW_16S</v>
      </c>
      <c r="B115" s="31">
        <f>Meta!B115</f>
        <v>153</v>
      </c>
      <c r="E115" s="90">
        <v>0.2452</v>
      </c>
      <c r="F115">
        <v>100</v>
      </c>
      <c r="O115">
        <v>20</v>
      </c>
    </row>
    <row r="116" spans="1:15" x14ac:dyDescent="0.3">
      <c r="A116" s="31" t="str">
        <f>Meta!A116</f>
        <v>NxW_16S</v>
      </c>
      <c r="B116" s="31">
        <f>Meta!B116</f>
        <v>154</v>
      </c>
      <c r="E116" s="90">
        <v>0.24809999999999999</v>
      </c>
      <c r="F116">
        <v>100</v>
      </c>
      <c r="O116">
        <v>20</v>
      </c>
    </row>
    <row r="117" spans="1:15" x14ac:dyDescent="0.3">
      <c r="A117" s="31" t="str">
        <f>Meta!A117</f>
        <v>NxW_16S</v>
      </c>
      <c r="B117" s="31">
        <f>Meta!B117</f>
        <v>155</v>
      </c>
      <c r="E117" s="90">
        <v>0.24779999999999999</v>
      </c>
      <c r="F117">
        <v>100</v>
      </c>
      <c r="O117">
        <v>20</v>
      </c>
    </row>
    <row r="118" spans="1:15" x14ac:dyDescent="0.3">
      <c r="A118" s="31" t="str">
        <f>Meta!A118</f>
        <v>NxW_16S</v>
      </c>
      <c r="B118" s="31">
        <f>Meta!B118</f>
        <v>156</v>
      </c>
      <c r="E118" s="90">
        <v>0.2442</v>
      </c>
      <c r="F118">
        <v>100</v>
      </c>
      <c r="O118">
        <v>20</v>
      </c>
    </row>
    <row r="119" spans="1:15" x14ac:dyDescent="0.3">
      <c r="A119" s="31" t="str">
        <f>Meta!A119</f>
        <v>NxW_16S</v>
      </c>
      <c r="B119" s="31">
        <f>Meta!B119</f>
        <v>157</v>
      </c>
      <c r="E119" s="90">
        <v>0.24340000000000001</v>
      </c>
      <c r="F119">
        <v>100</v>
      </c>
      <c r="O119">
        <v>20</v>
      </c>
    </row>
    <row r="120" spans="1:15" x14ac:dyDescent="0.3">
      <c r="A120" s="31" t="str">
        <f>Meta!A120</f>
        <v>NxW_16S</v>
      </c>
      <c r="B120" s="31">
        <f>Meta!B120</f>
        <v>158</v>
      </c>
      <c r="E120" s="90">
        <v>0.2495</v>
      </c>
      <c r="F120">
        <v>100</v>
      </c>
      <c r="O120">
        <v>20</v>
      </c>
    </row>
    <row r="121" spans="1:15" x14ac:dyDescent="0.3">
      <c r="A121" s="31" t="str">
        <f>Meta!A121</f>
        <v>NxW_16S</v>
      </c>
      <c r="B121" s="31">
        <f>Meta!B121</f>
        <v>159</v>
      </c>
      <c r="D121" s="32"/>
      <c r="E121" s="90">
        <v>0.248</v>
      </c>
      <c r="F121">
        <v>100</v>
      </c>
      <c r="O121">
        <v>20</v>
      </c>
    </row>
    <row r="122" spans="1:15" x14ac:dyDescent="0.3">
      <c r="A122" s="31" t="str">
        <f>Meta!A122</f>
        <v>NxW_16S</v>
      </c>
      <c r="B122" s="31">
        <f>Meta!B122</f>
        <v>160</v>
      </c>
      <c r="D122" s="32"/>
      <c r="E122" s="90">
        <v>0.25019999999999998</v>
      </c>
      <c r="F122">
        <v>100</v>
      </c>
      <c r="O122">
        <v>20</v>
      </c>
    </row>
    <row r="123" spans="1:15" x14ac:dyDescent="0.3">
      <c r="A123" s="31" t="str">
        <f>Meta!A123</f>
        <v>NxW_16S</v>
      </c>
      <c r="B123" s="31">
        <f>Meta!B123</f>
        <v>161</v>
      </c>
      <c r="D123" s="32"/>
      <c r="E123" s="90">
        <v>0.26519999999999999</v>
      </c>
      <c r="F123">
        <v>100</v>
      </c>
      <c r="O123">
        <v>20</v>
      </c>
    </row>
    <row r="124" spans="1:15" x14ac:dyDescent="0.3">
      <c r="A124" s="31" t="str">
        <f>Meta!A124</f>
        <v>NxW_16S</v>
      </c>
      <c r="B124" s="31">
        <f>Meta!B124</f>
        <v>162</v>
      </c>
      <c r="D124" s="32"/>
      <c r="E124" s="90">
        <v>0.24840000000000001</v>
      </c>
      <c r="F124">
        <v>100</v>
      </c>
      <c r="O124">
        <v>20</v>
      </c>
    </row>
    <row r="125" spans="1:15" x14ac:dyDescent="0.3">
      <c r="A125" s="31" t="str">
        <f>Meta!A125</f>
        <v>NxW_16S</v>
      </c>
      <c r="B125" s="31">
        <f>Meta!B125</f>
        <v>163</v>
      </c>
      <c r="D125" s="32"/>
      <c r="E125" s="90">
        <v>0.2467</v>
      </c>
      <c r="F125">
        <v>100</v>
      </c>
      <c r="O125">
        <v>20</v>
      </c>
    </row>
    <row r="126" spans="1:15" x14ac:dyDescent="0.3">
      <c r="A126" s="31" t="str">
        <f>Meta!A126</f>
        <v>NxW_16S</v>
      </c>
      <c r="B126" s="31">
        <f>Meta!B126</f>
        <v>164</v>
      </c>
      <c r="D126" s="32"/>
      <c r="E126" s="90">
        <v>0.24890000000000001</v>
      </c>
      <c r="F126">
        <v>100</v>
      </c>
      <c r="O126">
        <v>20</v>
      </c>
    </row>
    <row r="127" spans="1:15" x14ac:dyDescent="0.3">
      <c r="A127" s="31" t="str">
        <f>Meta!A127</f>
        <v>NxW_16S</v>
      </c>
      <c r="B127" s="31">
        <f>Meta!B127</f>
        <v>165</v>
      </c>
      <c r="D127" s="32"/>
      <c r="E127" s="90">
        <v>0.25659999999999999</v>
      </c>
      <c r="F127">
        <v>100</v>
      </c>
      <c r="O127">
        <v>20</v>
      </c>
    </row>
    <row r="128" spans="1:15" x14ac:dyDescent="0.3">
      <c r="A128" s="31" t="str">
        <f>Meta!A128</f>
        <v>NxW_16S</v>
      </c>
      <c r="B128" s="31">
        <f>Meta!B128</f>
        <v>166</v>
      </c>
      <c r="D128" s="32"/>
      <c r="E128" s="90">
        <v>0.25030000000000002</v>
      </c>
      <c r="F128">
        <v>100</v>
      </c>
      <c r="O128">
        <v>20</v>
      </c>
    </row>
    <row r="129" spans="1:15" x14ac:dyDescent="0.3">
      <c r="A129" s="31" t="str">
        <f>Meta!A129</f>
        <v>NxW_16S</v>
      </c>
      <c r="B129" s="31">
        <f>Meta!B129</f>
        <v>167</v>
      </c>
      <c r="D129" s="32"/>
      <c r="E129" s="90">
        <v>0.24809999999999999</v>
      </c>
      <c r="F129">
        <v>100</v>
      </c>
      <c r="O129">
        <v>20</v>
      </c>
    </row>
    <row r="130" spans="1:15" x14ac:dyDescent="0.3">
      <c r="A130" s="31" t="str">
        <f>Meta!A130</f>
        <v>NxW_16S</v>
      </c>
      <c r="B130" s="31" t="str">
        <f>Meta!B130</f>
        <v>B</v>
      </c>
      <c r="D130" s="32"/>
      <c r="E130" s="90" t="e">
        <v>#N/A</v>
      </c>
      <c r="F130">
        <v>100</v>
      </c>
      <c r="O130">
        <v>20</v>
      </c>
    </row>
    <row r="131" spans="1:15" x14ac:dyDescent="0.3">
      <c r="A131" s="31" t="str">
        <f>Meta!A131</f>
        <v>NxW_16S</v>
      </c>
      <c r="B131" s="31">
        <f>Meta!B131</f>
        <v>168</v>
      </c>
      <c r="D131" s="32"/>
      <c r="E131" s="90">
        <v>0.24679999999999999</v>
      </c>
      <c r="F131">
        <v>100</v>
      </c>
      <c r="O131">
        <v>20</v>
      </c>
    </row>
    <row r="132" spans="1:15" x14ac:dyDescent="0.3">
      <c r="A132" s="31" t="str">
        <f>Meta!A132</f>
        <v>NxW_16S</v>
      </c>
      <c r="B132" s="31">
        <f>Meta!B132</f>
        <v>169</v>
      </c>
      <c r="D132" s="32"/>
      <c r="E132" s="90">
        <v>0.2666</v>
      </c>
      <c r="F132">
        <v>100</v>
      </c>
      <c r="O132">
        <v>20</v>
      </c>
    </row>
    <row r="133" spans="1:15" x14ac:dyDescent="0.3">
      <c r="A133" s="31" t="str">
        <f>Meta!A133</f>
        <v>NxW_16S</v>
      </c>
      <c r="B133" s="31">
        <f>Meta!B133</f>
        <v>171</v>
      </c>
      <c r="D133" s="32"/>
      <c r="E133" s="90">
        <v>0.24399999999999999</v>
      </c>
      <c r="F133">
        <v>100</v>
      </c>
      <c r="O133">
        <v>20</v>
      </c>
    </row>
    <row r="134" spans="1:15" x14ac:dyDescent="0.3">
      <c r="A134" s="31" t="str">
        <f>Meta!A134</f>
        <v>NxW_16S</v>
      </c>
      <c r="B134" s="31">
        <f>Meta!B134</f>
        <v>172</v>
      </c>
      <c r="D134" s="32"/>
      <c r="E134" s="90">
        <v>0.24410000000000001</v>
      </c>
      <c r="F134">
        <v>100</v>
      </c>
      <c r="O134">
        <v>20</v>
      </c>
    </row>
    <row r="135" spans="1:15" x14ac:dyDescent="0.3">
      <c r="A135" s="31" t="str">
        <f>Meta!A135</f>
        <v>NxW_16S</v>
      </c>
      <c r="B135" s="31">
        <f>Meta!B135</f>
        <v>174</v>
      </c>
      <c r="E135" s="90">
        <v>0.24959999999999999</v>
      </c>
      <c r="F135">
        <v>100</v>
      </c>
      <c r="O135">
        <v>20</v>
      </c>
    </row>
    <row r="136" spans="1:15" x14ac:dyDescent="0.3">
      <c r="A136" s="31" t="str">
        <f>Meta!A136</f>
        <v>NxW_16S</v>
      </c>
      <c r="B136" s="31">
        <f>Meta!B136</f>
        <v>175</v>
      </c>
      <c r="E136" s="90">
        <v>0.24929999999999999</v>
      </c>
      <c r="F136">
        <v>100</v>
      </c>
      <c r="O136">
        <v>20</v>
      </c>
    </row>
    <row r="137" spans="1:15" x14ac:dyDescent="0.3">
      <c r="A137" s="31" t="str">
        <f>Meta!A137</f>
        <v>NxW_16S</v>
      </c>
      <c r="B137" s="31">
        <f>Meta!B137</f>
        <v>176</v>
      </c>
      <c r="E137" s="90">
        <v>0.25900000000000001</v>
      </c>
      <c r="F137">
        <v>100</v>
      </c>
      <c r="O137">
        <v>20</v>
      </c>
    </row>
    <row r="138" spans="1:15" x14ac:dyDescent="0.3">
      <c r="A138" s="31" t="str">
        <f>Meta!A138</f>
        <v>NxW_16S</v>
      </c>
      <c r="B138" s="31">
        <f>Meta!B138</f>
        <v>178</v>
      </c>
      <c r="E138" s="90">
        <v>0.25159999999999999</v>
      </c>
      <c r="F138">
        <v>100</v>
      </c>
      <c r="O138">
        <v>20</v>
      </c>
    </row>
    <row r="139" spans="1:15" x14ac:dyDescent="0.3">
      <c r="A139" s="31" t="str">
        <f>Meta!A139</f>
        <v>NxW_16S</v>
      </c>
      <c r="B139" s="31">
        <f>Meta!B139</f>
        <v>179</v>
      </c>
      <c r="E139" s="90">
        <v>0.25059999999999999</v>
      </c>
      <c r="F139">
        <v>100</v>
      </c>
      <c r="O139">
        <v>20</v>
      </c>
    </row>
    <row r="140" spans="1:15" x14ac:dyDescent="0.3">
      <c r="A140" s="31" t="str">
        <f>Meta!A140</f>
        <v>NxW_16S</v>
      </c>
      <c r="B140" s="31">
        <f>Meta!B140</f>
        <v>180</v>
      </c>
      <c r="E140" s="90">
        <v>0.25330000000000003</v>
      </c>
      <c r="F140">
        <v>100</v>
      </c>
      <c r="O140">
        <v>20</v>
      </c>
    </row>
    <row r="141" spans="1:15" x14ac:dyDescent="0.3">
      <c r="A141" s="31" t="str">
        <f>Meta!A141</f>
        <v>NxW_16S</v>
      </c>
      <c r="B141" s="31">
        <f>Meta!B141</f>
        <v>181</v>
      </c>
      <c r="E141" s="90">
        <v>0.25319999999999998</v>
      </c>
      <c r="F141">
        <v>100</v>
      </c>
      <c r="O141">
        <v>20</v>
      </c>
    </row>
    <row r="142" spans="1:15" x14ac:dyDescent="0.3">
      <c r="A142" s="31" t="str">
        <f>Meta!A142</f>
        <v>NxW_16S</v>
      </c>
      <c r="B142" s="31">
        <f>Meta!B142</f>
        <v>182</v>
      </c>
      <c r="E142" s="90">
        <v>0.24879999999999999</v>
      </c>
      <c r="F142">
        <v>100</v>
      </c>
      <c r="O142">
        <v>20</v>
      </c>
    </row>
    <row r="143" spans="1:15" x14ac:dyDescent="0.3">
      <c r="A143" s="31" t="str">
        <f>Meta!A143</f>
        <v>NxW_16S</v>
      </c>
      <c r="B143" s="31">
        <f>Meta!B143</f>
        <v>183</v>
      </c>
      <c r="E143" s="90">
        <v>0.2492</v>
      </c>
      <c r="F143">
        <v>100</v>
      </c>
      <c r="O143">
        <v>20</v>
      </c>
    </row>
    <row r="144" spans="1:15" x14ac:dyDescent="0.3">
      <c r="A144" s="31" t="str">
        <f>Meta!A144</f>
        <v>NxW_16S</v>
      </c>
      <c r="B144" s="31">
        <f>Meta!B144</f>
        <v>184</v>
      </c>
      <c r="E144" s="90">
        <v>0.25540000000000002</v>
      </c>
      <c r="F144">
        <v>100</v>
      </c>
      <c r="O144">
        <v>20</v>
      </c>
    </row>
    <row r="145" spans="1:15" x14ac:dyDescent="0.3">
      <c r="A145" s="31" t="str">
        <f>Meta!A145</f>
        <v>NxW_16S</v>
      </c>
      <c r="B145" s="31">
        <f>Meta!B145</f>
        <v>185</v>
      </c>
      <c r="E145" s="90">
        <v>0.25679999999999997</v>
      </c>
      <c r="F145">
        <v>100</v>
      </c>
      <c r="O145">
        <v>20</v>
      </c>
    </row>
    <row r="146" spans="1:15" x14ac:dyDescent="0.3">
      <c r="A146" s="31" t="str">
        <f>Meta!A146</f>
        <v>NxW_16S</v>
      </c>
      <c r="B146" s="31">
        <f>Meta!B146</f>
        <v>186</v>
      </c>
      <c r="E146" s="90">
        <v>0.24940000000000001</v>
      </c>
      <c r="F146">
        <v>100</v>
      </c>
      <c r="O146">
        <v>20</v>
      </c>
    </row>
    <row r="147" spans="1:15" x14ac:dyDescent="0.3">
      <c r="A147" s="31" t="str">
        <f>Meta!A147</f>
        <v>NxW_16S</v>
      </c>
      <c r="B147" s="31">
        <f>Meta!B147</f>
        <v>187</v>
      </c>
      <c r="E147" s="90">
        <v>0.25330000000000003</v>
      </c>
      <c r="F147">
        <v>100</v>
      </c>
      <c r="O147">
        <v>20</v>
      </c>
    </row>
    <row r="148" spans="1:15" x14ac:dyDescent="0.3">
      <c r="A148" s="31" t="str">
        <f>Meta!A148</f>
        <v>NxW_16S</v>
      </c>
      <c r="B148" s="31">
        <f>Meta!B148</f>
        <v>188</v>
      </c>
      <c r="E148" s="90">
        <v>0.25929999999999997</v>
      </c>
      <c r="F148">
        <v>100</v>
      </c>
      <c r="O148">
        <v>20</v>
      </c>
    </row>
    <row r="149" spans="1:15" x14ac:dyDescent="0.3">
      <c r="A149" s="31" t="str">
        <f>Meta!A149</f>
        <v>NxW_16S</v>
      </c>
      <c r="B149" s="31">
        <f>Meta!B149</f>
        <v>189</v>
      </c>
      <c r="E149" s="90">
        <v>0.25290000000000001</v>
      </c>
      <c r="F149">
        <v>100</v>
      </c>
      <c r="O149">
        <v>20</v>
      </c>
    </row>
    <row r="150" spans="1:15" x14ac:dyDescent="0.3">
      <c r="A150" s="31" t="str">
        <f>Meta!A150</f>
        <v>NxW_16S</v>
      </c>
      <c r="B150" s="31">
        <f>Meta!B150</f>
        <v>190</v>
      </c>
      <c r="E150" s="90">
        <v>0.24909999999999999</v>
      </c>
      <c r="F150">
        <v>100</v>
      </c>
      <c r="O150">
        <v>20</v>
      </c>
    </row>
    <row r="151" spans="1:15" x14ac:dyDescent="0.3">
      <c r="A151" s="31" t="str">
        <f>Meta!A151</f>
        <v>NxW_16S</v>
      </c>
      <c r="B151" s="31">
        <f>Meta!B151</f>
        <v>191</v>
      </c>
      <c r="E151" s="90">
        <v>0.25580000000000003</v>
      </c>
      <c r="F151">
        <v>100</v>
      </c>
      <c r="O151">
        <v>20</v>
      </c>
    </row>
    <row r="152" spans="1:15" x14ac:dyDescent="0.3">
      <c r="A152" s="31" t="str">
        <f>Meta!A152</f>
        <v>NxW_16S</v>
      </c>
      <c r="B152" s="31">
        <f>Meta!B152</f>
        <v>192</v>
      </c>
      <c r="E152" s="90">
        <v>0.25240000000000001</v>
      </c>
      <c r="F152">
        <v>100</v>
      </c>
      <c r="O152">
        <v>20</v>
      </c>
    </row>
    <row r="153" spans="1:15" x14ac:dyDescent="0.3">
      <c r="A153" s="31" t="str">
        <f>Meta!A153</f>
        <v>NxW_16S</v>
      </c>
      <c r="B153" s="31">
        <f>Meta!B153</f>
        <v>193</v>
      </c>
      <c r="E153" s="90">
        <v>0.254</v>
      </c>
      <c r="F153">
        <v>100</v>
      </c>
      <c r="O153">
        <v>20</v>
      </c>
    </row>
    <row r="154" spans="1:15" x14ac:dyDescent="0.3">
      <c r="A154" s="31" t="str">
        <f>Meta!A154</f>
        <v>NxW_16S</v>
      </c>
      <c r="B154" s="31">
        <f>Meta!B154</f>
        <v>194</v>
      </c>
      <c r="E154" s="90">
        <v>0.24740000000000001</v>
      </c>
      <c r="F154">
        <v>100</v>
      </c>
      <c r="O154">
        <v>20</v>
      </c>
    </row>
    <row r="155" spans="1:15" x14ac:dyDescent="0.3">
      <c r="A155" s="31" t="str">
        <f>Meta!A155</f>
        <v>NxW_16S</v>
      </c>
      <c r="B155" s="31">
        <f>Meta!B155</f>
        <v>195</v>
      </c>
      <c r="E155" s="90">
        <v>0.26069999999999999</v>
      </c>
      <c r="F155">
        <v>100</v>
      </c>
      <c r="O155">
        <v>20</v>
      </c>
    </row>
    <row r="156" spans="1:15" x14ac:dyDescent="0.3">
      <c r="A156" s="31" t="str">
        <f>Meta!A156</f>
        <v>NxW_16S</v>
      </c>
      <c r="B156" s="31">
        <f>Meta!B156</f>
        <v>196</v>
      </c>
      <c r="E156" s="90">
        <v>0.26529999999999998</v>
      </c>
      <c r="F156">
        <v>100</v>
      </c>
      <c r="O156">
        <v>20</v>
      </c>
    </row>
    <row r="157" spans="1:15" x14ac:dyDescent="0.3">
      <c r="A157" s="31" t="str">
        <f>Meta!A157</f>
        <v>NxW_16S</v>
      </c>
      <c r="B157" s="31">
        <f>Meta!B157</f>
        <v>197</v>
      </c>
      <c r="E157" s="90">
        <v>0.25800000000000001</v>
      </c>
      <c r="F157">
        <v>100</v>
      </c>
      <c r="O157">
        <v>20</v>
      </c>
    </row>
    <row r="158" spans="1:15" x14ac:dyDescent="0.3">
      <c r="A158" s="31" t="str">
        <f>Meta!A158</f>
        <v>NxW_16S</v>
      </c>
      <c r="B158" s="31">
        <f>Meta!B158</f>
        <v>198</v>
      </c>
      <c r="E158" s="90">
        <v>0.2445</v>
      </c>
      <c r="F158">
        <v>100</v>
      </c>
      <c r="O158">
        <v>20</v>
      </c>
    </row>
    <row r="159" spans="1:15" x14ac:dyDescent="0.3">
      <c r="A159" s="31" t="str">
        <f>Meta!A159</f>
        <v>NxW_16S</v>
      </c>
      <c r="B159" s="31">
        <f>Meta!B159</f>
        <v>199</v>
      </c>
      <c r="E159" s="90">
        <v>0.24510000000000001</v>
      </c>
      <c r="F159">
        <v>100</v>
      </c>
      <c r="O159">
        <v>20</v>
      </c>
    </row>
    <row r="160" spans="1:15" x14ac:dyDescent="0.3">
      <c r="A160" s="31" t="str">
        <f>Meta!A160</f>
        <v>NxW_16S</v>
      </c>
      <c r="B160" s="31">
        <f>Meta!B160</f>
        <v>200</v>
      </c>
      <c r="E160" s="90">
        <v>0.2445</v>
      </c>
      <c r="F160">
        <v>100</v>
      </c>
      <c r="O160">
        <v>20</v>
      </c>
    </row>
    <row r="161" spans="1:15" x14ac:dyDescent="0.3">
      <c r="A161" s="31" t="str">
        <f>Meta!A161</f>
        <v>NxW_16S</v>
      </c>
      <c r="B161" s="31">
        <f>Meta!B161</f>
        <v>201</v>
      </c>
      <c r="E161" s="90">
        <v>0.25190000000000001</v>
      </c>
      <c r="F161">
        <v>100</v>
      </c>
      <c r="O161">
        <v>20</v>
      </c>
    </row>
    <row r="162" spans="1:15" x14ac:dyDescent="0.3">
      <c r="A162" s="31" t="str">
        <f>Meta!A162</f>
        <v>NxW_16S</v>
      </c>
      <c r="B162" s="31">
        <f>Meta!B162</f>
        <v>202</v>
      </c>
      <c r="E162" s="90">
        <v>0.24179999999999999</v>
      </c>
      <c r="F162">
        <v>100</v>
      </c>
      <c r="O162">
        <v>20</v>
      </c>
    </row>
    <row r="163" spans="1:15" x14ac:dyDescent="0.3">
      <c r="A163" s="31" t="str">
        <f>Meta!A163</f>
        <v>NxW_16S</v>
      </c>
      <c r="B163" s="31">
        <f>Meta!B163</f>
        <v>203</v>
      </c>
      <c r="E163" s="90">
        <v>0.2525</v>
      </c>
      <c r="F163">
        <v>100</v>
      </c>
      <c r="O163">
        <v>20</v>
      </c>
    </row>
    <row r="164" spans="1:15" x14ac:dyDescent="0.3">
      <c r="A164" s="31" t="str">
        <f>Meta!A164</f>
        <v>NxW_16S</v>
      </c>
      <c r="B164" s="31">
        <f>Meta!B164</f>
        <v>204</v>
      </c>
      <c r="D164" s="32"/>
      <c r="E164" s="90">
        <v>0.25330000000000003</v>
      </c>
      <c r="F164">
        <v>100</v>
      </c>
      <c r="G164">
        <v>20.399999999999999</v>
      </c>
      <c r="O164">
        <v>20</v>
      </c>
    </row>
    <row r="165" spans="1:15" x14ac:dyDescent="0.3">
      <c r="A165" s="31" t="str">
        <f>Meta!A165</f>
        <v>NxW_16S</v>
      </c>
      <c r="B165" s="31">
        <f>Meta!B165</f>
        <v>205</v>
      </c>
      <c r="D165" s="32"/>
      <c r="E165" s="90">
        <v>0.24</v>
      </c>
      <c r="F165">
        <v>100</v>
      </c>
      <c r="G165">
        <v>19.8</v>
      </c>
      <c r="O165">
        <v>20</v>
      </c>
    </row>
    <row r="166" spans="1:15" x14ac:dyDescent="0.3">
      <c r="A166" s="31" t="str">
        <f>Meta!A166</f>
        <v>NxW_16S</v>
      </c>
      <c r="B166" s="31">
        <f>Meta!B166</f>
        <v>206</v>
      </c>
      <c r="D166" s="32"/>
      <c r="E166" s="90">
        <v>0.25840000000000002</v>
      </c>
      <c r="F166">
        <v>100</v>
      </c>
      <c r="G166">
        <v>31.5</v>
      </c>
      <c r="O166">
        <v>20</v>
      </c>
    </row>
    <row r="167" spans="1:15" x14ac:dyDescent="0.3">
      <c r="A167" s="31" t="str">
        <f>Meta!A167</f>
        <v>NxW_16S</v>
      </c>
      <c r="B167" s="31">
        <f>Meta!B167</f>
        <v>207</v>
      </c>
      <c r="D167" s="32"/>
      <c r="E167" s="90">
        <v>0.25469999999999998</v>
      </c>
      <c r="F167">
        <v>100</v>
      </c>
      <c r="G167">
        <v>34.4</v>
      </c>
      <c r="O167">
        <v>20</v>
      </c>
    </row>
    <row r="168" spans="1:15" x14ac:dyDescent="0.3">
      <c r="A168" s="31" t="str">
        <f>Meta!A168</f>
        <v>NxW_16S</v>
      </c>
      <c r="B168" s="31">
        <f>Meta!B168</f>
        <v>208</v>
      </c>
      <c r="D168" s="32"/>
      <c r="E168" s="90">
        <v>0.25230000000000002</v>
      </c>
      <c r="F168">
        <v>100</v>
      </c>
      <c r="G168">
        <v>14.6</v>
      </c>
      <c r="O168">
        <v>20</v>
      </c>
    </row>
    <row r="169" spans="1:15" x14ac:dyDescent="0.3">
      <c r="A169" s="31" t="str">
        <f>Meta!A169</f>
        <v>NxW_16S</v>
      </c>
      <c r="B169" s="31">
        <f>Meta!B169</f>
        <v>209</v>
      </c>
      <c r="D169" s="32"/>
      <c r="E169" s="90">
        <v>0.25490000000000002</v>
      </c>
      <c r="F169">
        <v>100</v>
      </c>
      <c r="G169">
        <v>43.8</v>
      </c>
      <c r="O169">
        <v>20</v>
      </c>
    </row>
    <row r="170" spans="1:15" x14ac:dyDescent="0.3">
      <c r="A170" s="31" t="str">
        <f>Meta!A170</f>
        <v>NxW_16S</v>
      </c>
      <c r="B170" s="31">
        <f>Meta!B170</f>
        <v>210</v>
      </c>
      <c r="D170" s="32"/>
      <c r="E170" s="90">
        <v>0.25919999999999999</v>
      </c>
      <c r="F170">
        <v>100</v>
      </c>
      <c r="G170">
        <v>63.2</v>
      </c>
      <c r="O170">
        <v>20</v>
      </c>
    </row>
    <row r="171" spans="1:15" x14ac:dyDescent="0.3">
      <c r="A171" s="31" t="str">
        <f>Meta!A171</f>
        <v>NxW_16S</v>
      </c>
      <c r="B171" s="31">
        <f>Meta!B171</f>
        <v>211</v>
      </c>
      <c r="D171" s="32"/>
      <c r="E171" s="90">
        <v>0.25159999999999999</v>
      </c>
      <c r="F171">
        <v>100</v>
      </c>
      <c r="G171">
        <v>51.6</v>
      </c>
      <c r="O171">
        <v>20</v>
      </c>
    </row>
    <row r="172" spans="1:15" x14ac:dyDescent="0.3">
      <c r="A172" s="31" t="str">
        <f>Meta!A172</f>
        <v>NxW_16S</v>
      </c>
      <c r="B172" s="31">
        <f>Meta!B172</f>
        <v>212</v>
      </c>
      <c r="D172" s="32"/>
      <c r="E172" s="90">
        <v>0.2467</v>
      </c>
      <c r="F172">
        <v>100</v>
      </c>
      <c r="G172">
        <v>21.8</v>
      </c>
      <c r="O172">
        <v>20</v>
      </c>
    </row>
    <row r="173" spans="1:15" x14ac:dyDescent="0.3">
      <c r="A173" s="31" t="str">
        <f>Meta!A173</f>
        <v>NxW_16S</v>
      </c>
      <c r="B173" s="31">
        <f>Meta!B173</f>
        <v>213</v>
      </c>
      <c r="D173" s="32"/>
      <c r="E173" s="90">
        <v>0.26379999999999998</v>
      </c>
      <c r="F173">
        <v>100</v>
      </c>
      <c r="G173">
        <v>33.1</v>
      </c>
      <c r="O173">
        <v>20</v>
      </c>
    </row>
    <row r="174" spans="1:15" x14ac:dyDescent="0.3">
      <c r="A174" s="31" t="str">
        <f>Meta!A174</f>
        <v>NxW_16S</v>
      </c>
      <c r="B174" s="31">
        <f>Meta!B174</f>
        <v>214</v>
      </c>
      <c r="D174" s="32"/>
      <c r="E174" s="90">
        <v>0.2555</v>
      </c>
      <c r="F174">
        <v>100</v>
      </c>
      <c r="G174">
        <v>41.9</v>
      </c>
      <c r="O174">
        <v>20</v>
      </c>
    </row>
    <row r="175" spans="1:15" x14ac:dyDescent="0.3">
      <c r="A175" s="31" t="str">
        <f>Meta!A175</f>
        <v>NxW_16S</v>
      </c>
      <c r="B175" s="31">
        <f>Meta!B175</f>
        <v>215</v>
      </c>
      <c r="D175" s="32"/>
      <c r="E175" s="90">
        <v>0.25259999999999999</v>
      </c>
      <c r="F175">
        <v>100</v>
      </c>
      <c r="G175">
        <v>28.9</v>
      </c>
      <c r="O175">
        <v>20</v>
      </c>
    </row>
    <row r="176" spans="1:15" x14ac:dyDescent="0.3">
      <c r="A176" s="31" t="str">
        <f>Meta!A176</f>
        <v>NxW_16S</v>
      </c>
      <c r="B176" s="31">
        <f>Meta!B176</f>
        <v>216</v>
      </c>
      <c r="D176" s="32"/>
      <c r="E176" s="90">
        <v>0.24970000000000001</v>
      </c>
      <c r="F176">
        <v>100</v>
      </c>
      <c r="G176">
        <v>37.200000000000003</v>
      </c>
      <c r="O176">
        <v>20</v>
      </c>
    </row>
    <row r="177" spans="1:15" x14ac:dyDescent="0.3">
      <c r="A177" s="31" t="str">
        <f>Meta!A177</f>
        <v>NxW_16S</v>
      </c>
      <c r="B177" s="31">
        <f>Meta!B177</f>
        <v>217</v>
      </c>
      <c r="D177" s="32"/>
      <c r="E177" s="90">
        <v>0.2475</v>
      </c>
      <c r="F177">
        <v>100</v>
      </c>
      <c r="G177">
        <v>30.7</v>
      </c>
      <c r="O177">
        <v>20</v>
      </c>
    </row>
    <row r="178" spans="1:15" x14ac:dyDescent="0.3">
      <c r="A178" s="31" t="str">
        <f>Meta!A178</f>
        <v>NxW_16S</v>
      </c>
      <c r="B178" s="31">
        <f>Meta!B178</f>
        <v>218</v>
      </c>
      <c r="D178" s="32"/>
      <c r="E178" s="90">
        <v>0.2591</v>
      </c>
      <c r="F178">
        <v>100</v>
      </c>
      <c r="G178">
        <v>19.899999999999999</v>
      </c>
      <c r="O178">
        <v>20</v>
      </c>
    </row>
    <row r="179" spans="1:15" x14ac:dyDescent="0.3">
      <c r="A179" s="31" t="str">
        <f>Meta!A179</f>
        <v>NxW_16S</v>
      </c>
      <c r="B179" s="31">
        <f>Meta!B179</f>
        <v>219</v>
      </c>
      <c r="D179" s="32"/>
      <c r="E179" s="90">
        <v>0.25590000000000002</v>
      </c>
      <c r="F179">
        <v>100</v>
      </c>
      <c r="G179">
        <v>60.6</v>
      </c>
      <c r="O179">
        <v>20</v>
      </c>
    </row>
    <row r="180" spans="1:15" x14ac:dyDescent="0.3">
      <c r="A180" s="31" t="str">
        <f>Meta!A180</f>
        <v>NxW_16S</v>
      </c>
      <c r="B180" s="31">
        <f>Meta!B180</f>
        <v>220</v>
      </c>
      <c r="D180" s="32"/>
      <c r="E180" s="90">
        <v>0.26690000000000003</v>
      </c>
      <c r="F180">
        <v>100</v>
      </c>
      <c r="G180" s="91">
        <v>34</v>
      </c>
      <c r="O180">
        <v>20</v>
      </c>
    </row>
    <row r="181" spans="1:15" x14ac:dyDescent="0.3">
      <c r="A181" s="31" t="str">
        <f>Meta!A181</f>
        <v>NxW_16S</v>
      </c>
      <c r="B181" s="31">
        <f>Meta!B181</f>
        <v>221</v>
      </c>
      <c r="D181" s="32"/>
      <c r="E181" s="90">
        <v>0.26729999999999998</v>
      </c>
      <c r="F181">
        <v>100</v>
      </c>
      <c r="G181">
        <v>29.7</v>
      </c>
      <c r="O181">
        <v>20</v>
      </c>
    </row>
    <row r="182" spans="1:15" x14ac:dyDescent="0.3">
      <c r="A182" s="31" t="str">
        <f>Meta!A182</f>
        <v>NxW_16S</v>
      </c>
      <c r="B182" s="31">
        <f>Meta!B182</f>
        <v>222</v>
      </c>
      <c r="D182" s="32"/>
      <c r="E182" s="90">
        <v>0.26350000000000001</v>
      </c>
      <c r="F182">
        <v>100</v>
      </c>
      <c r="G182">
        <v>61.3</v>
      </c>
      <c r="O182">
        <v>20</v>
      </c>
    </row>
    <row r="183" spans="1:15" x14ac:dyDescent="0.3">
      <c r="A183" s="31" t="str">
        <f>Meta!A183</f>
        <v>NxW_16S</v>
      </c>
      <c r="B183" s="31" t="str">
        <f>Meta!B183</f>
        <v>qPCR_H2O_1_B</v>
      </c>
      <c r="E183" s="90" t="e">
        <v>#N/A</v>
      </c>
    </row>
    <row r="184" spans="1:15" x14ac:dyDescent="0.3">
      <c r="A184" s="31" t="str">
        <f>Meta!A184</f>
        <v>NxW_16S</v>
      </c>
      <c r="B184" s="31" t="str">
        <f>Meta!B184</f>
        <v>qPCR_H2O_2_B</v>
      </c>
      <c r="E184" s="90" t="e">
        <v>#N/A</v>
      </c>
    </row>
    <row r="185" spans="1:15" x14ac:dyDescent="0.3">
      <c r="A185" s="31" t="str">
        <f>Meta!A185</f>
        <v>NxW_16S</v>
      </c>
      <c r="B185" s="31" t="str">
        <f>Meta!B185</f>
        <v>Cal_or_Zymo_B1</v>
      </c>
      <c r="E185" s="90" t="e">
        <v>#N/A</v>
      </c>
      <c r="F185">
        <v>100</v>
      </c>
      <c r="O185">
        <v>20</v>
      </c>
    </row>
    <row r="186" spans="1:15" x14ac:dyDescent="0.3">
      <c r="A186" s="31" t="str">
        <f>Meta!A186</f>
        <v>NxW_16S</v>
      </c>
      <c r="B186" s="31" t="str">
        <f>Meta!B186</f>
        <v>Zymo_B2</v>
      </c>
      <c r="E186" s="90" t="s">
        <v>344</v>
      </c>
      <c r="O186">
        <v>20</v>
      </c>
    </row>
    <row r="187" spans="1:15" x14ac:dyDescent="0.3">
      <c r="A187" s="31" t="str">
        <f>Meta!A187</f>
        <v>NxW_16S</v>
      </c>
      <c r="B187" s="31" t="str">
        <f>Meta!B187</f>
        <v>MinION_Extraction_H2O_B</v>
      </c>
      <c r="E187" s="90" t="e">
        <v>#N/A</v>
      </c>
      <c r="F187">
        <v>100</v>
      </c>
    </row>
    <row r="188" spans="1:15" x14ac:dyDescent="0.3">
      <c r="A188" s="31" t="str">
        <f>Meta!A188</f>
        <v>NxW_16S</v>
      </c>
      <c r="B188" s="31" t="str">
        <f>Meta!B188</f>
        <v>MinION_PCR1_H2O_B</v>
      </c>
      <c r="E188" s="90" t="e">
        <v>#N/A</v>
      </c>
    </row>
    <row r="189" spans="1:15" x14ac:dyDescent="0.3">
      <c r="A189" s="31" t="str">
        <f>Meta!A189</f>
        <v>NxW_16S</v>
      </c>
      <c r="B189" s="31" t="str">
        <f>Meta!B189</f>
        <v>MinION_PCR2_H2O_B</v>
      </c>
      <c r="E189" s="90" t="e">
        <v>#N/A</v>
      </c>
    </row>
    <row r="190" spans="1:15" x14ac:dyDescent="0.3">
      <c r="A190" s="31" t="str">
        <f>Meta!A190</f>
        <v>NxW_18S</v>
      </c>
      <c r="B190" s="31">
        <f>Meta!B190</f>
        <v>2</v>
      </c>
      <c r="D190" s="32"/>
      <c r="E190" s="90">
        <v>0.26279999999999998</v>
      </c>
      <c r="F190">
        <v>100</v>
      </c>
      <c r="O190">
        <v>1</v>
      </c>
    </row>
    <row r="191" spans="1:15" x14ac:dyDescent="0.3">
      <c r="A191" s="31" t="str">
        <f>Meta!A191</f>
        <v>NxW_18S</v>
      </c>
      <c r="B191" s="31">
        <f>Meta!B191</f>
        <v>6</v>
      </c>
      <c r="D191" s="32"/>
      <c r="E191" s="90">
        <v>0.24959999999999999</v>
      </c>
      <c r="F191">
        <v>100</v>
      </c>
      <c r="O191">
        <v>1</v>
      </c>
    </row>
    <row r="192" spans="1:15" x14ac:dyDescent="0.3">
      <c r="A192" s="31" t="str">
        <f>Meta!A192</f>
        <v>NxW_18S</v>
      </c>
      <c r="B192" s="31">
        <f>Meta!B192</f>
        <v>15</v>
      </c>
      <c r="D192" s="32"/>
      <c r="E192" s="90">
        <v>0.24779999999999999</v>
      </c>
      <c r="F192">
        <v>100</v>
      </c>
      <c r="O192">
        <v>1</v>
      </c>
    </row>
    <row r="193" spans="1:15" x14ac:dyDescent="0.3">
      <c r="A193" s="31" t="str">
        <f>Meta!A193</f>
        <v>NxW_18S</v>
      </c>
      <c r="B193" s="31">
        <f>Meta!B193</f>
        <v>16</v>
      </c>
      <c r="D193" s="32"/>
      <c r="E193" s="90">
        <v>0.247</v>
      </c>
      <c r="F193">
        <v>100</v>
      </c>
      <c r="O193">
        <v>1</v>
      </c>
    </row>
    <row r="194" spans="1:15" x14ac:dyDescent="0.3">
      <c r="A194" s="31" t="str">
        <f>Meta!A194</f>
        <v>NxW_18S</v>
      </c>
      <c r="B194" s="31">
        <f>Meta!B194</f>
        <v>19</v>
      </c>
      <c r="D194" s="32"/>
      <c r="E194" s="90">
        <v>0.24340000000000001</v>
      </c>
      <c r="F194">
        <v>100</v>
      </c>
      <c r="O194">
        <v>1</v>
      </c>
    </row>
    <row r="195" spans="1:15" x14ac:dyDescent="0.3">
      <c r="A195" s="31" t="str">
        <f>Meta!A195</f>
        <v>NxW_18S</v>
      </c>
      <c r="B195" s="31">
        <f>Meta!B195</f>
        <v>20</v>
      </c>
      <c r="D195" s="32"/>
      <c r="E195" s="90">
        <v>0.24249999999999999</v>
      </c>
      <c r="F195">
        <v>100</v>
      </c>
      <c r="O195">
        <v>1</v>
      </c>
    </row>
    <row r="196" spans="1:15" x14ac:dyDescent="0.3">
      <c r="A196" s="31" t="str">
        <f>Meta!A196</f>
        <v>NxW_18S</v>
      </c>
      <c r="B196" s="31">
        <f>Meta!B196</f>
        <v>21</v>
      </c>
      <c r="D196" s="32"/>
      <c r="E196" s="90">
        <v>0.247</v>
      </c>
      <c r="F196">
        <v>100</v>
      </c>
      <c r="O196">
        <v>1</v>
      </c>
    </row>
    <row r="197" spans="1:15" x14ac:dyDescent="0.3">
      <c r="A197" s="31" t="str">
        <f>Meta!A197</f>
        <v>NxW_18S</v>
      </c>
      <c r="B197" s="31">
        <f>Meta!B197</f>
        <v>22</v>
      </c>
      <c r="D197" s="32"/>
      <c r="E197" s="90">
        <v>0.24629999999999999</v>
      </c>
      <c r="F197">
        <v>100</v>
      </c>
      <c r="O197">
        <v>1</v>
      </c>
    </row>
    <row r="198" spans="1:15" x14ac:dyDescent="0.3">
      <c r="A198" s="31" t="str">
        <f>Meta!A198</f>
        <v>NxW_18S</v>
      </c>
      <c r="B198" s="31">
        <f>Meta!B198</f>
        <v>23</v>
      </c>
      <c r="D198" s="32"/>
      <c r="E198" s="90">
        <v>0.2447</v>
      </c>
      <c r="F198">
        <v>100</v>
      </c>
      <c r="O198">
        <v>1</v>
      </c>
    </row>
    <row r="199" spans="1:15" x14ac:dyDescent="0.3">
      <c r="A199" s="31" t="str">
        <f>Meta!A199</f>
        <v>NxW_18S</v>
      </c>
      <c r="B199" s="31">
        <f>Meta!B199</f>
        <v>24</v>
      </c>
      <c r="D199" s="32"/>
      <c r="E199" s="90">
        <v>0.2452</v>
      </c>
      <c r="F199">
        <v>100</v>
      </c>
      <c r="O199">
        <v>1</v>
      </c>
    </row>
    <row r="200" spans="1:15" x14ac:dyDescent="0.3">
      <c r="A200" s="31" t="str">
        <f>Meta!A200</f>
        <v>NxW_18S</v>
      </c>
      <c r="B200" s="31">
        <f>Meta!B200</f>
        <v>26</v>
      </c>
      <c r="D200" s="32"/>
      <c r="E200" s="90">
        <v>0.25969999999999999</v>
      </c>
      <c r="F200">
        <v>100</v>
      </c>
      <c r="O200">
        <v>1</v>
      </c>
    </row>
    <row r="201" spans="1:15" x14ac:dyDescent="0.3">
      <c r="A201" s="31" t="str">
        <f>Meta!A201</f>
        <v>NxW_18S</v>
      </c>
      <c r="B201" s="31">
        <f>Meta!B201</f>
        <v>28</v>
      </c>
      <c r="D201" s="32"/>
      <c r="E201" s="90">
        <v>0.2535</v>
      </c>
      <c r="F201">
        <v>100</v>
      </c>
      <c r="O201">
        <v>1</v>
      </c>
    </row>
    <row r="202" spans="1:15" x14ac:dyDescent="0.3">
      <c r="A202" s="31" t="str">
        <f>Meta!A202</f>
        <v>NxW_18S</v>
      </c>
      <c r="B202" s="31">
        <f>Meta!B202</f>
        <v>29</v>
      </c>
      <c r="D202" s="32"/>
      <c r="E202" s="90">
        <v>0.2656</v>
      </c>
      <c r="F202">
        <v>100</v>
      </c>
      <c r="O202">
        <v>1</v>
      </c>
    </row>
    <row r="203" spans="1:15" x14ac:dyDescent="0.3">
      <c r="A203" s="31" t="str">
        <f>Meta!A203</f>
        <v>NxW_18S</v>
      </c>
      <c r="B203" s="31">
        <f>Meta!B203</f>
        <v>30</v>
      </c>
      <c r="D203" s="32"/>
      <c r="E203" s="90">
        <v>0.2487</v>
      </c>
      <c r="F203">
        <v>100</v>
      </c>
      <c r="O203">
        <v>1</v>
      </c>
    </row>
    <row r="204" spans="1:15" x14ac:dyDescent="0.3">
      <c r="A204" s="31" t="str">
        <f>Meta!A204</f>
        <v>NxW_18S</v>
      </c>
      <c r="B204" s="31">
        <f>Meta!B204</f>
        <v>32</v>
      </c>
      <c r="D204" s="32"/>
      <c r="E204" s="90">
        <v>0.2671</v>
      </c>
      <c r="F204">
        <v>100</v>
      </c>
      <c r="O204">
        <v>1</v>
      </c>
    </row>
    <row r="205" spans="1:15" x14ac:dyDescent="0.3">
      <c r="A205" s="31" t="str">
        <f>Meta!A205</f>
        <v>NxW_18S</v>
      </c>
      <c r="B205" s="31">
        <f>Meta!B205</f>
        <v>33</v>
      </c>
      <c r="D205" s="32"/>
      <c r="E205" s="90">
        <v>0.2465</v>
      </c>
      <c r="F205">
        <v>100</v>
      </c>
      <c r="O205">
        <v>1</v>
      </c>
    </row>
    <row r="206" spans="1:15" x14ac:dyDescent="0.3">
      <c r="A206" s="31" t="str">
        <f>Meta!A206</f>
        <v>NxW_18S</v>
      </c>
      <c r="B206" s="31">
        <f>Meta!B206</f>
        <v>34</v>
      </c>
      <c r="D206" s="32"/>
      <c r="E206" s="90">
        <v>0.26040000000000002</v>
      </c>
      <c r="F206">
        <v>100</v>
      </c>
      <c r="O206">
        <v>1</v>
      </c>
    </row>
    <row r="207" spans="1:15" x14ac:dyDescent="0.3">
      <c r="A207" s="31" t="str">
        <f>Meta!A207</f>
        <v>NxW_18S</v>
      </c>
      <c r="B207" s="31">
        <f>Meta!B207</f>
        <v>36</v>
      </c>
      <c r="D207" s="32"/>
      <c r="E207" s="90">
        <v>0.2419</v>
      </c>
      <c r="F207">
        <v>100</v>
      </c>
      <c r="O207">
        <v>1</v>
      </c>
    </row>
    <row r="208" spans="1:15" x14ac:dyDescent="0.3">
      <c r="A208" s="31" t="str">
        <f>Meta!A208</f>
        <v>NxW_18S</v>
      </c>
      <c r="B208" s="31">
        <f>Meta!B208</f>
        <v>38</v>
      </c>
      <c r="D208" s="32"/>
      <c r="E208" s="90">
        <v>0.2301</v>
      </c>
      <c r="F208">
        <v>100</v>
      </c>
      <c r="O208">
        <v>1</v>
      </c>
    </row>
    <row r="209" spans="1:15" x14ac:dyDescent="0.3">
      <c r="A209" s="31" t="str">
        <f>Meta!A209</f>
        <v>NxW_18S</v>
      </c>
      <c r="B209" s="31">
        <f>Meta!B209</f>
        <v>39</v>
      </c>
      <c r="D209" s="32"/>
      <c r="E209" s="90">
        <v>0.25309999999999999</v>
      </c>
      <c r="F209">
        <v>100</v>
      </c>
      <c r="O209">
        <v>1</v>
      </c>
    </row>
    <row r="210" spans="1:15" x14ac:dyDescent="0.3">
      <c r="A210" s="31" t="str">
        <f>Meta!A210</f>
        <v>NxW_18S</v>
      </c>
      <c r="B210" s="31">
        <f>Meta!B210</f>
        <v>40</v>
      </c>
      <c r="D210" s="32"/>
      <c r="E210" s="90">
        <v>0.24199999999999999</v>
      </c>
      <c r="F210">
        <v>100</v>
      </c>
      <c r="O210">
        <v>1</v>
      </c>
    </row>
    <row r="211" spans="1:15" x14ac:dyDescent="0.3">
      <c r="A211" s="31" t="str">
        <f>Meta!A211</f>
        <v>NxW_18S</v>
      </c>
      <c r="B211" s="31">
        <f>Meta!B211</f>
        <v>41</v>
      </c>
      <c r="D211" s="32"/>
      <c r="E211" s="90">
        <v>0.245</v>
      </c>
      <c r="F211">
        <v>100</v>
      </c>
      <c r="O211">
        <v>1</v>
      </c>
    </row>
    <row r="212" spans="1:15" x14ac:dyDescent="0.3">
      <c r="A212" s="31" t="str">
        <f>Meta!A212</f>
        <v>NxW_18S</v>
      </c>
      <c r="B212" s="31">
        <f>Meta!B212</f>
        <v>42</v>
      </c>
      <c r="D212" s="32"/>
      <c r="E212" s="90">
        <v>0.24440000000000001</v>
      </c>
      <c r="F212">
        <v>100</v>
      </c>
      <c r="O212">
        <v>1</v>
      </c>
    </row>
    <row r="213" spans="1:15" x14ac:dyDescent="0.3">
      <c r="A213" s="31" t="str">
        <f>Meta!A213</f>
        <v>NxW_18S</v>
      </c>
      <c r="B213" s="31">
        <f>Meta!B213</f>
        <v>43</v>
      </c>
      <c r="D213" s="32"/>
      <c r="E213" s="90">
        <v>0.25130000000000002</v>
      </c>
      <c r="F213">
        <v>100</v>
      </c>
      <c r="O213">
        <v>1</v>
      </c>
    </row>
    <row r="214" spans="1:15" x14ac:dyDescent="0.3">
      <c r="A214" s="31" t="str">
        <f>Meta!A214</f>
        <v>NxW_18S</v>
      </c>
      <c r="B214" s="31">
        <f>Meta!B214</f>
        <v>44</v>
      </c>
      <c r="D214" s="32"/>
      <c r="E214" s="90">
        <v>0.24299999999999999</v>
      </c>
      <c r="F214">
        <v>100</v>
      </c>
      <c r="O214">
        <v>1</v>
      </c>
    </row>
    <row r="215" spans="1:15" x14ac:dyDescent="0.3">
      <c r="A215" s="31" t="str">
        <f>Meta!A215</f>
        <v>NxW_18S</v>
      </c>
      <c r="B215" s="31">
        <f>Meta!B215</f>
        <v>45</v>
      </c>
      <c r="D215" s="32"/>
      <c r="E215" s="90">
        <v>0.25330000000000003</v>
      </c>
      <c r="F215">
        <v>100</v>
      </c>
      <c r="O215">
        <v>1</v>
      </c>
    </row>
    <row r="216" spans="1:15" x14ac:dyDescent="0.3">
      <c r="A216" s="31" t="str">
        <f>Meta!A216</f>
        <v>NxW_18S</v>
      </c>
      <c r="B216" s="31">
        <f>Meta!B216</f>
        <v>46</v>
      </c>
      <c r="D216" s="32"/>
      <c r="E216" s="90">
        <v>0.25490000000000002</v>
      </c>
      <c r="F216">
        <v>100</v>
      </c>
      <c r="O216">
        <v>1</v>
      </c>
    </row>
    <row r="217" spans="1:15" x14ac:dyDescent="0.3">
      <c r="A217" s="31" t="str">
        <f>Meta!A217</f>
        <v>NxW_18S</v>
      </c>
      <c r="B217" s="31">
        <f>Meta!B217</f>
        <v>47</v>
      </c>
      <c r="D217" s="32"/>
      <c r="E217" s="90">
        <v>0.25790000000000002</v>
      </c>
      <c r="F217">
        <v>100</v>
      </c>
      <c r="O217">
        <v>1</v>
      </c>
    </row>
    <row r="218" spans="1:15" x14ac:dyDescent="0.3">
      <c r="A218" s="31" t="str">
        <f>Meta!A218</f>
        <v>NxW_18S</v>
      </c>
      <c r="B218" s="31">
        <f>Meta!B218</f>
        <v>48</v>
      </c>
      <c r="D218" s="32"/>
      <c r="E218" s="90">
        <v>0.24540000000000001</v>
      </c>
      <c r="F218">
        <v>100</v>
      </c>
      <c r="O218">
        <v>1</v>
      </c>
    </row>
    <row r="219" spans="1:15" x14ac:dyDescent="0.3">
      <c r="A219" s="31" t="str">
        <f>Meta!A219</f>
        <v>NxW_18S</v>
      </c>
      <c r="B219" s="31">
        <f>Meta!B219</f>
        <v>50</v>
      </c>
      <c r="D219" s="32"/>
      <c r="E219" s="90">
        <v>0.24879999999999999</v>
      </c>
      <c r="F219">
        <v>100</v>
      </c>
      <c r="O219">
        <v>1</v>
      </c>
    </row>
    <row r="220" spans="1:15" x14ac:dyDescent="0.3">
      <c r="A220" s="31" t="str">
        <f>Meta!A220</f>
        <v>NxW_18S</v>
      </c>
      <c r="B220" s="31">
        <f>Meta!B220</f>
        <v>51</v>
      </c>
      <c r="D220" s="32"/>
      <c r="E220" s="90">
        <v>0.24929999999999999</v>
      </c>
      <c r="F220">
        <v>100</v>
      </c>
      <c r="O220">
        <v>1</v>
      </c>
    </row>
    <row r="221" spans="1:15" x14ac:dyDescent="0.3">
      <c r="A221" s="31" t="str">
        <f>Meta!A221</f>
        <v>NxW_18S</v>
      </c>
      <c r="B221" s="31">
        <f>Meta!B221</f>
        <v>52</v>
      </c>
      <c r="D221" s="32"/>
      <c r="E221" s="90">
        <v>0.26939999999999997</v>
      </c>
      <c r="F221">
        <v>100</v>
      </c>
      <c r="O221">
        <v>1</v>
      </c>
    </row>
    <row r="222" spans="1:15" x14ac:dyDescent="0.3">
      <c r="A222" s="31" t="str">
        <f>Meta!A222</f>
        <v>NxW_18S</v>
      </c>
      <c r="B222" s="31">
        <f>Meta!B222</f>
        <v>54</v>
      </c>
      <c r="D222" s="32"/>
      <c r="E222" s="90">
        <v>0.25640000000000002</v>
      </c>
      <c r="F222">
        <v>100</v>
      </c>
      <c r="O222">
        <v>1</v>
      </c>
    </row>
    <row r="223" spans="1:15" x14ac:dyDescent="0.3">
      <c r="A223" s="31" t="str">
        <f>Meta!A223</f>
        <v>NxW_18S</v>
      </c>
      <c r="B223" s="31">
        <f>Meta!B223</f>
        <v>55</v>
      </c>
      <c r="D223" s="32"/>
      <c r="E223" s="90">
        <v>0.249</v>
      </c>
      <c r="F223">
        <v>100</v>
      </c>
      <c r="O223">
        <v>1</v>
      </c>
    </row>
    <row r="224" spans="1:15" x14ac:dyDescent="0.3">
      <c r="A224" s="31" t="str">
        <f>Meta!A224</f>
        <v>NxW_18S</v>
      </c>
      <c r="B224" s="31">
        <f>Meta!B224</f>
        <v>56</v>
      </c>
      <c r="D224" s="32"/>
      <c r="E224" s="90">
        <v>0.25430000000000003</v>
      </c>
      <c r="F224">
        <v>100</v>
      </c>
      <c r="O224">
        <v>1</v>
      </c>
    </row>
    <row r="225" spans="1:15" x14ac:dyDescent="0.3">
      <c r="A225" s="31" t="str">
        <f>Meta!A225</f>
        <v>NxW_18S</v>
      </c>
      <c r="B225" s="31">
        <f>Meta!B225</f>
        <v>57</v>
      </c>
      <c r="D225" s="32"/>
      <c r="E225" s="90">
        <v>0.24970000000000001</v>
      </c>
      <c r="F225">
        <v>100</v>
      </c>
      <c r="O225">
        <v>1</v>
      </c>
    </row>
    <row r="226" spans="1:15" x14ac:dyDescent="0.3">
      <c r="A226" s="31" t="str">
        <f>Meta!A226</f>
        <v>NxW_18S</v>
      </c>
      <c r="B226" s="31">
        <f>Meta!B226</f>
        <v>58</v>
      </c>
      <c r="D226" s="32"/>
      <c r="E226" s="90">
        <v>0.24679999999999999</v>
      </c>
      <c r="F226">
        <v>100</v>
      </c>
      <c r="O226">
        <v>1</v>
      </c>
    </row>
    <row r="227" spans="1:15" x14ac:dyDescent="0.3">
      <c r="A227" s="31" t="str">
        <f>Meta!A227</f>
        <v>NxW_18S</v>
      </c>
      <c r="B227" s="31">
        <f>Meta!B227</f>
        <v>59</v>
      </c>
      <c r="D227" s="32"/>
      <c r="E227" s="90">
        <v>0.25130000000000002</v>
      </c>
      <c r="F227">
        <v>100</v>
      </c>
      <c r="O227">
        <v>1</v>
      </c>
    </row>
    <row r="228" spans="1:15" x14ac:dyDescent="0.3">
      <c r="A228" s="31" t="str">
        <f>Meta!A228</f>
        <v>NxW_18S</v>
      </c>
      <c r="B228" s="31">
        <f>Meta!B228</f>
        <v>61</v>
      </c>
      <c r="D228" s="32"/>
      <c r="E228" s="90">
        <v>0.2495</v>
      </c>
      <c r="F228">
        <v>100</v>
      </c>
      <c r="O228">
        <v>1</v>
      </c>
    </row>
    <row r="229" spans="1:15" x14ac:dyDescent="0.3">
      <c r="A229" s="31" t="str">
        <f>Meta!A229</f>
        <v>NxW_18S</v>
      </c>
      <c r="B229" s="31">
        <f>Meta!B229</f>
        <v>62</v>
      </c>
      <c r="D229" s="32"/>
      <c r="E229" s="90">
        <v>0.25569999999999998</v>
      </c>
      <c r="F229">
        <v>100</v>
      </c>
      <c r="O229">
        <v>1</v>
      </c>
    </row>
    <row r="230" spans="1:15" x14ac:dyDescent="0.3">
      <c r="A230" s="31" t="str">
        <f>Meta!A230</f>
        <v>NxW_18S</v>
      </c>
      <c r="B230" s="31">
        <f>Meta!B230</f>
        <v>63</v>
      </c>
      <c r="D230" s="32"/>
      <c r="E230" s="90">
        <v>0.251</v>
      </c>
      <c r="F230">
        <v>100</v>
      </c>
      <c r="O230">
        <v>1</v>
      </c>
    </row>
    <row r="231" spans="1:15" x14ac:dyDescent="0.3">
      <c r="A231" s="31" t="str">
        <f>Meta!A231</f>
        <v>NxW_18S</v>
      </c>
      <c r="B231" s="31">
        <f>Meta!B231</f>
        <v>64</v>
      </c>
      <c r="D231" s="32"/>
      <c r="E231" s="90">
        <v>0.2437</v>
      </c>
      <c r="F231">
        <v>100</v>
      </c>
      <c r="O231">
        <v>1</v>
      </c>
    </row>
    <row r="232" spans="1:15" x14ac:dyDescent="0.3">
      <c r="A232" s="31" t="str">
        <f>Meta!A232</f>
        <v>NxW_18S</v>
      </c>
      <c r="B232" s="31">
        <f>Meta!B232</f>
        <v>65</v>
      </c>
      <c r="D232" s="32"/>
      <c r="E232" s="90">
        <v>0.24829999999999999</v>
      </c>
      <c r="F232">
        <v>100</v>
      </c>
      <c r="O232">
        <v>1</v>
      </c>
    </row>
    <row r="233" spans="1:15" x14ac:dyDescent="0.3">
      <c r="A233" s="31" t="str">
        <f>Meta!A233</f>
        <v>NxW_18S</v>
      </c>
      <c r="B233" s="31">
        <f>Meta!B233</f>
        <v>66</v>
      </c>
      <c r="D233" s="32"/>
      <c r="E233" s="90">
        <v>0.26319999999999999</v>
      </c>
      <c r="F233">
        <v>100</v>
      </c>
      <c r="O233">
        <v>1</v>
      </c>
    </row>
    <row r="234" spans="1:15" x14ac:dyDescent="0.3">
      <c r="A234" s="31" t="str">
        <f>Meta!A234</f>
        <v>NxW_18S</v>
      </c>
      <c r="B234" s="31">
        <f>Meta!B234</f>
        <v>67</v>
      </c>
      <c r="D234" s="32"/>
      <c r="E234" s="90">
        <v>0.25690000000000002</v>
      </c>
      <c r="F234">
        <v>100</v>
      </c>
      <c r="O234">
        <v>1</v>
      </c>
    </row>
    <row r="235" spans="1:15" x14ac:dyDescent="0.3">
      <c r="A235" s="31" t="str">
        <f>Meta!A235</f>
        <v>NxW_18S</v>
      </c>
      <c r="B235" s="31">
        <f>Meta!B235</f>
        <v>68</v>
      </c>
      <c r="D235" s="32"/>
      <c r="E235" s="90">
        <v>0.28599999999999998</v>
      </c>
      <c r="F235">
        <v>100</v>
      </c>
      <c r="O235">
        <v>1</v>
      </c>
    </row>
    <row r="236" spans="1:15" x14ac:dyDescent="0.3">
      <c r="A236" s="31" t="str">
        <f>Meta!A236</f>
        <v>NxW_18S</v>
      </c>
      <c r="B236" s="31">
        <f>Meta!B236</f>
        <v>69</v>
      </c>
      <c r="D236" s="32"/>
      <c r="E236" s="90">
        <v>0.24</v>
      </c>
      <c r="F236">
        <v>100</v>
      </c>
      <c r="O236">
        <v>1</v>
      </c>
    </row>
    <row r="237" spans="1:15" x14ac:dyDescent="0.3">
      <c r="A237" s="31" t="str">
        <f>Meta!A237</f>
        <v>NxW_18S</v>
      </c>
      <c r="B237" s="31">
        <f>Meta!B237</f>
        <v>70</v>
      </c>
      <c r="D237" s="32"/>
      <c r="E237" s="90">
        <v>0.26519999999999999</v>
      </c>
      <c r="F237">
        <v>100</v>
      </c>
      <c r="O237">
        <v>1</v>
      </c>
    </row>
    <row r="238" spans="1:15" x14ac:dyDescent="0.3">
      <c r="A238" s="31" t="str">
        <f>Meta!A238</f>
        <v>NxW_18S</v>
      </c>
      <c r="B238" s="31">
        <f>Meta!B238</f>
        <v>71</v>
      </c>
      <c r="D238" s="32"/>
      <c r="E238" s="90">
        <v>0.2545</v>
      </c>
      <c r="F238">
        <v>100</v>
      </c>
      <c r="O238">
        <v>1</v>
      </c>
    </row>
    <row r="239" spans="1:15" x14ac:dyDescent="0.3">
      <c r="A239" s="31" t="str">
        <f>Meta!A239</f>
        <v>NxW_18S</v>
      </c>
      <c r="B239" s="31">
        <f>Meta!B239</f>
        <v>72</v>
      </c>
      <c r="D239" s="32"/>
      <c r="E239" s="90">
        <v>0.24460000000000001</v>
      </c>
      <c r="F239">
        <v>100</v>
      </c>
      <c r="O239">
        <v>1</v>
      </c>
    </row>
    <row r="240" spans="1:15" x14ac:dyDescent="0.3">
      <c r="A240" s="31" t="str">
        <f>Meta!A240</f>
        <v>NxW_18S</v>
      </c>
      <c r="B240" s="31">
        <f>Meta!B240</f>
        <v>85</v>
      </c>
      <c r="D240" s="32"/>
      <c r="E240" s="90">
        <v>0.2555</v>
      </c>
      <c r="F240">
        <v>100</v>
      </c>
      <c r="O240">
        <v>1</v>
      </c>
    </row>
    <row r="241" spans="1:15" x14ac:dyDescent="0.3">
      <c r="A241" s="31" t="str">
        <f>Meta!A241</f>
        <v>NxW_18S</v>
      </c>
      <c r="B241" s="31">
        <f>Meta!B241</f>
        <v>86</v>
      </c>
      <c r="D241" s="32"/>
      <c r="E241" s="90">
        <v>0.25</v>
      </c>
      <c r="F241">
        <v>100</v>
      </c>
      <c r="O241">
        <v>1</v>
      </c>
    </row>
    <row r="242" spans="1:15" x14ac:dyDescent="0.3">
      <c r="A242" s="31" t="str">
        <f>Meta!A242</f>
        <v>NxW_18S</v>
      </c>
      <c r="B242" s="31">
        <f>Meta!B242</f>
        <v>87</v>
      </c>
      <c r="D242" s="32"/>
      <c r="E242" s="90">
        <v>0.2482</v>
      </c>
      <c r="F242">
        <v>100</v>
      </c>
      <c r="O242">
        <v>1</v>
      </c>
    </row>
    <row r="243" spans="1:15" x14ac:dyDescent="0.3">
      <c r="A243" s="31" t="str">
        <f>Meta!A243</f>
        <v>NxW_18S</v>
      </c>
      <c r="B243" s="31">
        <f>Meta!B243</f>
        <v>88</v>
      </c>
      <c r="D243" s="32"/>
      <c r="E243" s="90">
        <v>0.25069999999999998</v>
      </c>
      <c r="F243">
        <v>100</v>
      </c>
      <c r="O243">
        <v>1</v>
      </c>
    </row>
    <row r="244" spans="1:15" x14ac:dyDescent="0.3">
      <c r="A244" s="31" t="str">
        <f>Meta!A244</f>
        <v>NxW_18S</v>
      </c>
      <c r="B244" s="31">
        <f>Meta!B244</f>
        <v>90</v>
      </c>
      <c r="D244" s="32"/>
      <c r="E244" s="90">
        <v>0.24410000000000001</v>
      </c>
      <c r="F244">
        <v>100</v>
      </c>
      <c r="O244">
        <v>1</v>
      </c>
    </row>
    <row r="245" spans="1:15" x14ac:dyDescent="0.3">
      <c r="A245" s="31" t="str">
        <f>Meta!A245</f>
        <v>NxW_18S</v>
      </c>
      <c r="B245" s="31">
        <f>Meta!B245</f>
        <v>91</v>
      </c>
      <c r="D245" s="32"/>
      <c r="E245" s="90">
        <v>0.249</v>
      </c>
      <c r="F245">
        <v>100</v>
      </c>
      <c r="O245">
        <v>1</v>
      </c>
    </row>
    <row r="246" spans="1:15" x14ac:dyDescent="0.3">
      <c r="A246" s="31" t="str">
        <f>Meta!A246</f>
        <v>NxW_18S</v>
      </c>
      <c r="B246" s="31">
        <f>Meta!B246</f>
        <v>92</v>
      </c>
      <c r="D246" s="32"/>
      <c r="E246" s="90">
        <v>0.25659999999999999</v>
      </c>
      <c r="F246">
        <v>100</v>
      </c>
      <c r="O246">
        <v>1</v>
      </c>
    </row>
    <row r="247" spans="1:15" x14ac:dyDescent="0.3">
      <c r="A247" s="31" t="str">
        <f>Meta!A247</f>
        <v>NxW_18S</v>
      </c>
      <c r="B247" s="31">
        <f>Meta!B247</f>
        <v>93</v>
      </c>
      <c r="D247" s="32"/>
      <c r="E247" s="90">
        <v>0.25269999999999998</v>
      </c>
      <c r="F247">
        <v>100</v>
      </c>
      <c r="O247">
        <v>1</v>
      </c>
    </row>
    <row r="248" spans="1:15" x14ac:dyDescent="0.3">
      <c r="A248" s="31" t="str">
        <f>Meta!A248</f>
        <v>NxW_18S</v>
      </c>
      <c r="B248" s="31">
        <f>Meta!B248</f>
        <v>94</v>
      </c>
      <c r="D248" s="32"/>
      <c r="E248" s="90">
        <v>0.2621</v>
      </c>
      <c r="F248">
        <v>100</v>
      </c>
      <c r="O248">
        <v>1</v>
      </c>
    </row>
    <row r="249" spans="1:15" x14ac:dyDescent="0.3">
      <c r="A249" s="31" t="str">
        <f>Meta!A249</f>
        <v>NxW_18S</v>
      </c>
      <c r="B249" s="31">
        <f>Meta!B249</f>
        <v>95</v>
      </c>
      <c r="D249" s="32"/>
      <c r="E249" s="90">
        <v>0.248</v>
      </c>
      <c r="F249">
        <v>100</v>
      </c>
      <c r="O249">
        <v>1</v>
      </c>
    </row>
    <row r="250" spans="1:15" x14ac:dyDescent="0.3">
      <c r="A250" s="31" t="str">
        <f>Meta!A250</f>
        <v>NxW_18S</v>
      </c>
      <c r="B250" s="31">
        <f>Meta!B250</f>
        <v>96</v>
      </c>
      <c r="D250" s="32"/>
      <c r="E250" s="90">
        <v>0.25440000000000002</v>
      </c>
      <c r="F250">
        <v>100</v>
      </c>
      <c r="O250">
        <v>1</v>
      </c>
    </row>
    <row r="251" spans="1:15" x14ac:dyDescent="0.3">
      <c r="A251" s="31" t="str">
        <f>Meta!A251</f>
        <v>NxW_18S</v>
      </c>
      <c r="B251" s="31">
        <f>Meta!B251</f>
        <v>97</v>
      </c>
      <c r="D251" s="32"/>
      <c r="E251" s="90">
        <v>0.248</v>
      </c>
      <c r="F251">
        <v>100</v>
      </c>
      <c r="O251">
        <v>1</v>
      </c>
    </row>
    <row r="252" spans="1:15" x14ac:dyDescent="0.3">
      <c r="A252" s="31" t="str">
        <f>Meta!A252</f>
        <v>NxW_18S</v>
      </c>
      <c r="B252" s="31">
        <f>Meta!B252</f>
        <v>98</v>
      </c>
      <c r="D252" s="32"/>
      <c r="E252" s="90">
        <v>0.251</v>
      </c>
      <c r="F252">
        <v>100</v>
      </c>
      <c r="O252">
        <v>1</v>
      </c>
    </row>
    <row r="253" spans="1:15" x14ac:dyDescent="0.3">
      <c r="A253" s="31" t="str">
        <f>Meta!A253</f>
        <v>NxW_18S</v>
      </c>
      <c r="B253" s="31">
        <f>Meta!B253</f>
        <v>99</v>
      </c>
      <c r="D253" s="32"/>
      <c r="E253" s="90">
        <v>0.2535</v>
      </c>
      <c r="F253">
        <v>100</v>
      </c>
      <c r="O253">
        <v>1</v>
      </c>
    </row>
    <row r="254" spans="1:15" x14ac:dyDescent="0.3">
      <c r="A254" s="31" t="str">
        <f>Meta!A254</f>
        <v>NxW_18S</v>
      </c>
      <c r="B254" s="31">
        <f>Meta!B254</f>
        <v>100</v>
      </c>
      <c r="D254" s="32"/>
      <c r="E254" s="90">
        <v>0.25600000000000001</v>
      </c>
      <c r="F254">
        <v>100</v>
      </c>
      <c r="O254">
        <v>1</v>
      </c>
    </row>
    <row r="255" spans="1:15" x14ac:dyDescent="0.3">
      <c r="A255" s="31" t="str">
        <f>Meta!A255</f>
        <v>NxW_18S</v>
      </c>
      <c r="B255" s="31">
        <f>Meta!B255</f>
        <v>101</v>
      </c>
      <c r="D255" s="32"/>
      <c r="E255" s="90">
        <v>0.25109999999999999</v>
      </c>
      <c r="F255">
        <v>100</v>
      </c>
      <c r="O255">
        <v>1</v>
      </c>
    </row>
    <row r="256" spans="1:15" x14ac:dyDescent="0.3">
      <c r="A256" s="31" t="str">
        <f>Meta!A256</f>
        <v>NxW_18S</v>
      </c>
      <c r="B256" s="31">
        <f>Meta!B256</f>
        <v>102</v>
      </c>
      <c r="D256" s="32"/>
      <c r="E256" s="90">
        <v>0.24460000000000001</v>
      </c>
      <c r="F256">
        <v>100</v>
      </c>
      <c r="O256">
        <v>1</v>
      </c>
    </row>
    <row r="257" spans="1:15" x14ac:dyDescent="0.3">
      <c r="A257" s="31" t="str">
        <f>Meta!A257</f>
        <v>NxW_18S</v>
      </c>
      <c r="B257" s="31">
        <f>Meta!B257</f>
        <v>103</v>
      </c>
      <c r="D257" s="32"/>
      <c r="E257" s="90">
        <v>0.25769999999999998</v>
      </c>
      <c r="F257">
        <v>100</v>
      </c>
      <c r="O257">
        <v>1</v>
      </c>
    </row>
    <row r="258" spans="1:15" x14ac:dyDescent="0.3">
      <c r="A258" s="31" t="str">
        <f>Meta!A258</f>
        <v>NxW_18S</v>
      </c>
      <c r="B258" s="31">
        <f>Meta!B258</f>
        <v>104</v>
      </c>
      <c r="D258" s="32"/>
      <c r="E258" s="90">
        <v>0.25269999999999998</v>
      </c>
      <c r="F258">
        <v>100</v>
      </c>
      <c r="O258">
        <v>1</v>
      </c>
    </row>
    <row r="259" spans="1:15" x14ac:dyDescent="0.3">
      <c r="A259" s="31" t="str">
        <f>Meta!A259</f>
        <v>NxW_18S</v>
      </c>
      <c r="B259" s="31">
        <f>Meta!B259</f>
        <v>105</v>
      </c>
      <c r="D259" s="32"/>
      <c r="E259" s="90">
        <v>0.2621</v>
      </c>
      <c r="F259">
        <v>100</v>
      </c>
      <c r="O259">
        <v>1</v>
      </c>
    </row>
    <row r="260" spans="1:15" x14ac:dyDescent="0.3">
      <c r="A260" s="31" t="str">
        <f>Meta!A260</f>
        <v>NxW_18S</v>
      </c>
      <c r="B260" s="31">
        <f>Meta!B260</f>
        <v>106</v>
      </c>
      <c r="D260" s="32"/>
      <c r="E260" s="90">
        <v>0.24990000000000001</v>
      </c>
      <c r="F260">
        <v>100</v>
      </c>
      <c r="O260">
        <v>1</v>
      </c>
    </row>
    <row r="261" spans="1:15" x14ac:dyDescent="0.3">
      <c r="A261" s="31" t="str">
        <f>Meta!A261</f>
        <v>NxW_18S</v>
      </c>
      <c r="B261" s="31">
        <f>Meta!B261</f>
        <v>108</v>
      </c>
      <c r="D261" s="32"/>
      <c r="E261" s="90">
        <v>0.24440000000000001</v>
      </c>
      <c r="F261">
        <v>100</v>
      </c>
      <c r="O261">
        <v>1</v>
      </c>
    </row>
    <row r="262" spans="1:15" x14ac:dyDescent="0.3">
      <c r="A262" s="31" t="str">
        <f>Meta!A262</f>
        <v>NxW_18S</v>
      </c>
      <c r="B262" s="31">
        <f>Meta!B262</f>
        <v>109</v>
      </c>
      <c r="D262" s="32"/>
      <c r="E262" s="90">
        <v>0.2429</v>
      </c>
      <c r="F262">
        <v>100</v>
      </c>
      <c r="O262">
        <v>1</v>
      </c>
    </row>
    <row r="263" spans="1:15" x14ac:dyDescent="0.3">
      <c r="A263" s="31" t="str">
        <f>Meta!A263</f>
        <v>NxW_18S</v>
      </c>
      <c r="B263" s="31">
        <f>Meta!B263</f>
        <v>110</v>
      </c>
      <c r="D263" s="32"/>
      <c r="E263" s="90">
        <v>0.2591</v>
      </c>
      <c r="F263">
        <v>100</v>
      </c>
      <c r="O263">
        <v>1</v>
      </c>
    </row>
    <row r="264" spans="1:15" x14ac:dyDescent="0.3">
      <c r="A264" s="31" t="str">
        <f>Meta!A264</f>
        <v>NxW_18S</v>
      </c>
      <c r="B264" s="31">
        <f>Meta!B264</f>
        <v>113</v>
      </c>
      <c r="D264" s="32"/>
      <c r="E264" s="90">
        <v>0.24160000000000001</v>
      </c>
      <c r="F264">
        <v>100</v>
      </c>
      <c r="O264">
        <v>1</v>
      </c>
    </row>
    <row r="265" spans="1:15" x14ac:dyDescent="0.3">
      <c r="A265" s="31" t="str">
        <f>Meta!A265</f>
        <v>NxW_18S</v>
      </c>
      <c r="B265" s="31">
        <f>Meta!B265</f>
        <v>115</v>
      </c>
      <c r="D265" s="32"/>
      <c r="E265" s="90">
        <v>0.24379999999999999</v>
      </c>
      <c r="F265">
        <v>100</v>
      </c>
      <c r="O265">
        <v>1</v>
      </c>
    </row>
    <row r="266" spans="1:15" x14ac:dyDescent="0.3">
      <c r="A266" s="31" t="str">
        <f>Meta!A266</f>
        <v>NxW_18S</v>
      </c>
      <c r="B266" s="31">
        <f>Meta!B266</f>
        <v>116</v>
      </c>
      <c r="D266" s="32"/>
      <c r="E266" s="90">
        <v>0.26650000000000001</v>
      </c>
      <c r="F266">
        <v>100</v>
      </c>
      <c r="O266">
        <v>1</v>
      </c>
    </row>
    <row r="267" spans="1:15" x14ac:dyDescent="0.3">
      <c r="A267" s="31" t="str">
        <f>Meta!A267</f>
        <v>NxW_18S</v>
      </c>
      <c r="B267" s="31">
        <f>Meta!B267</f>
        <v>118</v>
      </c>
      <c r="D267" s="32"/>
      <c r="E267" s="90">
        <v>0.249</v>
      </c>
      <c r="F267">
        <v>100</v>
      </c>
      <c r="O267">
        <v>1</v>
      </c>
    </row>
    <row r="268" spans="1:15" x14ac:dyDescent="0.3">
      <c r="A268" s="31" t="str">
        <f>Meta!A268</f>
        <v>NxW_18S</v>
      </c>
      <c r="B268" s="31">
        <f>Meta!B268</f>
        <v>120</v>
      </c>
      <c r="D268" s="32"/>
      <c r="E268" s="90">
        <v>0.253</v>
      </c>
      <c r="F268">
        <v>100</v>
      </c>
      <c r="O268">
        <v>1</v>
      </c>
    </row>
    <row r="269" spans="1:15" x14ac:dyDescent="0.3">
      <c r="A269" s="31" t="str">
        <f>Meta!A269</f>
        <v>NxW_18S</v>
      </c>
      <c r="B269" s="31">
        <f>Meta!B269</f>
        <v>122</v>
      </c>
      <c r="E269" s="90">
        <v>0.25</v>
      </c>
      <c r="F269">
        <v>100</v>
      </c>
      <c r="O269">
        <v>1</v>
      </c>
    </row>
    <row r="270" spans="1:15" x14ac:dyDescent="0.3">
      <c r="A270" s="31" t="str">
        <f>Meta!A270</f>
        <v>NxW_18S</v>
      </c>
      <c r="B270" s="31">
        <f>Meta!B270</f>
        <v>124</v>
      </c>
      <c r="E270" s="90">
        <v>0.2505</v>
      </c>
      <c r="F270">
        <v>100</v>
      </c>
      <c r="O270">
        <v>1</v>
      </c>
    </row>
    <row r="271" spans="1:15" x14ac:dyDescent="0.3">
      <c r="A271" s="31" t="str">
        <f>Meta!A271</f>
        <v>NxW_18S</v>
      </c>
      <c r="B271" s="31">
        <f>Meta!B271</f>
        <v>125</v>
      </c>
      <c r="E271" s="90">
        <v>0.2419</v>
      </c>
      <c r="F271">
        <v>100</v>
      </c>
      <c r="O271">
        <v>1</v>
      </c>
    </row>
    <row r="272" spans="1:15" x14ac:dyDescent="0.3">
      <c r="A272" s="31" t="str">
        <f>Meta!A272</f>
        <v>NxW_18S</v>
      </c>
      <c r="B272" s="31">
        <f>Meta!B272</f>
        <v>126</v>
      </c>
      <c r="E272" s="90">
        <v>0.2525</v>
      </c>
      <c r="F272">
        <v>100</v>
      </c>
      <c r="O272">
        <v>1</v>
      </c>
    </row>
    <row r="273" spans="1:15" x14ac:dyDescent="0.3">
      <c r="A273" s="31" t="str">
        <f>Meta!A273</f>
        <v>NxW_18S</v>
      </c>
      <c r="B273" s="31">
        <f>Meta!B273</f>
        <v>128</v>
      </c>
      <c r="E273" s="90">
        <v>0.2475</v>
      </c>
      <c r="F273">
        <v>100</v>
      </c>
      <c r="O273">
        <v>1</v>
      </c>
    </row>
    <row r="274" spans="1:15" x14ac:dyDescent="0.3">
      <c r="A274" s="31" t="str">
        <f>Meta!A274</f>
        <v>NxW_18S</v>
      </c>
      <c r="B274" s="31" t="str">
        <f>Meta!B274</f>
        <v>qPCR_H2O_1_ITS_A</v>
      </c>
      <c r="E274" s="90" t="e">
        <v>#N/A</v>
      </c>
    </row>
    <row r="275" spans="1:15" x14ac:dyDescent="0.3">
      <c r="A275" s="31" t="str">
        <f>Meta!A275</f>
        <v>NxW_18S</v>
      </c>
      <c r="B275" s="31" t="str">
        <f>Meta!B275</f>
        <v>qPCR_H2O_2_ITS_A</v>
      </c>
      <c r="E275" s="90" t="e">
        <v>#N/A</v>
      </c>
    </row>
    <row r="276" spans="1:15" x14ac:dyDescent="0.3">
      <c r="A276" s="31" t="str">
        <f>Meta!A276</f>
        <v>NxW_18S</v>
      </c>
      <c r="B276" s="31" t="str">
        <f>Meta!B276</f>
        <v>CalEXn_ITS_A</v>
      </c>
      <c r="E276" s="90" t="e">
        <v>#N/A</v>
      </c>
      <c r="F276">
        <v>100</v>
      </c>
      <c r="O276">
        <v>1</v>
      </c>
    </row>
    <row r="277" spans="1:15" x14ac:dyDescent="0.3">
      <c r="A277" s="31" t="str">
        <f>Meta!A277</f>
        <v>NxW_18S</v>
      </c>
      <c r="B277" s="31" t="str">
        <f>Meta!B277</f>
        <v>Zymo_ITS_A</v>
      </c>
      <c r="E277" s="90" t="s">
        <v>344</v>
      </c>
      <c r="O277">
        <v>1</v>
      </c>
    </row>
    <row r="278" spans="1:15" x14ac:dyDescent="0.3">
      <c r="A278" s="31" t="str">
        <f>Meta!A278</f>
        <v>NxW_18S</v>
      </c>
      <c r="B278" s="31" t="str">
        <f>Meta!B278</f>
        <v>MinION_Extraction_H2O_ITS_A</v>
      </c>
      <c r="E278" s="90" t="e">
        <v>#N/A</v>
      </c>
      <c r="F278">
        <v>100</v>
      </c>
    </row>
    <row r="279" spans="1:15" x14ac:dyDescent="0.3">
      <c r="A279" s="31" t="str">
        <f>Meta!A279</f>
        <v>NxW_18S</v>
      </c>
      <c r="B279" s="31" t="str">
        <f>Meta!B279</f>
        <v>MinION_PCR1_H2O_ITS_A</v>
      </c>
      <c r="E279" s="90" t="e">
        <v>#N/A</v>
      </c>
    </row>
    <row r="280" spans="1:15" x14ac:dyDescent="0.3">
      <c r="A280" s="31" t="str">
        <f>Meta!A280</f>
        <v>NxW_18S</v>
      </c>
      <c r="B280" s="31" t="str">
        <f>Meta!B280</f>
        <v>MinION_PCR2_H2O_ITS_A</v>
      </c>
      <c r="E280" s="90" t="e">
        <v>#N/A</v>
      </c>
    </row>
    <row r="281" spans="1:15" x14ac:dyDescent="0.3">
      <c r="A281" s="31" t="str">
        <f>Meta!A281</f>
        <v>NxW_18S</v>
      </c>
      <c r="B281" s="31">
        <f>Meta!B281</f>
        <v>129</v>
      </c>
      <c r="E281" s="90">
        <v>0.24579999999999999</v>
      </c>
      <c r="F281">
        <v>100</v>
      </c>
      <c r="O281">
        <v>1</v>
      </c>
    </row>
    <row r="282" spans="1:15" x14ac:dyDescent="0.3">
      <c r="A282" s="31" t="str">
        <f>Meta!A282</f>
        <v>NxW_18S</v>
      </c>
      <c r="B282" s="31">
        <f>Meta!B282</f>
        <v>130</v>
      </c>
      <c r="E282" s="90">
        <v>0.25140000000000001</v>
      </c>
      <c r="F282">
        <v>100</v>
      </c>
      <c r="O282">
        <v>1</v>
      </c>
    </row>
    <row r="283" spans="1:15" x14ac:dyDescent="0.3">
      <c r="A283" s="31" t="str">
        <f>Meta!A283</f>
        <v>NxW_18S</v>
      </c>
      <c r="B283" s="31">
        <f>Meta!B283</f>
        <v>131</v>
      </c>
      <c r="E283" s="90">
        <v>0.25369999999999998</v>
      </c>
      <c r="F283">
        <v>100</v>
      </c>
      <c r="O283">
        <v>1</v>
      </c>
    </row>
    <row r="284" spans="1:15" x14ac:dyDescent="0.3">
      <c r="A284" s="31" t="str">
        <f>Meta!A284</f>
        <v>NxW_18S</v>
      </c>
      <c r="B284" s="31">
        <f>Meta!B284</f>
        <v>132</v>
      </c>
      <c r="E284" s="90">
        <v>0.24990000000000001</v>
      </c>
      <c r="F284">
        <v>100</v>
      </c>
      <c r="O284">
        <v>1</v>
      </c>
    </row>
    <row r="285" spans="1:15" x14ac:dyDescent="0.3">
      <c r="A285" s="31" t="str">
        <f>Meta!A285</f>
        <v>NxW_18S</v>
      </c>
      <c r="B285" s="31">
        <f>Meta!B285</f>
        <v>133</v>
      </c>
      <c r="E285" s="90">
        <v>0.2525</v>
      </c>
      <c r="F285">
        <v>100</v>
      </c>
      <c r="O285">
        <v>1</v>
      </c>
    </row>
    <row r="286" spans="1:15" x14ac:dyDescent="0.3">
      <c r="A286" s="31" t="str">
        <f>Meta!A286</f>
        <v>NxW_18S</v>
      </c>
      <c r="B286" s="31">
        <f>Meta!B286</f>
        <v>134</v>
      </c>
      <c r="E286" s="90">
        <v>0.25650000000000001</v>
      </c>
      <c r="F286">
        <v>100</v>
      </c>
      <c r="O286">
        <v>1</v>
      </c>
    </row>
    <row r="287" spans="1:15" x14ac:dyDescent="0.3">
      <c r="A287" s="31" t="str">
        <f>Meta!A287</f>
        <v>NxW_18S</v>
      </c>
      <c r="B287" s="31">
        <f>Meta!B287</f>
        <v>135</v>
      </c>
      <c r="E287" s="90">
        <v>0.25009999999999999</v>
      </c>
      <c r="F287">
        <v>100</v>
      </c>
      <c r="O287">
        <v>1</v>
      </c>
    </row>
    <row r="288" spans="1:15" x14ac:dyDescent="0.3">
      <c r="A288" s="31" t="str">
        <f>Meta!A288</f>
        <v>NxW_18S</v>
      </c>
      <c r="B288" s="31">
        <f>Meta!B288</f>
        <v>136</v>
      </c>
      <c r="E288" s="90">
        <v>0.24729999999999999</v>
      </c>
      <c r="F288">
        <v>100</v>
      </c>
      <c r="O288">
        <v>1</v>
      </c>
    </row>
    <row r="289" spans="1:15" x14ac:dyDescent="0.3">
      <c r="A289" s="31" t="str">
        <f>Meta!A289</f>
        <v>NxW_18S</v>
      </c>
      <c r="B289" s="31">
        <f>Meta!B289</f>
        <v>137</v>
      </c>
      <c r="E289" s="90">
        <v>0.25140000000000001</v>
      </c>
      <c r="F289">
        <v>100</v>
      </c>
      <c r="O289">
        <v>1</v>
      </c>
    </row>
    <row r="290" spans="1:15" x14ac:dyDescent="0.3">
      <c r="A290" s="31" t="str">
        <f>Meta!A290</f>
        <v>NxW_18S</v>
      </c>
      <c r="B290" s="31">
        <f>Meta!B290</f>
        <v>138</v>
      </c>
      <c r="E290" s="90">
        <v>0.2492</v>
      </c>
      <c r="F290">
        <v>100</v>
      </c>
      <c r="O290">
        <v>1</v>
      </c>
    </row>
    <row r="291" spans="1:15" x14ac:dyDescent="0.3">
      <c r="A291" s="31" t="str">
        <f>Meta!A291</f>
        <v>NxW_18S</v>
      </c>
      <c r="B291" s="31">
        <f>Meta!B291</f>
        <v>139</v>
      </c>
      <c r="E291" s="90">
        <v>0.2661</v>
      </c>
      <c r="F291">
        <v>100</v>
      </c>
      <c r="O291">
        <v>1</v>
      </c>
    </row>
    <row r="292" spans="1:15" x14ac:dyDescent="0.3">
      <c r="A292" s="31" t="str">
        <f>Meta!A292</f>
        <v>NxW_18S</v>
      </c>
      <c r="B292" s="31">
        <f>Meta!B292</f>
        <v>141</v>
      </c>
      <c r="E292" s="90">
        <v>0.2432</v>
      </c>
      <c r="F292">
        <v>100</v>
      </c>
      <c r="O292">
        <v>1</v>
      </c>
    </row>
    <row r="293" spans="1:15" x14ac:dyDescent="0.3">
      <c r="A293" s="31" t="str">
        <f>Meta!A293</f>
        <v>NxW_18S</v>
      </c>
      <c r="B293" s="31">
        <f>Meta!B293</f>
        <v>142</v>
      </c>
      <c r="E293" s="90">
        <v>0.24679999999999999</v>
      </c>
      <c r="F293">
        <v>100</v>
      </c>
      <c r="O293">
        <v>1</v>
      </c>
    </row>
    <row r="294" spans="1:15" x14ac:dyDescent="0.3">
      <c r="A294" s="31" t="str">
        <f>Meta!A294</f>
        <v>NxW_18S</v>
      </c>
      <c r="B294" s="31">
        <f>Meta!B294</f>
        <v>145</v>
      </c>
      <c r="E294" s="90">
        <v>0.24310000000000001</v>
      </c>
      <c r="F294">
        <v>100</v>
      </c>
      <c r="O294">
        <v>1</v>
      </c>
    </row>
    <row r="295" spans="1:15" x14ac:dyDescent="0.3">
      <c r="A295" s="31" t="str">
        <f>Meta!A295</f>
        <v>NxW_18S</v>
      </c>
      <c r="B295" s="31">
        <f>Meta!B295</f>
        <v>146</v>
      </c>
      <c r="E295" s="90">
        <v>0.24440000000000001</v>
      </c>
      <c r="F295">
        <v>100</v>
      </c>
      <c r="O295">
        <v>1</v>
      </c>
    </row>
    <row r="296" spans="1:15" x14ac:dyDescent="0.3">
      <c r="A296" s="31" t="str">
        <f>Meta!A296</f>
        <v>NxW_18S</v>
      </c>
      <c r="B296" s="31">
        <f>Meta!B296</f>
        <v>147</v>
      </c>
      <c r="E296" s="90">
        <v>0.246</v>
      </c>
      <c r="F296">
        <v>100</v>
      </c>
      <c r="O296">
        <v>1</v>
      </c>
    </row>
    <row r="297" spans="1:15" x14ac:dyDescent="0.3">
      <c r="A297" s="31" t="str">
        <f>Meta!A297</f>
        <v>NxW_18S</v>
      </c>
      <c r="B297" s="31">
        <f>Meta!B297</f>
        <v>148</v>
      </c>
      <c r="E297" s="90">
        <v>0.25040000000000001</v>
      </c>
      <c r="F297">
        <v>100</v>
      </c>
      <c r="O297">
        <v>1</v>
      </c>
    </row>
    <row r="298" spans="1:15" x14ac:dyDescent="0.3">
      <c r="A298" s="31" t="str">
        <f>Meta!A298</f>
        <v>NxW_18S</v>
      </c>
      <c r="B298" s="31">
        <f>Meta!B298</f>
        <v>149</v>
      </c>
      <c r="E298" s="90">
        <v>0.25169999999999998</v>
      </c>
      <c r="F298">
        <v>100</v>
      </c>
      <c r="O298">
        <v>1</v>
      </c>
    </row>
    <row r="299" spans="1:15" x14ac:dyDescent="0.3">
      <c r="A299" s="31" t="str">
        <f>Meta!A299</f>
        <v>NxW_18S</v>
      </c>
      <c r="B299" s="31">
        <f>Meta!B299</f>
        <v>150</v>
      </c>
      <c r="E299" s="90">
        <v>0.25390000000000001</v>
      </c>
      <c r="F299">
        <v>100</v>
      </c>
      <c r="O299">
        <v>1</v>
      </c>
    </row>
    <row r="300" spans="1:15" x14ac:dyDescent="0.3">
      <c r="A300" s="31" t="str">
        <f>Meta!A300</f>
        <v>NxW_18S</v>
      </c>
      <c r="B300" s="31">
        <f>Meta!B300</f>
        <v>151</v>
      </c>
      <c r="E300" s="90">
        <v>0.2505</v>
      </c>
      <c r="F300">
        <v>100</v>
      </c>
      <c r="O300">
        <v>1</v>
      </c>
    </row>
    <row r="301" spans="1:15" x14ac:dyDescent="0.3">
      <c r="A301" s="31" t="str">
        <f>Meta!A301</f>
        <v>NxW_18S</v>
      </c>
      <c r="B301" s="31">
        <f>Meta!B301</f>
        <v>152</v>
      </c>
      <c r="E301" s="90">
        <v>0.245</v>
      </c>
      <c r="F301">
        <v>100</v>
      </c>
      <c r="O301">
        <v>1</v>
      </c>
    </row>
    <row r="302" spans="1:15" x14ac:dyDescent="0.3">
      <c r="A302" s="31" t="str">
        <f>Meta!A302</f>
        <v>NxW_18S</v>
      </c>
      <c r="B302" s="31">
        <f>Meta!B302</f>
        <v>153</v>
      </c>
      <c r="E302" s="90">
        <v>0.2452</v>
      </c>
      <c r="F302">
        <v>100</v>
      </c>
      <c r="O302">
        <v>1</v>
      </c>
    </row>
    <row r="303" spans="1:15" x14ac:dyDescent="0.3">
      <c r="A303" s="31" t="str">
        <f>Meta!A303</f>
        <v>NxW_18S</v>
      </c>
      <c r="B303" s="31">
        <f>Meta!B303</f>
        <v>154</v>
      </c>
      <c r="E303" s="90">
        <v>0.24809999999999999</v>
      </c>
      <c r="F303">
        <v>100</v>
      </c>
      <c r="O303">
        <v>1</v>
      </c>
    </row>
    <row r="304" spans="1:15" x14ac:dyDescent="0.3">
      <c r="A304" s="31" t="str">
        <f>Meta!A304</f>
        <v>NxW_18S</v>
      </c>
      <c r="B304" s="31">
        <f>Meta!B304</f>
        <v>155</v>
      </c>
      <c r="E304" s="90">
        <v>0.24779999999999999</v>
      </c>
      <c r="F304">
        <v>100</v>
      </c>
      <c r="O304">
        <v>1</v>
      </c>
    </row>
    <row r="305" spans="1:15" x14ac:dyDescent="0.3">
      <c r="A305" s="31" t="str">
        <f>Meta!A305</f>
        <v>NxW_18S</v>
      </c>
      <c r="B305" s="31">
        <f>Meta!B305</f>
        <v>156</v>
      </c>
      <c r="E305" s="90">
        <v>0.2442</v>
      </c>
      <c r="F305">
        <v>100</v>
      </c>
      <c r="O305">
        <v>1</v>
      </c>
    </row>
    <row r="306" spans="1:15" x14ac:dyDescent="0.3">
      <c r="A306" s="31" t="str">
        <f>Meta!A306</f>
        <v>NxW_18S</v>
      </c>
      <c r="B306" s="31">
        <f>Meta!B306</f>
        <v>157</v>
      </c>
      <c r="E306" s="90">
        <v>0.24340000000000001</v>
      </c>
      <c r="F306">
        <v>100</v>
      </c>
      <c r="O306">
        <v>1</v>
      </c>
    </row>
    <row r="307" spans="1:15" x14ac:dyDescent="0.3">
      <c r="A307" s="31" t="str">
        <f>Meta!A307</f>
        <v>NxW_18S</v>
      </c>
      <c r="B307" s="31">
        <f>Meta!B307</f>
        <v>158</v>
      </c>
      <c r="E307" s="90">
        <v>0.2495</v>
      </c>
      <c r="F307">
        <v>100</v>
      </c>
      <c r="O307">
        <v>1</v>
      </c>
    </row>
    <row r="308" spans="1:15" x14ac:dyDescent="0.3">
      <c r="A308" s="31" t="str">
        <f>Meta!A308</f>
        <v>NxW_18S</v>
      </c>
      <c r="B308" s="31">
        <f>Meta!B308</f>
        <v>159</v>
      </c>
      <c r="E308" s="90">
        <v>0.248</v>
      </c>
      <c r="F308">
        <v>100</v>
      </c>
      <c r="O308">
        <v>1</v>
      </c>
    </row>
    <row r="309" spans="1:15" x14ac:dyDescent="0.3">
      <c r="A309" s="31" t="str">
        <f>Meta!A309</f>
        <v>NxW_18S</v>
      </c>
      <c r="B309" s="31">
        <f>Meta!B309</f>
        <v>160</v>
      </c>
      <c r="E309" s="90">
        <v>0.25019999999999998</v>
      </c>
      <c r="F309">
        <v>100</v>
      </c>
      <c r="O309">
        <v>1</v>
      </c>
    </row>
    <row r="310" spans="1:15" x14ac:dyDescent="0.3">
      <c r="A310" s="31" t="str">
        <f>Meta!A310</f>
        <v>NxW_18S</v>
      </c>
      <c r="B310" s="31">
        <f>Meta!B310</f>
        <v>161</v>
      </c>
      <c r="E310" s="90">
        <v>0.26519999999999999</v>
      </c>
      <c r="F310">
        <v>100</v>
      </c>
      <c r="O310">
        <v>1</v>
      </c>
    </row>
    <row r="311" spans="1:15" x14ac:dyDescent="0.3">
      <c r="A311" s="31" t="str">
        <f>Meta!A311</f>
        <v>NxW_18S</v>
      </c>
      <c r="B311" s="31">
        <f>Meta!B311</f>
        <v>162</v>
      </c>
      <c r="E311" s="90">
        <v>0.24840000000000001</v>
      </c>
      <c r="F311">
        <v>100</v>
      </c>
      <c r="O311">
        <v>1</v>
      </c>
    </row>
    <row r="312" spans="1:15" x14ac:dyDescent="0.3">
      <c r="A312" s="31" t="str">
        <f>Meta!A312</f>
        <v>NxW_18S</v>
      </c>
      <c r="B312" s="31">
        <f>Meta!B312</f>
        <v>163</v>
      </c>
      <c r="E312" s="90">
        <v>0.2467</v>
      </c>
      <c r="F312">
        <v>100</v>
      </c>
      <c r="O312">
        <v>1</v>
      </c>
    </row>
    <row r="313" spans="1:15" x14ac:dyDescent="0.3">
      <c r="A313" s="31" t="str">
        <f>Meta!A313</f>
        <v>NxW_18S</v>
      </c>
      <c r="B313" s="31">
        <f>Meta!B313</f>
        <v>164</v>
      </c>
      <c r="E313" s="90">
        <v>0.24890000000000001</v>
      </c>
      <c r="F313">
        <v>100</v>
      </c>
      <c r="O313">
        <v>1</v>
      </c>
    </row>
    <row r="314" spans="1:15" x14ac:dyDescent="0.3">
      <c r="A314" s="31" t="str">
        <f>Meta!A314</f>
        <v>NxW_18S</v>
      </c>
      <c r="B314" s="31">
        <f>Meta!B314</f>
        <v>165</v>
      </c>
      <c r="E314" s="90">
        <v>0.25659999999999999</v>
      </c>
      <c r="F314">
        <v>100</v>
      </c>
      <c r="O314">
        <v>1</v>
      </c>
    </row>
    <row r="315" spans="1:15" x14ac:dyDescent="0.3">
      <c r="A315" s="31" t="str">
        <f>Meta!A315</f>
        <v>NxW_18S</v>
      </c>
      <c r="B315" s="31">
        <f>Meta!B315</f>
        <v>166</v>
      </c>
      <c r="E315" s="90">
        <v>0.25030000000000002</v>
      </c>
      <c r="F315">
        <v>100</v>
      </c>
      <c r="O315">
        <v>1</v>
      </c>
    </row>
    <row r="316" spans="1:15" x14ac:dyDescent="0.3">
      <c r="A316" s="31" t="str">
        <f>Meta!A316</f>
        <v>NxW_18S</v>
      </c>
      <c r="B316" s="31">
        <f>Meta!B316</f>
        <v>167</v>
      </c>
      <c r="E316" s="90">
        <v>0.24809999999999999</v>
      </c>
      <c r="F316">
        <v>100</v>
      </c>
      <c r="O316">
        <v>1</v>
      </c>
    </row>
    <row r="317" spans="1:15" x14ac:dyDescent="0.3">
      <c r="A317" s="31" t="str">
        <f>Meta!A317</f>
        <v>NxW_18S</v>
      </c>
      <c r="B317" s="31" t="str">
        <f>Meta!B317</f>
        <v>B</v>
      </c>
      <c r="E317" s="90" t="e">
        <v>#N/A</v>
      </c>
      <c r="F317">
        <v>100</v>
      </c>
      <c r="O317">
        <v>1</v>
      </c>
    </row>
    <row r="318" spans="1:15" x14ac:dyDescent="0.3">
      <c r="A318" s="31" t="str">
        <f>Meta!A318</f>
        <v>NxW_18S</v>
      </c>
      <c r="B318" s="31">
        <f>Meta!B318</f>
        <v>168</v>
      </c>
      <c r="E318" s="90">
        <v>0.24679999999999999</v>
      </c>
      <c r="F318">
        <v>100</v>
      </c>
      <c r="O318">
        <v>1</v>
      </c>
    </row>
    <row r="319" spans="1:15" x14ac:dyDescent="0.3">
      <c r="A319" s="31" t="str">
        <f>Meta!A319</f>
        <v>NxW_18S</v>
      </c>
      <c r="B319" s="31">
        <f>Meta!B319</f>
        <v>169</v>
      </c>
      <c r="E319" s="90">
        <v>0.2666</v>
      </c>
      <c r="F319">
        <v>100</v>
      </c>
      <c r="O319">
        <v>1</v>
      </c>
    </row>
    <row r="320" spans="1:15" x14ac:dyDescent="0.3">
      <c r="A320" s="31" t="str">
        <f>Meta!A320</f>
        <v>NxW_18S</v>
      </c>
      <c r="B320" s="31">
        <f>Meta!B320</f>
        <v>171</v>
      </c>
      <c r="E320" s="90">
        <v>0.24399999999999999</v>
      </c>
      <c r="F320">
        <v>100</v>
      </c>
      <c r="O320">
        <v>1</v>
      </c>
    </row>
    <row r="321" spans="1:15" x14ac:dyDescent="0.3">
      <c r="A321" s="31" t="str">
        <f>Meta!A321</f>
        <v>NxW_18S</v>
      </c>
      <c r="B321" s="31">
        <f>Meta!B321</f>
        <v>172</v>
      </c>
      <c r="E321" s="90">
        <v>0.24410000000000001</v>
      </c>
      <c r="F321">
        <v>100</v>
      </c>
      <c r="O321">
        <v>1</v>
      </c>
    </row>
    <row r="322" spans="1:15" x14ac:dyDescent="0.3">
      <c r="A322" s="31" t="str">
        <f>Meta!A322</f>
        <v>NxW_18S</v>
      </c>
      <c r="B322" s="31">
        <f>Meta!B322</f>
        <v>174</v>
      </c>
      <c r="E322" s="90">
        <v>0.24959999999999999</v>
      </c>
      <c r="F322">
        <v>100</v>
      </c>
      <c r="O322">
        <v>1</v>
      </c>
    </row>
    <row r="323" spans="1:15" x14ac:dyDescent="0.3">
      <c r="A323" s="31" t="str">
        <f>Meta!A323</f>
        <v>NxW_18S</v>
      </c>
      <c r="B323" s="31">
        <f>Meta!B323</f>
        <v>175</v>
      </c>
      <c r="E323" s="90">
        <v>0.24929999999999999</v>
      </c>
      <c r="F323">
        <v>100</v>
      </c>
      <c r="O323">
        <v>1</v>
      </c>
    </row>
    <row r="324" spans="1:15" x14ac:dyDescent="0.3">
      <c r="A324" s="31" t="str">
        <f>Meta!A324</f>
        <v>NxW_18S</v>
      </c>
      <c r="B324" s="31">
        <f>Meta!B324</f>
        <v>176</v>
      </c>
      <c r="E324" s="90">
        <v>0.25900000000000001</v>
      </c>
      <c r="F324">
        <v>100</v>
      </c>
      <c r="O324">
        <v>1</v>
      </c>
    </row>
    <row r="325" spans="1:15" x14ac:dyDescent="0.3">
      <c r="A325" s="31" t="str">
        <f>Meta!A325</f>
        <v>NxW_18S</v>
      </c>
      <c r="B325" s="31">
        <f>Meta!B325</f>
        <v>178</v>
      </c>
      <c r="E325" s="90">
        <v>0.25159999999999999</v>
      </c>
      <c r="F325">
        <v>100</v>
      </c>
      <c r="O325">
        <v>1</v>
      </c>
    </row>
    <row r="326" spans="1:15" x14ac:dyDescent="0.3">
      <c r="A326" s="31" t="str">
        <f>Meta!A326</f>
        <v>NxW_18S</v>
      </c>
      <c r="B326" s="31">
        <f>Meta!B326</f>
        <v>179</v>
      </c>
      <c r="E326" s="90">
        <v>0.25059999999999999</v>
      </c>
      <c r="F326">
        <v>100</v>
      </c>
      <c r="O326">
        <v>1</v>
      </c>
    </row>
    <row r="327" spans="1:15" x14ac:dyDescent="0.3">
      <c r="A327" s="31" t="str">
        <f>Meta!A327</f>
        <v>NxW_18S</v>
      </c>
      <c r="B327" s="31">
        <f>Meta!B327</f>
        <v>180</v>
      </c>
      <c r="E327" s="90">
        <v>0.25330000000000003</v>
      </c>
      <c r="F327">
        <v>100</v>
      </c>
      <c r="O327">
        <v>1</v>
      </c>
    </row>
    <row r="328" spans="1:15" x14ac:dyDescent="0.3">
      <c r="A328" s="31" t="str">
        <f>Meta!A328</f>
        <v>NxW_18S</v>
      </c>
      <c r="B328" s="31">
        <f>Meta!B328</f>
        <v>181</v>
      </c>
      <c r="E328" s="90">
        <v>0.25319999999999998</v>
      </c>
      <c r="F328">
        <v>100</v>
      </c>
      <c r="O328">
        <v>1</v>
      </c>
    </row>
    <row r="329" spans="1:15" x14ac:dyDescent="0.3">
      <c r="A329" s="31" t="str">
        <f>Meta!A329</f>
        <v>NxW_18S</v>
      </c>
      <c r="B329" s="31">
        <f>Meta!B329</f>
        <v>182</v>
      </c>
      <c r="E329" s="90">
        <v>0.24879999999999999</v>
      </c>
      <c r="F329">
        <v>100</v>
      </c>
      <c r="O329">
        <v>1</v>
      </c>
    </row>
    <row r="330" spans="1:15" x14ac:dyDescent="0.3">
      <c r="A330" s="31" t="str">
        <f>Meta!A330</f>
        <v>NxW_18S</v>
      </c>
      <c r="B330" s="31">
        <f>Meta!B330</f>
        <v>183</v>
      </c>
      <c r="E330" s="90">
        <v>0.2492</v>
      </c>
      <c r="F330">
        <v>100</v>
      </c>
      <c r="O330">
        <v>1</v>
      </c>
    </row>
    <row r="331" spans="1:15" x14ac:dyDescent="0.3">
      <c r="A331" s="31" t="str">
        <f>Meta!A331</f>
        <v>NxW_18S</v>
      </c>
      <c r="B331" s="31">
        <f>Meta!B331</f>
        <v>184</v>
      </c>
      <c r="E331" s="90">
        <v>0.25540000000000002</v>
      </c>
      <c r="F331">
        <v>100</v>
      </c>
      <c r="O331">
        <v>1</v>
      </c>
    </row>
    <row r="332" spans="1:15" x14ac:dyDescent="0.3">
      <c r="A332" s="31" t="str">
        <f>Meta!A332</f>
        <v>NxW_18S</v>
      </c>
      <c r="B332" s="31">
        <f>Meta!B332</f>
        <v>185</v>
      </c>
      <c r="E332" s="90">
        <v>0.25679999999999997</v>
      </c>
      <c r="F332">
        <v>100</v>
      </c>
      <c r="O332">
        <v>1</v>
      </c>
    </row>
    <row r="333" spans="1:15" x14ac:dyDescent="0.3">
      <c r="A333" s="31" t="str">
        <f>Meta!A333</f>
        <v>NxW_18S</v>
      </c>
      <c r="B333" s="31">
        <f>Meta!B333</f>
        <v>186</v>
      </c>
      <c r="E333" s="90">
        <v>0.24940000000000001</v>
      </c>
      <c r="F333">
        <v>100</v>
      </c>
      <c r="O333">
        <v>1</v>
      </c>
    </row>
    <row r="334" spans="1:15" x14ac:dyDescent="0.3">
      <c r="A334" s="31" t="str">
        <f>Meta!A334</f>
        <v>NxW_18S</v>
      </c>
      <c r="B334" s="31">
        <f>Meta!B334</f>
        <v>187</v>
      </c>
      <c r="E334" s="90">
        <v>0.25330000000000003</v>
      </c>
      <c r="F334">
        <v>100</v>
      </c>
      <c r="O334">
        <v>1</v>
      </c>
    </row>
    <row r="335" spans="1:15" x14ac:dyDescent="0.3">
      <c r="A335" s="31" t="str">
        <f>Meta!A335</f>
        <v>NxW_18S</v>
      </c>
      <c r="B335" s="31">
        <f>Meta!B335</f>
        <v>188</v>
      </c>
      <c r="E335" s="90">
        <v>0.25929999999999997</v>
      </c>
      <c r="F335">
        <v>100</v>
      </c>
      <c r="O335">
        <v>1</v>
      </c>
    </row>
    <row r="336" spans="1:15" x14ac:dyDescent="0.3">
      <c r="A336" s="31" t="str">
        <f>Meta!A336</f>
        <v>NxW_18S</v>
      </c>
      <c r="B336" s="31">
        <f>Meta!B336</f>
        <v>189</v>
      </c>
      <c r="E336" s="90">
        <v>0.25290000000000001</v>
      </c>
      <c r="F336">
        <v>100</v>
      </c>
      <c r="O336">
        <v>1</v>
      </c>
    </row>
    <row r="337" spans="1:15" x14ac:dyDescent="0.3">
      <c r="A337" s="31" t="str">
        <f>Meta!A337</f>
        <v>NxW_18S</v>
      </c>
      <c r="B337" s="31">
        <f>Meta!B337</f>
        <v>190</v>
      </c>
      <c r="E337" s="90">
        <v>0.24909999999999999</v>
      </c>
      <c r="F337">
        <v>100</v>
      </c>
      <c r="O337">
        <v>1</v>
      </c>
    </row>
    <row r="338" spans="1:15" x14ac:dyDescent="0.3">
      <c r="A338" s="31" t="str">
        <f>Meta!A338</f>
        <v>NxW_18S</v>
      </c>
      <c r="B338" s="31">
        <f>Meta!B338</f>
        <v>191</v>
      </c>
      <c r="E338" s="90">
        <v>0.25580000000000003</v>
      </c>
      <c r="F338">
        <v>100</v>
      </c>
      <c r="O338">
        <v>1</v>
      </c>
    </row>
    <row r="339" spans="1:15" x14ac:dyDescent="0.3">
      <c r="A339" s="31" t="str">
        <f>Meta!A339</f>
        <v>NxW_18S</v>
      </c>
      <c r="B339" s="31">
        <f>Meta!B339</f>
        <v>192</v>
      </c>
      <c r="E339" s="90">
        <v>0.25240000000000001</v>
      </c>
      <c r="F339">
        <v>100</v>
      </c>
      <c r="O339">
        <v>1</v>
      </c>
    </row>
    <row r="340" spans="1:15" x14ac:dyDescent="0.3">
      <c r="A340" s="31" t="str">
        <f>Meta!A340</f>
        <v>NxW_18S</v>
      </c>
      <c r="B340" s="31">
        <f>Meta!B340</f>
        <v>193</v>
      </c>
      <c r="E340" s="90">
        <v>0.254</v>
      </c>
      <c r="F340">
        <v>100</v>
      </c>
      <c r="O340">
        <v>1</v>
      </c>
    </row>
    <row r="341" spans="1:15" x14ac:dyDescent="0.3">
      <c r="A341" s="31" t="str">
        <f>Meta!A341</f>
        <v>NxW_18S</v>
      </c>
      <c r="B341" s="31">
        <f>Meta!B341</f>
        <v>194</v>
      </c>
      <c r="E341" s="90">
        <v>0.24740000000000001</v>
      </c>
      <c r="F341">
        <v>100</v>
      </c>
      <c r="O341">
        <v>1</v>
      </c>
    </row>
    <row r="342" spans="1:15" x14ac:dyDescent="0.3">
      <c r="A342" s="31" t="str">
        <f>Meta!A342</f>
        <v>NxW_18S</v>
      </c>
      <c r="B342" s="31">
        <f>Meta!B342</f>
        <v>195</v>
      </c>
      <c r="E342" s="90">
        <v>0.26069999999999999</v>
      </c>
      <c r="F342">
        <v>100</v>
      </c>
      <c r="O342">
        <v>1</v>
      </c>
    </row>
    <row r="343" spans="1:15" x14ac:dyDescent="0.3">
      <c r="A343" s="31" t="str">
        <f>Meta!A343</f>
        <v>NxW_18S</v>
      </c>
      <c r="B343" s="31">
        <f>Meta!B343</f>
        <v>196</v>
      </c>
      <c r="E343" s="90">
        <v>0.26529999999999998</v>
      </c>
      <c r="F343">
        <v>100</v>
      </c>
      <c r="O343">
        <v>1</v>
      </c>
    </row>
    <row r="344" spans="1:15" x14ac:dyDescent="0.3">
      <c r="A344" s="31" t="str">
        <f>Meta!A344</f>
        <v>NxW_18S</v>
      </c>
      <c r="B344" s="31">
        <f>Meta!B344</f>
        <v>197</v>
      </c>
      <c r="E344" s="90">
        <v>0.25800000000000001</v>
      </c>
      <c r="F344">
        <v>100</v>
      </c>
      <c r="O344">
        <v>1</v>
      </c>
    </row>
    <row r="345" spans="1:15" x14ac:dyDescent="0.3">
      <c r="A345" s="31" t="str">
        <f>Meta!A345</f>
        <v>NxW_18S</v>
      </c>
      <c r="B345" s="31">
        <f>Meta!B345</f>
        <v>198</v>
      </c>
      <c r="E345" s="90">
        <v>0.2445</v>
      </c>
      <c r="F345">
        <v>100</v>
      </c>
      <c r="O345">
        <v>1</v>
      </c>
    </row>
    <row r="346" spans="1:15" x14ac:dyDescent="0.3">
      <c r="A346" s="31" t="str">
        <f>Meta!A346</f>
        <v>NxW_18S</v>
      </c>
      <c r="B346" s="31">
        <f>Meta!B346</f>
        <v>199</v>
      </c>
      <c r="E346" s="90">
        <v>0.24510000000000001</v>
      </c>
      <c r="F346">
        <v>100</v>
      </c>
      <c r="O346">
        <v>1</v>
      </c>
    </row>
    <row r="347" spans="1:15" x14ac:dyDescent="0.3">
      <c r="A347" s="31" t="str">
        <f>Meta!A347</f>
        <v>NxW_18S</v>
      </c>
      <c r="B347" s="31">
        <f>Meta!B347</f>
        <v>200</v>
      </c>
      <c r="E347" s="90">
        <v>0.2445</v>
      </c>
      <c r="F347">
        <v>100</v>
      </c>
      <c r="O347">
        <v>1</v>
      </c>
    </row>
    <row r="348" spans="1:15" x14ac:dyDescent="0.3">
      <c r="A348" s="31" t="str">
        <f>Meta!A348</f>
        <v>NxW_18S</v>
      </c>
      <c r="B348" s="31">
        <f>Meta!B348</f>
        <v>201</v>
      </c>
      <c r="E348" s="90">
        <v>0.25190000000000001</v>
      </c>
      <c r="F348">
        <v>100</v>
      </c>
      <c r="O348">
        <v>1</v>
      </c>
    </row>
    <row r="349" spans="1:15" x14ac:dyDescent="0.3">
      <c r="A349" s="31" t="str">
        <f>Meta!A349</f>
        <v>NxW_18S</v>
      </c>
      <c r="B349" s="31">
        <f>Meta!B349</f>
        <v>202</v>
      </c>
      <c r="E349" s="90">
        <v>0.24179999999999999</v>
      </c>
      <c r="F349">
        <v>100</v>
      </c>
      <c r="O349">
        <v>1</v>
      </c>
    </row>
    <row r="350" spans="1:15" x14ac:dyDescent="0.3">
      <c r="A350" s="31" t="str">
        <f>Meta!A350</f>
        <v>NxW_18S</v>
      </c>
      <c r="B350" s="31">
        <f>Meta!B350</f>
        <v>203</v>
      </c>
      <c r="E350" s="90">
        <v>0.2525</v>
      </c>
      <c r="F350">
        <v>100</v>
      </c>
      <c r="O350">
        <v>1</v>
      </c>
    </row>
    <row r="351" spans="1:15" x14ac:dyDescent="0.3">
      <c r="A351" s="31" t="str">
        <f>Meta!A351</f>
        <v>NxW_18S</v>
      </c>
      <c r="B351" s="31">
        <f>Meta!B351</f>
        <v>204</v>
      </c>
      <c r="E351" s="90">
        <v>0.25330000000000003</v>
      </c>
      <c r="F351">
        <v>100</v>
      </c>
      <c r="O351">
        <v>1</v>
      </c>
    </row>
    <row r="352" spans="1:15" x14ac:dyDescent="0.3">
      <c r="A352" s="31" t="str">
        <f>Meta!A352</f>
        <v>NxW_18S</v>
      </c>
      <c r="B352" s="31">
        <f>Meta!B352</f>
        <v>205</v>
      </c>
      <c r="E352" s="90">
        <v>0.24</v>
      </c>
      <c r="F352">
        <v>100</v>
      </c>
      <c r="O352">
        <v>1</v>
      </c>
    </row>
    <row r="353" spans="1:15" x14ac:dyDescent="0.3">
      <c r="A353" s="31" t="str">
        <f>Meta!A353</f>
        <v>NxW_18S</v>
      </c>
      <c r="B353" s="31">
        <f>Meta!B353</f>
        <v>206</v>
      </c>
      <c r="E353" s="90">
        <v>0.25840000000000002</v>
      </c>
      <c r="F353">
        <v>100</v>
      </c>
      <c r="O353">
        <v>1</v>
      </c>
    </row>
    <row r="354" spans="1:15" x14ac:dyDescent="0.3">
      <c r="A354" s="31" t="str">
        <f>Meta!A354</f>
        <v>NxW_18S</v>
      </c>
      <c r="B354" s="31">
        <f>Meta!B354</f>
        <v>207</v>
      </c>
      <c r="E354" s="90">
        <v>0.25469999999999998</v>
      </c>
      <c r="F354">
        <v>100</v>
      </c>
      <c r="O354">
        <v>1</v>
      </c>
    </row>
    <row r="355" spans="1:15" x14ac:dyDescent="0.3">
      <c r="A355" s="31" t="str">
        <f>Meta!A355</f>
        <v>NxW_18S</v>
      </c>
      <c r="B355" s="31">
        <f>Meta!B355</f>
        <v>208</v>
      </c>
      <c r="E355" s="90">
        <v>0.25230000000000002</v>
      </c>
      <c r="F355">
        <v>100</v>
      </c>
      <c r="O355">
        <v>1</v>
      </c>
    </row>
    <row r="356" spans="1:15" x14ac:dyDescent="0.3">
      <c r="A356" s="31" t="str">
        <f>Meta!A356</f>
        <v>NxW_18S</v>
      </c>
      <c r="B356" s="31">
        <f>Meta!B356</f>
        <v>209</v>
      </c>
      <c r="E356" s="90">
        <v>0.25490000000000002</v>
      </c>
      <c r="F356">
        <v>100</v>
      </c>
      <c r="O356">
        <v>1</v>
      </c>
    </row>
    <row r="357" spans="1:15" x14ac:dyDescent="0.3">
      <c r="A357" s="31" t="str">
        <f>Meta!A357</f>
        <v>NxW_18S</v>
      </c>
      <c r="B357" s="31">
        <f>Meta!B357</f>
        <v>210</v>
      </c>
      <c r="E357" s="90">
        <v>0.25919999999999999</v>
      </c>
      <c r="F357">
        <v>100</v>
      </c>
      <c r="O357">
        <v>1</v>
      </c>
    </row>
    <row r="358" spans="1:15" x14ac:dyDescent="0.3">
      <c r="A358" s="31" t="str">
        <f>Meta!A358</f>
        <v>NxW_18S</v>
      </c>
      <c r="B358" s="31">
        <f>Meta!B358</f>
        <v>211</v>
      </c>
      <c r="E358" s="90">
        <v>0.25159999999999999</v>
      </c>
      <c r="F358">
        <v>100</v>
      </c>
      <c r="O358">
        <v>1</v>
      </c>
    </row>
    <row r="359" spans="1:15" x14ac:dyDescent="0.3">
      <c r="A359" s="31" t="str">
        <f>Meta!A359</f>
        <v>NxW_18S</v>
      </c>
      <c r="B359" s="31">
        <f>Meta!B359</f>
        <v>212</v>
      </c>
      <c r="E359" s="90">
        <v>0.2467</v>
      </c>
      <c r="F359">
        <v>100</v>
      </c>
      <c r="O359">
        <v>1</v>
      </c>
    </row>
    <row r="360" spans="1:15" x14ac:dyDescent="0.3">
      <c r="A360" s="31" t="str">
        <f>Meta!A360</f>
        <v>NxW_18S</v>
      </c>
      <c r="B360" s="31">
        <f>Meta!B360</f>
        <v>213</v>
      </c>
      <c r="E360" s="90">
        <v>0.26379999999999998</v>
      </c>
      <c r="F360">
        <v>100</v>
      </c>
      <c r="O360">
        <v>1</v>
      </c>
    </row>
    <row r="361" spans="1:15" x14ac:dyDescent="0.3">
      <c r="A361" s="31" t="str">
        <f>Meta!A361</f>
        <v>NxW_18S</v>
      </c>
      <c r="B361" s="31">
        <f>Meta!B361</f>
        <v>214</v>
      </c>
      <c r="E361" s="90">
        <v>0.2555</v>
      </c>
      <c r="F361">
        <v>100</v>
      </c>
      <c r="O361">
        <v>1</v>
      </c>
    </row>
    <row r="362" spans="1:15" x14ac:dyDescent="0.3">
      <c r="A362" s="31" t="str">
        <f>Meta!A362</f>
        <v>NxW_18S</v>
      </c>
      <c r="B362" s="31">
        <f>Meta!B362</f>
        <v>215</v>
      </c>
      <c r="E362" s="90">
        <v>0.25259999999999999</v>
      </c>
      <c r="F362">
        <v>100</v>
      </c>
      <c r="O362">
        <v>1</v>
      </c>
    </row>
    <row r="363" spans="1:15" x14ac:dyDescent="0.3">
      <c r="A363" s="31" t="str">
        <f>Meta!A363</f>
        <v>NxW_18S</v>
      </c>
      <c r="B363" s="31">
        <f>Meta!B363</f>
        <v>216</v>
      </c>
      <c r="E363" s="90">
        <v>0.24970000000000001</v>
      </c>
      <c r="F363">
        <v>100</v>
      </c>
      <c r="O363">
        <v>1</v>
      </c>
    </row>
    <row r="364" spans="1:15" x14ac:dyDescent="0.3">
      <c r="A364" s="31" t="str">
        <f>Meta!A364</f>
        <v>NxW_18S</v>
      </c>
      <c r="B364" s="31">
        <f>Meta!B364</f>
        <v>217</v>
      </c>
      <c r="E364" s="90">
        <v>0.2475</v>
      </c>
      <c r="F364">
        <v>100</v>
      </c>
      <c r="O364">
        <v>1</v>
      </c>
    </row>
    <row r="365" spans="1:15" x14ac:dyDescent="0.3">
      <c r="A365" s="31" t="str">
        <f>Meta!A365</f>
        <v>NxW_18S</v>
      </c>
      <c r="B365" s="31">
        <f>Meta!B365</f>
        <v>218</v>
      </c>
      <c r="E365" s="90">
        <v>0.2591</v>
      </c>
      <c r="F365">
        <v>100</v>
      </c>
      <c r="O365">
        <v>1</v>
      </c>
    </row>
    <row r="366" spans="1:15" x14ac:dyDescent="0.3">
      <c r="A366" s="31" t="str">
        <f>Meta!A366</f>
        <v>NxW_18S</v>
      </c>
      <c r="B366" s="31">
        <f>Meta!B366</f>
        <v>219</v>
      </c>
      <c r="E366" s="90">
        <v>0.25590000000000002</v>
      </c>
      <c r="F366">
        <v>100</v>
      </c>
      <c r="O366">
        <v>1</v>
      </c>
    </row>
    <row r="367" spans="1:15" x14ac:dyDescent="0.3">
      <c r="A367" s="31" t="str">
        <f>Meta!A367</f>
        <v>NxW_18S</v>
      </c>
      <c r="B367" s="31">
        <f>Meta!B367</f>
        <v>220</v>
      </c>
      <c r="E367" s="90">
        <v>0.26690000000000003</v>
      </c>
      <c r="F367">
        <v>100</v>
      </c>
      <c r="O367">
        <v>1</v>
      </c>
    </row>
    <row r="368" spans="1:15" x14ac:dyDescent="0.3">
      <c r="A368" s="31" t="str">
        <f>Meta!A368</f>
        <v>NxW_18S</v>
      </c>
      <c r="B368" s="31">
        <f>Meta!B368</f>
        <v>221</v>
      </c>
      <c r="E368" s="90">
        <v>0.26729999999999998</v>
      </c>
      <c r="F368">
        <v>100</v>
      </c>
      <c r="O368">
        <v>1</v>
      </c>
    </row>
    <row r="369" spans="1:15" x14ac:dyDescent="0.3">
      <c r="A369" s="31" t="str">
        <f>Meta!A369</f>
        <v>NxW_18S</v>
      </c>
      <c r="B369" s="31">
        <f>Meta!B369</f>
        <v>222</v>
      </c>
      <c r="E369" s="90">
        <v>0.26350000000000001</v>
      </c>
      <c r="F369">
        <v>100</v>
      </c>
      <c r="O369">
        <v>1</v>
      </c>
    </row>
    <row r="370" spans="1:15" x14ac:dyDescent="0.3">
      <c r="A370" s="31" t="str">
        <f>Meta!A370</f>
        <v>NxW_18S</v>
      </c>
      <c r="B370" s="31" t="str">
        <f>Meta!B370</f>
        <v>qPCR_H2O_1_ITS_B</v>
      </c>
      <c r="E370" s="90" t="e">
        <v>#N/A</v>
      </c>
    </row>
    <row r="371" spans="1:15" x14ac:dyDescent="0.3">
      <c r="A371" s="31" t="str">
        <f>Meta!A371</f>
        <v>NxW_18S</v>
      </c>
      <c r="B371" s="31" t="str">
        <f>Meta!B371</f>
        <v>qPCR_H2O_2_ITS_B</v>
      </c>
      <c r="E371" s="90" t="e">
        <v>#N/A</v>
      </c>
    </row>
    <row r="372" spans="1:15" x14ac:dyDescent="0.3">
      <c r="A372" s="31" t="str">
        <f>Meta!A372</f>
        <v>NxW_18S</v>
      </c>
      <c r="B372" s="31" t="str">
        <f>Meta!B372</f>
        <v>Cal_or_Zymo_ITS_B1</v>
      </c>
      <c r="E372" s="90" t="e">
        <v>#N/A</v>
      </c>
      <c r="F372">
        <v>100</v>
      </c>
      <c r="O372">
        <v>1</v>
      </c>
    </row>
    <row r="373" spans="1:15" x14ac:dyDescent="0.3">
      <c r="A373" s="31" t="str">
        <f>Meta!A373</f>
        <v>NxW_18S</v>
      </c>
      <c r="B373" s="31" t="str">
        <f>Meta!B373</f>
        <v>Zymo_ITS_B2</v>
      </c>
      <c r="E373" s="90" t="s">
        <v>344</v>
      </c>
      <c r="O373">
        <v>1</v>
      </c>
    </row>
    <row r="374" spans="1:15" x14ac:dyDescent="0.3">
      <c r="A374" s="31" t="str">
        <f>Meta!A374</f>
        <v>NxW_18S</v>
      </c>
      <c r="B374" s="31" t="str">
        <f>Meta!B374</f>
        <v>MinION_Extraction_H2O_ITS_B</v>
      </c>
      <c r="E374" s="90" t="e">
        <v>#N/A</v>
      </c>
      <c r="F374">
        <v>100</v>
      </c>
    </row>
    <row r="375" spans="1:15" x14ac:dyDescent="0.3">
      <c r="A375" s="31" t="str">
        <f>Meta!A375</f>
        <v>NxW_18S</v>
      </c>
      <c r="B375" s="31" t="str">
        <f>Meta!B375</f>
        <v>MinION_PCR1_H2O_ITS_B</v>
      </c>
      <c r="E375" s="90" t="e">
        <v>#N/A</v>
      </c>
    </row>
    <row r="376" spans="1:15" x14ac:dyDescent="0.3">
      <c r="A376" s="31" t="str">
        <f>Meta!A376</f>
        <v>NxW_18S</v>
      </c>
      <c r="B376" s="31" t="str">
        <f>Meta!B376</f>
        <v>MinION_PCR2_H2O_ITS_B</v>
      </c>
      <c r="E376" s="90" t="e">
        <v>#N/A</v>
      </c>
    </row>
    <row r="377" spans="1:15" x14ac:dyDescent="0.3">
      <c r="A377" s="31" t="str">
        <f>Meta!A377</f>
        <v>NxW_16S</v>
      </c>
      <c r="B377">
        <v>223</v>
      </c>
      <c r="E377" s="90">
        <v>0.24129999999999999</v>
      </c>
      <c r="F377">
        <v>100</v>
      </c>
      <c r="O377">
        <v>20</v>
      </c>
    </row>
    <row r="378" spans="1:15" x14ac:dyDescent="0.3">
      <c r="A378" s="31" t="str">
        <f>Meta!A378</f>
        <v>NxW_16S</v>
      </c>
      <c r="B378">
        <v>224</v>
      </c>
      <c r="E378" s="90">
        <v>0.25169999999999998</v>
      </c>
      <c r="F378">
        <v>100</v>
      </c>
      <c r="O378">
        <v>20</v>
      </c>
    </row>
    <row r="379" spans="1:15" x14ac:dyDescent="0.3">
      <c r="A379" s="31" t="str">
        <f>Meta!A379</f>
        <v>NxW_16S</v>
      </c>
      <c r="B379">
        <v>225</v>
      </c>
      <c r="E379" s="90">
        <v>0.25540000000000002</v>
      </c>
      <c r="F379">
        <v>100</v>
      </c>
      <c r="O379">
        <v>20</v>
      </c>
    </row>
    <row r="380" spans="1:15" x14ac:dyDescent="0.3">
      <c r="A380" s="31" t="str">
        <f>Meta!A380</f>
        <v>NxW_16S</v>
      </c>
      <c r="B380">
        <v>226</v>
      </c>
      <c r="E380" s="90">
        <v>0.25059999999999999</v>
      </c>
      <c r="F380">
        <v>100</v>
      </c>
      <c r="O380">
        <v>20</v>
      </c>
    </row>
    <row r="381" spans="1:15" x14ac:dyDescent="0.3">
      <c r="A381" s="31" t="str">
        <f>Meta!A381</f>
        <v>NxW_16S</v>
      </c>
      <c r="B381">
        <v>227</v>
      </c>
      <c r="E381" s="90">
        <v>0.24299999999999999</v>
      </c>
      <c r="F381">
        <v>100</v>
      </c>
      <c r="O381">
        <v>20</v>
      </c>
    </row>
    <row r="382" spans="1:15" x14ac:dyDescent="0.3">
      <c r="A382" s="31" t="str">
        <f>Meta!A382</f>
        <v>NxW_16S</v>
      </c>
      <c r="B382">
        <v>228</v>
      </c>
      <c r="E382" s="90">
        <v>0.251</v>
      </c>
      <c r="F382">
        <v>100</v>
      </c>
      <c r="O382">
        <v>20</v>
      </c>
    </row>
    <row r="383" spans="1:15" x14ac:dyDescent="0.3">
      <c r="A383" s="31" t="str">
        <f>Meta!A383</f>
        <v>NxW_16S</v>
      </c>
      <c r="B383">
        <v>229</v>
      </c>
      <c r="E383" s="90">
        <v>0.248</v>
      </c>
      <c r="F383">
        <v>100</v>
      </c>
      <c r="O383">
        <v>20</v>
      </c>
    </row>
    <row r="384" spans="1:15" x14ac:dyDescent="0.3">
      <c r="A384" s="31" t="str">
        <f>Meta!A384</f>
        <v>NxW_16S</v>
      </c>
      <c r="B384">
        <v>230</v>
      </c>
      <c r="E384" s="90">
        <v>0.25130000000000002</v>
      </c>
      <c r="F384">
        <v>100</v>
      </c>
      <c r="O384">
        <v>20</v>
      </c>
    </row>
    <row r="385" spans="1:15" x14ac:dyDescent="0.3">
      <c r="A385" s="31" t="str">
        <f>Meta!A385</f>
        <v>NxW_16S</v>
      </c>
      <c r="B385">
        <v>231</v>
      </c>
      <c r="E385" s="90">
        <v>0.24329999999999999</v>
      </c>
      <c r="F385">
        <v>100</v>
      </c>
      <c r="O385">
        <v>20</v>
      </c>
    </row>
    <row r="386" spans="1:15" x14ac:dyDescent="0.3">
      <c r="A386" s="31" t="str">
        <f>Meta!A386</f>
        <v>NxW_16S</v>
      </c>
      <c r="B386">
        <v>232</v>
      </c>
      <c r="E386" s="90">
        <v>0.248</v>
      </c>
      <c r="F386">
        <v>100</v>
      </c>
      <c r="O386">
        <v>20</v>
      </c>
    </row>
    <row r="387" spans="1:15" x14ac:dyDescent="0.3">
      <c r="A387" s="31" t="str">
        <f>Meta!A387</f>
        <v>NxW_16S</v>
      </c>
      <c r="B387">
        <v>233</v>
      </c>
      <c r="E387" s="90">
        <v>0.2417</v>
      </c>
      <c r="F387">
        <v>100</v>
      </c>
      <c r="O387">
        <v>20</v>
      </c>
    </row>
    <row r="388" spans="1:15" x14ac:dyDescent="0.3">
      <c r="A388" s="31" t="str">
        <f>Meta!A388</f>
        <v>NxW_16S</v>
      </c>
      <c r="B388">
        <v>234</v>
      </c>
      <c r="E388" s="90">
        <v>0.24690000000000001</v>
      </c>
      <c r="F388">
        <v>100</v>
      </c>
      <c r="O388">
        <v>20</v>
      </c>
    </row>
    <row r="389" spans="1:15" x14ac:dyDescent="0.3">
      <c r="A389" s="31" t="str">
        <f>Meta!A389</f>
        <v>NxW_16S</v>
      </c>
      <c r="B389">
        <v>235</v>
      </c>
      <c r="E389" s="90">
        <v>0.25290000000000001</v>
      </c>
      <c r="F389">
        <v>100</v>
      </c>
      <c r="O389">
        <v>20</v>
      </c>
    </row>
    <row r="390" spans="1:15" x14ac:dyDescent="0.3">
      <c r="A390" s="31" t="str">
        <f>Meta!A390</f>
        <v>NxW_16S</v>
      </c>
      <c r="B390">
        <v>236</v>
      </c>
      <c r="E390" s="90">
        <v>0.25919999999999999</v>
      </c>
      <c r="F390">
        <v>100</v>
      </c>
      <c r="O390">
        <v>20</v>
      </c>
    </row>
    <row r="391" spans="1:15" x14ac:dyDescent="0.3">
      <c r="A391" s="31" t="str">
        <f>Meta!A391</f>
        <v>NxW_16S</v>
      </c>
      <c r="B391">
        <v>237</v>
      </c>
      <c r="E391" s="90">
        <v>0.251</v>
      </c>
      <c r="F391">
        <v>100</v>
      </c>
      <c r="O391">
        <v>20</v>
      </c>
    </row>
    <row r="392" spans="1:15" x14ac:dyDescent="0.3">
      <c r="A392" s="31" t="str">
        <f>Meta!A392</f>
        <v>NxW_16S</v>
      </c>
      <c r="B392">
        <v>238</v>
      </c>
      <c r="E392" s="90">
        <v>0.25850000000000001</v>
      </c>
      <c r="F392">
        <v>100</v>
      </c>
      <c r="O392">
        <v>20</v>
      </c>
    </row>
    <row r="393" spans="1:15" x14ac:dyDescent="0.3">
      <c r="A393" s="31" t="str">
        <f>Meta!A393</f>
        <v>NxW_16S</v>
      </c>
      <c r="B393">
        <v>239</v>
      </c>
      <c r="E393" s="90">
        <v>0.2467</v>
      </c>
      <c r="F393">
        <v>100</v>
      </c>
      <c r="O393">
        <v>20</v>
      </c>
    </row>
    <row r="394" spans="1:15" x14ac:dyDescent="0.3">
      <c r="A394" s="31" t="str">
        <f>Meta!A394</f>
        <v>NxW_16S</v>
      </c>
      <c r="B394">
        <v>240</v>
      </c>
      <c r="E394" s="90">
        <v>0.25480000000000003</v>
      </c>
      <c r="F394">
        <v>100</v>
      </c>
      <c r="O394">
        <v>20</v>
      </c>
    </row>
    <row r="395" spans="1:15" x14ac:dyDescent="0.3">
      <c r="A395" s="31" t="str">
        <f>Meta!A395</f>
        <v>NxW_16S</v>
      </c>
      <c r="B395">
        <v>241</v>
      </c>
      <c r="E395" s="90">
        <v>0.2455</v>
      </c>
      <c r="F395">
        <v>100</v>
      </c>
      <c r="O395">
        <v>20</v>
      </c>
    </row>
    <row r="396" spans="1:15" x14ac:dyDescent="0.3">
      <c r="A396" s="31" t="str">
        <f>Meta!A396</f>
        <v>NxW_16S</v>
      </c>
      <c r="B396">
        <v>242</v>
      </c>
      <c r="E396" s="90">
        <v>0.25269999999999998</v>
      </c>
      <c r="F396">
        <v>100</v>
      </c>
      <c r="O396">
        <v>20</v>
      </c>
    </row>
    <row r="397" spans="1:15" x14ac:dyDescent="0.3">
      <c r="A397" s="31" t="str">
        <f>Meta!A397</f>
        <v>NxW_16S</v>
      </c>
      <c r="B397">
        <v>243</v>
      </c>
      <c r="E397" s="90">
        <v>0.2487</v>
      </c>
      <c r="F397">
        <v>100</v>
      </c>
      <c r="O397">
        <v>20</v>
      </c>
    </row>
    <row r="398" spans="1:15" x14ac:dyDescent="0.3">
      <c r="A398" s="31" t="str">
        <f>Meta!A398</f>
        <v>NxW_16S</v>
      </c>
      <c r="B398">
        <v>244</v>
      </c>
      <c r="E398" s="90">
        <v>0.25180000000000002</v>
      </c>
      <c r="F398">
        <v>100</v>
      </c>
      <c r="O398">
        <v>20</v>
      </c>
    </row>
    <row r="399" spans="1:15" x14ac:dyDescent="0.3">
      <c r="A399" s="31" t="str">
        <f>Meta!A399</f>
        <v>NxW_16S</v>
      </c>
      <c r="B399">
        <v>245</v>
      </c>
      <c r="E399" s="90">
        <v>0.253</v>
      </c>
      <c r="F399">
        <v>100</v>
      </c>
      <c r="O399">
        <v>20</v>
      </c>
    </row>
    <row r="400" spans="1:15" x14ac:dyDescent="0.3">
      <c r="A400" s="31" t="str">
        <f>Meta!A400</f>
        <v>NxW_16S</v>
      </c>
      <c r="B400">
        <v>246</v>
      </c>
      <c r="E400" s="90">
        <v>0.25580000000000003</v>
      </c>
      <c r="F400">
        <v>100</v>
      </c>
      <c r="O400">
        <v>20</v>
      </c>
    </row>
    <row r="401" spans="1:15" x14ac:dyDescent="0.3">
      <c r="A401" s="31" t="str">
        <f>Meta!A401</f>
        <v>NxW_16S</v>
      </c>
      <c r="B401">
        <v>247</v>
      </c>
      <c r="E401" s="90">
        <v>0.25280000000000002</v>
      </c>
      <c r="F401">
        <v>100</v>
      </c>
      <c r="O401">
        <v>20</v>
      </c>
    </row>
    <row r="402" spans="1:15" x14ac:dyDescent="0.3">
      <c r="A402" s="31" t="str">
        <f>Meta!A402</f>
        <v>NxW_16S</v>
      </c>
      <c r="B402">
        <v>248</v>
      </c>
      <c r="E402" s="90">
        <v>0.25280000000000002</v>
      </c>
      <c r="F402">
        <v>100</v>
      </c>
      <c r="O402">
        <v>20</v>
      </c>
    </row>
    <row r="403" spans="1:15" x14ac:dyDescent="0.3">
      <c r="A403" s="31" t="str">
        <f>Meta!A403</f>
        <v>NxW_16S</v>
      </c>
      <c r="B403">
        <v>249</v>
      </c>
      <c r="E403" s="90">
        <v>0.25330000000000003</v>
      </c>
      <c r="F403">
        <v>100</v>
      </c>
      <c r="O403">
        <v>20</v>
      </c>
    </row>
    <row r="404" spans="1:15" x14ac:dyDescent="0.3">
      <c r="A404" s="31" t="str">
        <f>Meta!A404</f>
        <v>NxW_16S</v>
      </c>
      <c r="B404">
        <v>250</v>
      </c>
      <c r="E404" s="90">
        <v>0.24560000000000001</v>
      </c>
      <c r="F404">
        <v>100</v>
      </c>
      <c r="O404">
        <v>20</v>
      </c>
    </row>
    <row r="405" spans="1:15" x14ac:dyDescent="0.3">
      <c r="A405" s="31" t="str">
        <f>Meta!A405</f>
        <v>NxW_16S</v>
      </c>
      <c r="B405">
        <v>251</v>
      </c>
      <c r="E405" s="90">
        <v>0.24560000000000001</v>
      </c>
      <c r="F405">
        <v>100</v>
      </c>
      <c r="O405">
        <v>20</v>
      </c>
    </row>
    <row r="406" spans="1:15" x14ac:dyDescent="0.3">
      <c r="A406" s="31" t="str">
        <f>Meta!A406</f>
        <v>NxW_16S</v>
      </c>
      <c r="B406">
        <v>252</v>
      </c>
      <c r="E406" s="90">
        <v>0.253</v>
      </c>
      <c r="F406">
        <v>100</v>
      </c>
      <c r="O406">
        <v>20</v>
      </c>
    </row>
    <row r="407" spans="1:15" x14ac:dyDescent="0.3">
      <c r="A407" s="31" t="str">
        <f>Meta!A407</f>
        <v>NxW_16S</v>
      </c>
      <c r="B407">
        <v>253</v>
      </c>
      <c r="E407" s="90">
        <v>0.24940000000000001</v>
      </c>
      <c r="F407">
        <v>100</v>
      </c>
      <c r="O407">
        <v>20</v>
      </c>
    </row>
    <row r="408" spans="1:15" x14ac:dyDescent="0.3">
      <c r="A408" s="31" t="str">
        <f>Meta!A408</f>
        <v>NxW_16S</v>
      </c>
      <c r="B408">
        <v>254</v>
      </c>
      <c r="E408" s="90">
        <v>0.25650000000000001</v>
      </c>
      <c r="F408">
        <v>100</v>
      </c>
      <c r="O408">
        <v>20</v>
      </c>
    </row>
    <row r="409" spans="1:15" x14ac:dyDescent="0.3">
      <c r="A409" s="31" t="str">
        <f>Meta!A409</f>
        <v>NxW_16S</v>
      </c>
      <c r="B409">
        <v>255</v>
      </c>
      <c r="E409" s="90">
        <v>0.25140000000000001</v>
      </c>
      <c r="F409">
        <v>100</v>
      </c>
      <c r="O409">
        <v>20</v>
      </c>
    </row>
    <row r="410" spans="1:15" x14ac:dyDescent="0.3">
      <c r="A410" s="31" t="str">
        <f>Meta!A410</f>
        <v>NxW_16S</v>
      </c>
      <c r="B410">
        <v>256</v>
      </c>
      <c r="E410" s="90">
        <v>0.255</v>
      </c>
      <c r="F410">
        <v>100</v>
      </c>
      <c r="O410">
        <v>20</v>
      </c>
    </row>
    <row r="411" spans="1:15" x14ac:dyDescent="0.3">
      <c r="A411" s="31" t="str">
        <f>Meta!A411</f>
        <v>NxW_16S</v>
      </c>
      <c r="B411">
        <v>257</v>
      </c>
      <c r="E411" s="90">
        <v>0.24049999999999999</v>
      </c>
      <c r="F411">
        <v>100</v>
      </c>
      <c r="O411">
        <v>20</v>
      </c>
    </row>
    <row r="412" spans="1:15" x14ac:dyDescent="0.3">
      <c r="A412" s="31" t="str">
        <f>Meta!A412</f>
        <v>NxW_16S</v>
      </c>
      <c r="B412">
        <v>258</v>
      </c>
      <c r="E412" s="90">
        <v>0.24249999999999999</v>
      </c>
      <c r="F412">
        <v>100</v>
      </c>
      <c r="O412">
        <v>20</v>
      </c>
    </row>
    <row r="413" spans="1:15" x14ac:dyDescent="0.3">
      <c r="A413" s="31" t="str">
        <f>Meta!A413</f>
        <v>NxW_16S</v>
      </c>
      <c r="B413">
        <v>259</v>
      </c>
      <c r="E413" s="90">
        <v>0.25900000000000001</v>
      </c>
      <c r="F413">
        <v>100</v>
      </c>
      <c r="O413">
        <v>20</v>
      </c>
    </row>
    <row r="414" spans="1:15" x14ac:dyDescent="0.3">
      <c r="A414" s="31" t="str">
        <f>Meta!A414</f>
        <v>NxW_16S</v>
      </c>
      <c r="B414">
        <v>260</v>
      </c>
      <c r="E414" s="90">
        <v>0.255</v>
      </c>
      <c r="F414">
        <v>100</v>
      </c>
      <c r="O414">
        <v>20</v>
      </c>
    </row>
    <row r="415" spans="1:15" x14ac:dyDescent="0.3">
      <c r="A415" s="31" t="str">
        <f>Meta!A415</f>
        <v>NxW_16S</v>
      </c>
      <c r="B415">
        <v>261</v>
      </c>
      <c r="E415" s="90">
        <v>0.246</v>
      </c>
      <c r="F415">
        <v>100</v>
      </c>
      <c r="O415">
        <v>20</v>
      </c>
    </row>
    <row r="416" spans="1:15" x14ac:dyDescent="0.3">
      <c r="A416" s="31" t="str">
        <f>Meta!A416</f>
        <v>NxW_16S</v>
      </c>
      <c r="B416">
        <v>262</v>
      </c>
      <c r="E416" s="90">
        <v>0.25850000000000001</v>
      </c>
      <c r="F416">
        <v>100</v>
      </c>
      <c r="O416">
        <v>20</v>
      </c>
    </row>
    <row r="417" spans="1:15" x14ac:dyDescent="0.3">
      <c r="A417" s="31" t="str">
        <f>Meta!A417</f>
        <v>NxW_16S</v>
      </c>
      <c r="B417">
        <v>263</v>
      </c>
      <c r="E417" s="90">
        <v>0.24</v>
      </c>
      <c r="F417">
        <v>100</v>
      </c>
      <c r="O417">
        <v>20</v>
      </c>
    </row>
    <row r="418" spans="1:15" x14ac:dyDescent="0.3">
      <c r="A418" s="31" t="str">
        <f>Meta!A418</f>
        <v>NxW_16S</v>
      </c>
      <c r="B418">
        <v>264</v>
      </c>
      <c r="E418" s="90">
        <v>0.2445</v>
      </c>
      <c r="F418">
        <v>100</v>
      </c>
      <c r="O418">
        <v>20</v>
      </c>
    </row>
    <row r="419" spans="1:15" x14ac:dyDescent="0.3">
      <c r="A419" s="31" t="str">
        <f>Meta!A419</f>
        <v>NxW_16S</v>
      </c>
      <c r="B419">
        <v>265</v>
      </c>
      <c r="E419" s="90">
        <v>0.24460000000000001</v>
      </c>
      <c r="F419">
        <v>100</v>
      </c>
      <c r="O419">
        <v>20</v>
      </c>
    </row>
    <row r="420" spans="1:15" x14ac:dyDescent="0.3">
      <c r="A420" s="31" t="str">
        <f>Meta!A420</f>
        <v>NxW_16S</v>
      </c>
      <c r="B420">
        <v>266</v>
      </c>
      <c r="E420" s="90">
        <v>0.25750000000000001</v>
      </c>
      <c r="F420">
        <v>100</v>
      </c>
      <c r="O420">
        <v>20</v>
      </c>
    </row>
    <row r="421" spans="1:15" x14ac:dyDescent="0.3">
      <c r="A421" s="31" t="str">
        <f>Meta!A421</f>
        <v>NxW_16S</v>
      </c>
      <c r="B421">
        <v>267</v>
      </c>
      <c r="E421" s="90">
        <v>0.24310000000000001</v>
      </c>
      <c r="F421">
        <v>100</v>
      </c>
      <c r="O421">
        <v>20</v>
      </c>
    </row>
    <row r="422" spans="1:15" x14ac:dyDescent="0.3">
      <c r="A422" s="31" t="str">
        <f>Meta!A422</f>
        <v>NxW_16S</v>
      </c>
      <c r="B422">
        <v>268</v>
      </c>
      <c r="E422" s="90">
        <v>0.2525</v>
      </c>
      <c r="F422">
        <v>100</v>
      </c>
      <c r="O422">
        <v>20</v>
      </c>
    </row>
    <row r="423" spans="1:15" x14ac:dyDescent="0.3">
      <c r="A423" s="31" t="str">
        <f>Meta!A423</f>
        <v>NxW_16S</v>
      </c>
      <c r="B423">
        <v>269</v>
      </c>
      <c r="E423" s="90">
        <v>0.25009999999999999</v>
      </c>
      <c r="F423">
        <v>100</v>
      </c>
      <c r="O423">
        <v>20</v>
      </c>
    </row>
    <row r="424" spans="1:15" x14ac:dyDescent="0.3">
      <c r="A424" s="31" t="str">
        <f>Meta!A424</f>
        <v>NxW_16S</v>
      </c>
      <c r="B424">
        <v>270</v>
      </c>
      <c r="E424" s="90">
        <v>0.247</v>
      </c>
      <c r="F424">
        <v>100</v>
      </c>
      <c r="O424">
        <v>20</v>
      </c>
    </row>
    <row r="425" spans="1:15" x14ac:dyDescent="0.3">
      <c r="A425" s="31" t="str">
        <f>Meta!A425</f>
        <v>NxW_16S</v>
      </c>
      <c r="B425">
        <v>271</v>
      </c>
      <c r="E425" s="90">
        <v>0.24840000000000001</v>
      </c>
      <c r="F425">
        <v>100</v>
      </c>
      <c r="O425">
        <v>20</v>
      </c>
    </row>
    <row r="426" spans="1:15" x14ac:dyDescent="0.3">
      <c r="A426" s="31" t="str">
        <f>Meta!A426</f>
        <v>NxW_16S</v>
      </c>
      <c r="B426">
        <v>272</v>
      </c>
      <c r="E426" s="90">
        <v>0.2492</v>
      </c>
      <c r="F426">
        <v>100</v>
      </c>
      <c r="O426">
        <v>20</v>
      </c>
    </row>
    <row r="427" spans="1:15" x14ac:dyDescent="0.3">
      <c r="A427" s="31" t="str">
        <f>Meta!A427</f>
        <v>NxW_16S</v>
      </c>
      <c r="B427">
        <v>273</v>
      </c>
      <c r="E427" s="90">
        <v>0.25640000000000002</v>
      </c>
      <c r="F427">
        <v>100</v>
      </c>
      <c r="O427">
        <v>20</v>
      </c>
    </row>
    <row r="428" spans="1:15" x14ac:dyDescent="0.3">
      <c r="A428" s="31" t="str">
        <f>Meta!A428</f>
        <v>NxW_16S</v>
      </c>
      <c r="B428">
        <v>274</v>
      </c>
      <c r="E428" s="90">
        <v>0.25009999999999999</v>
      </c>
      <c r="F428">
        <v>100</v>
      </c>
      <c r="O428">
        <v>20</v>
      </c>
    </row>
    <row r="429" spans="1:15" x14ac:dyDescent="0.3">
      <c r="A429" s="31" t="str">
        <f>Meta!A429</f>
        <v>NxW_16S</v>
      </c>
      <c r="B429">
        <v>275</v>
      </c>
      <c r="E429" s="90">
        <v>0.24840000000000001</v>
      </c>
      <c r="F429">
        <v>100</v>
      </c>
      <c r="O429">
        <v>20</v>
      </c>
    </row>
    <row r="430" spans="1:15" x14ac:dyDescent="0.3">
      <c r="A430" s="31" t="str">
        <f>Meta!A430</f>
        <v>NxW_16S</v>
      </c>
      <c r="B430">
        <v>276</v>
      </c>
      <c r="E430" s="90">
        <v>0.2477</v>
      </c>
      <c r="F430">
        <v>100</v>
      </c>
      <c r="O430">
        <v>20</v>
      </c>
    </row>
    <row r="431" spans="1:15" x14ac:dyDescent="0.3">
      <c r="A431" s="31" t="str">
        <f>Meta!A431</f>
        <v>NxW_16S</v>
      </c>
      <c r="B431">
        <v>277</v>
      </c>
      <c r="E431" s="90">
        <v>0.2477</v>
      </c>
      <c r="F431">
        <v>100</v>
      </c>
      <c r="O431">
        <v>20</v>
      </c>
    </row>
    <row r="432" spans="1:15" x14ac:dyDescent="0.3">
      <c r="A432" s="31" t="str">
        <f>Meta!A432</f>
        <v>NxW_16S</v>
      </c>
      <c r="B432">
        <v>278</v>
      </c>
      <c r="E432" s="90">
        <v>0.24779999999999999</v>
      </c>
      <c r="F432">
        <v>100</v>
      </c>
      <c r="O432">
        <v>20</v>
      </c>
    </row>
    <row r="433" spans="1:15" x14ac:dyDescent="0.3">
      <c r="A433" s="31" t="str">
        <f>Meta!A433</f>
        <v>NxW_16S</v>
      </c>
      <c r="B433">
        <v>279</v>
      </c>
      <c r="E433" s="90">
        <v>0.248</v>
      </c>
      <c r="F433">
        <v>100</v>
      </c>
      <c r="O433">
        <v>20</v>
      </c>
    </row>
    <row r="434" spans="1:15" x14ac:dyDescent="0.3">
      <c r="A434" s="31" t="str">
        <f>Meta!A434</f>
        <v>NxW_16S</v>
      </c>
      <c r="B434">
        <v>280</v>
      </c>
      <c r="E434" s="90">
        <v>0.24660000000000001</v>
      </c>
      <c r="F434">
        <v>100</v>
      </c>
      <c r="O434">
        <v>20</v>
      </c>
    </row>
    <row r="435" spans="1:15" x14ac:dyDescent="0.3">
      <c r="A435" s="31" t="str">
        <f>Meta!A435</f>
        <v>NxW_16S</v>
      </c>
      <c r="B435">
        <v>281</v>
      </c>
      <c r="E435" s="90">
        <v>0.2535</v>
      </c>
      <c r="F435">
        <v>100</v>
      </c>
      <c r="O435">
        <v>20</v>
      </c>
    </row>
    <row r="436" spans="1:15" x14ac:dyDescent="0.3">
      <c r="A436" s="31" t="str">
        <f>Meta!A436</f>
        <v>NxW_16S</v>
      </c>
      <c r="B436">
        <v>282</v>
      </c>
      <c r="E436" s="90">
        <v>0.25219999999999998</v>
      </c>
      <c r="F436">
        <v>100</v>
      </c>
      <c r="O436">
        <v>20</v>
      </c>
    </row>
    <row r="437" spans="1:15" x14ac:dyDescent="0.3">
      <c r="A437" s="31" t="str">
        <f>Meta!A437</f>
        <v>NxW_16S</v>
      </c>
      <c r="B437">
        <v>283</v>
      </c>
      <c r="E437" s="90">
        <v>0.2437</v>
      </c>
      <c r="F437">
        <v>100</v>
      </c>
      <c r="O437">
        <v>20</v>
      </c>
    </row>
    <row r="438" spans="1:15" x14ac:dyDescent="0.3">
      <c r="A438" s="31" t="str">
        <f>Meta!A438</f>
        <v>NxW_16S</v>
      </c>
      <c r="B438">
        <v>284</v>
      </c>
      <c r="E438" s="90">
        <v>0.2467</v>
      </c>
      <c r="F438">
        <v>100</v>
      </c>
      <c r="O438">
        <v>20</v>
      </c>
    </row>
    <row r="439" spans="1:15" x14ac:dyDescent="0.3">
      <c r="A439" s="31" t="str">
        <f>Meta!A439</f>
        <v>NxW_16S</v>
      </c>
      <c r="B439">
        <v>285</v>
      </c>
      <c r="E439" s="90">
        <v>0.2472</v>
      </c>
      <c r="F439">
        <v>100</v>
      </c>
      <c r="O439">
        <v>20</v>
      </c>
    </row>
    <row r="440" spans="1:15" x14ac:dyDescent="0.3">
      <c r="A440" s="31" t="str">
        <f>Meta!A440</f>
        <v>NxW_16S</v>
      </c>
      <c r="B440">
        <v>286</v>
      </c>
      <c r="E440" s="90">
        <v>0.25219999999999998</v>
      </c>
      <c r="F440">
        <v>100</v>
      </c>
      <c r="O440">
        <v>20</v>
      </c>
    </row>
    <row r="441" spans="1:15" x14ac:dyDescent="0.3">
      <c r="A441" s="31" t="str">
        <f>Meta!A441</f>
        <v>NxW_16S</v>
      </c>
      <c r="B441">
        <v>287</v>
      </c>
      <c r="E441" s="90">
        <v>0.25669999999999998</v>
      </c>
      <c r="F441">
        <v>100</v>
      </c>
      <c r="O441">
        <v>20</v>
      </c>
    </row>
    <row r="442" spans="1:15" x14ac:dyDescent="0.3">
      <c r="A442" s="31" t="str">
        <f>Meta!A442</f>
        <v>NxW_16S</v>
      </c>
      <c r="B442">
        <v>288</v>
      </c>
      <c r="E442" s="90">
        <v>0.248</v>
      </c>
      <c r="F442">
        <v>100</v>
      </c>
      <c r="O442">
        <v>20</v>
      </c>
    </row>
    <row r="443" spans="1:15" x14ac:dyDescent="0.3">
      <c r="A443" s="31" t="str">
        <f>Meta!A443</f>
        <v>NxW_16S</v>
      </c>
      <c r="B443">
        <v>289</v>
      </c>
      <c r="E443" s="90">
        <v>0.25569999999999998</v>
      </c>
      <c r="F443">
        <v>100</v>
      </c>
      <c r="O443">
        <v>20</v>
      </c>
    </row>
    <row r="444" spans="1:15" x14ac:dyDescent="0.3">
      <c r="A444" s="31" t="str">
        <f>Meta!A444</f>
        <v>NxW_16S</v>
      </c>
      <c r="B444">
        <v>290</v>
      </c>
      <c r="E444" s="90">
        <v>0.2465</v>
      </c>
      <c r="F444">
        <v>100</v>
      </c>
      <c r="O444">
        <v>20</v>
      </c>
    </row>
    <row r="445" spans="1:15" x14ac:dyDescent="0.3">
      <c r="A445" s="31" t="str">
        <f>Meta!A445</f>
        <v>NxW_16S</v>
      </c>
      <c r="B445">
        <v>291</v>
      </c>
      <c r="E445" s="90">
        <v>0.24679999999999999</v>
      </c>
      <c r="F445">
        <v>100</v>
      </c>
      <c r="O445">
        <v>20</v>
      </c>
    </row>
    <row r="446" spans="1:15" x14ac:dyDescent="0.3">
      <c r="A446" s="31" t="str">
        <f>Meta!A446</f>
        <v>NxW_16S</v>
      </c>
      <c r="B446">
        <v>292</v>
      </c>
      <c r="E446" s="90">
        <v>0.25459999999999999</v>
      </c>
      <c r="F446">
        <v>100</v>
      </c>
      <c r="O446">
        <v>20</v>
      </c>
    </row>
    <row r="447" spans="1:15" x14ac:dyDescent="0.3">
      <c r="A447" s="31" t="str">
        <f>Meta!A447</f>
        <v>NxW_16S</v>
      </c>
      <c r="B447">
        <v>293</v>
      </c>
      <c r="E447" s="90">
        <v>0.252</v>
      </c>
      <c r="F447">
        <v>100</v>
      </c>
      <c r="O447">
        <v>20</v>
      </c>
    </row>
    <row r="448" spans="1:15" x14ac:dyDescent="0.3">
      <c r="A448" s="31" t="str">
        <f>Meta!A448</f>
        <v>NxW_16S</v>
      </c>
      <c r="B448">
        <v>294</v>
      </c>
      <c r="E448" s="90">
        <v>0.24160000000000001</v>
      </c>
      <c r="F448">
        <v>100</v>
      </c>
      <c r="O448">
        <v>20</v>
      </c>
    </row>
    <row r="449" spans="1:15" x14ac:dyDescent="0.3">
      <c r="A449" s="31" t="str">
        <f>Meta!A449</f>
        <v>NxW_16S</v>
      </c>
      <c r="B449">
        <v>295</v>
      </c>
      <c r="E449" s="90">
        <v>0.24690000000000001</v>
      </c>
      <c r="F449">
        <v>100</v>
      </c>
      <c r="O449">
        <v>20</v>
      </c>
    </row>
    <row r="450" spans="1:15" x14ac:dyDescent="0.3">
      <c r="A450" s="31" t="str">
        <f>Meta!A450</f>
        <v>NxW_16S</v>
      </c>
      <c r="B450">
        <v>296</v>
      </c>
      <c r="E450" s="90">
        <v>0.24149999999999999</v>
      </c>
      <c r="F450">
        <v>100</v>
      </c>
      <c r="O450">
        <v>20</v>
      </c>
    </row>
    <row r="451" spans="1:15" x14ac:dyDescent="0.3">
      <c r="A451" s="31" t="str">
        <f>Meta!A451</f>
        <v>NxW_16S</v>
      </c>
      <c r="B451">
        <v>297</v>
      </c>
      <c r="E451" s="90">
        <v>0.247</v>
      </c>
      <c r="F451">
        <v>100</v>
      </c>
      <c r="O451">
        <v>20</v>
      </c>
    </row>
    <row r="452" spans="1:15" x14ac:dyDescent="0.3">
      <c r="A452" s="31" t="str">
        <f>Meta!A452</f>
        <v>NxW_16S</v>
      </c>
      <c r="B452">
        <v>298</v>
      </c>
      <c r="E452" s="90">
        <v>0.25480000000000003</v>
      </c>
      <c r="F452">
        <v>100</v>
      </c>
      <c r="O452">
        <v>20</v>
      </c>
    </row>
    <row r="453" spans="1:15" x14ac:dyDescent="0.3">
      <c r="A453" s="31" t="str">
        <f>Meta!A453</f>
        <v>NxW_16S</v>
      </c>
      <c r="B453">
        <v>299</v>
      </c>
      <c r="E453" s="90">
        <v>0.2535</v>
      </c>
      <c r="F453">
        <v>100</v>
      </c>
      <c r="O453">
        <v>20</v>
      </c>
    </row>
    <row r="454" spans="1:15" x14ac:dyDescent="0.3">
      <c r="A454" s="31" t="str">
        <f>Meta!A454</f>
        <v>NxW_16S</v>
      </c>
      <c r="B454">
        <v>300</v>
      </c>
      <c r="E454" s="90">
        <v>0.25080000000000002</v>
      </c>
      <c r="F454">
        <v>100</v>
      </c>
      <c r="O454">
        <v>20</v>
      </c>
    </row>
    <row r="455" spans="1:15" x14ac:dyDescent="0.3">
      <c r="A455" s="31" t="str">
        <f>Meta!A455</f>
        <v>NxW_16S</v>
      </c>
      <c r="B455">
        <v>301</v>
      </c>
      <c r="E455" s="90">
        <v>0.24490000000000001</v>
      </c>
      <c r="F455">
        <v>100</v>
      </c>
      <c r="O455">
        <v>20</v>
      </c>
    </row>
    <row r="456" spans="1:15" x14ac:dyDescent="0.3">
      <c r="A456" s="31" t="str">
        <f>Meta!A456</f>
        <v>NxW_16S</v>
      </c>
      <c r="B456">
        <v>302</v>
      </c>
      <c r="E456" s="90">
        <v>0.25069999999999998</v>
      </c>
      <c r="F456">
        <v>100</v>
      </c>
      <c r="O456">
        <v>20</v>
      </c>
    </row>
    <row r="457" spans="1:15" x14ac:dyDescent="0.3">
      <c r="A457" s="31" t="str">
        <f>Meta!A457</f>
        <v>NxW_16S</v>
      </c>
      <c r="B457">
        <v>303</v>
      </c>
      <c r="E457" s="90">
        <v>0.25080000000000002</v>
      </c>
      <c r="F457">
        <v>100</v>
      </c>
      <c r="O457">
        <v>20</v>
      </c>
    </row>
    <row r="458" spans="1:15" x14ac:dyDescent="0.3">
      <c r="A458" s="31" t="str">
        <f>Meta!A458</f>
        <v>NxW_16S</v>
      </c>
      <c r="B458">
        <v>304</v>
      </c>
      <c r="E458" s="90">
        <v>0.25469999999999998</v>
      </c>
      <c r="F458">
        <v>100</v>
      </c>
      <c r="O458">
        <v>20</v>
      </c>
    </row>
    <row r="459" spans="1:15" x14ac:dyDescent="0.3">
      <c r="A459" s="31" t="str">
        <f>Meta!A459</f>
        <v>NxW_16S</v>
      </c>
      <c r="B459">
        <v>305</v>
      </c>
      <c r="E459" s="90">
        <v>0.245</v>
      </c>
      <c r="F459">
        <v>100</v>
      </c>
      <c r="O459">
        <v>20</v>
      </c>
    </row>
    <row r="460" spans="1:15" x14ac:dyDescent="0.3">
      <c r="A460" s="31" t="str">
        <f>Meta!A460</f>
        <v>NxW_16S</v>
      </c>
      <c r="B460">
        <v>306</v>
      </c>
      <c r="E460" s="90">
        <v>0.2586</v>
      </c>
    </row>
    <row r="461" spans="1:15" x14ac:dyDescent="0.3">
      <c r="A461" s="31" t="str">
        <f>Meta!A461</f>
        <v>NxW_16S</v>
      </c>
      <c r="B461" s="31" t="str">
        <f>Meta!B461</f>
        <v>qPCR_H2O_2_16S_C</v>
      </c>
      <c r="E461" s="90" t="e">
        <v>#N/A</v>
      </c>
    </row>
    <row r="462" spans="1:15" x14ac:dyDescent="0.3">
      <c r="A462" s="31" t="str">
        <f>Meta!A462</f>
        <v>NxW_16S</v>
      </c>
      <c r="B462" s="31" t="str">
        <f>Meta!B462</f>
        <v>CalEXn_16S_C</v>
      </c>
      <c r="E462" s="90" t="e">
        <v>#N/A</v>
      </c>
      <c r="F462">
        <v>100</v>
      </c>
      <c r="O462">
        <v>20</v>
      </c>
    </row>
    <row r="463" spans="1:15" x14ac:dyDescent="0.3">
      <c r="A463" s="31" t="str">
        <f>Meta!A463</f>
        <v>NxW_16S</v>
      </c>
      <c r="B463" s="31" t="str">
        <f>Meta!B463</f>
        <v>Zymo_16S_C</v>
      </c>
      <c r="E463" s="90" t="s">
        <v>344</v>
      </c>
    </row>
    <row r="464" spans="1:15" x14ac:dyDescent="0.3">
      <c r="A464" s="31" t="str">
        <f>Meta!A464</f>
        <v>NxW_16S</v>
      </c>
      <c r="B464" s="31" t="str">
        <f>Meta!B464</f>
        <v>MinION_PCR1_H2O_16S_C</v>
      </c>
      <c r="E464" s="90" t="e">
        <v>#N/A</v>
      </c>
    </row>
    <row r="465" spans="1:5" x14ac:dyDescent="0.3">
      <c r="A465" s="31" t="str">
        <f>Meta!A465</f>
        <v>NxW_16S</v>
      </c>
      <c r="B465" s="31" t="str">
        <f>Meta!B465</f>
        <v>MinION_PCR2_H2O_16S_C</v>
      </c>
      <c r="E465" s="90" t="e">
        <v>#N/A</v>
      </c>
    </row>
    <row r="466" spans="1:5" x14ac:dyDescent="0.3">
      <c r="A466" s="31"/>
      <c r="B466" s="31"/>
    </row>
  </sheetData>
  <conditionalFormatting sqref="G1:G3">
    <cfRule type="cellIs" dxfId="4" priority="3" operator="lessThan">
      <formula>10</formula>
    </cfRule>
  </conditionalFormatting>
  <conditionalFormatting sqref="H1:H3">
    <cfRule type="cellIs" dxfId="3" priority="2" operator="lessThan">
      <formula>10</formula>
    </cfRule>
  </conditionalFormatting>
  <conditionalFormatting sqref="I1:I3">
    <cfRule type="cellIs" dxfId="2" priority="1" operator="greaterThan">
      <formula>2.5</formula>
    </cfRule>
    <cfRule type="cellIs" dxfId="1" priority="4" operator="lessThan">
      <formula>1.78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68"/>
  <sheetViews>
    <sheetView tabSelected="1" topLeftCell="A159" zoomScale="80" zoomScaleNormal="80" workbookViewId="0">
      <selection activeCell="AD101" sqref="AD101:AD182"/>
    </sheetView>
  </sheetViews>
  <sheetFormatPr defaultRowHeight="14.4" x14ac:dyDescent="0.3"/>
  <cols>
    <col min="1" max="1" width="15.44140625" customWidth="1"/>
    <col min="2" max="2" width="14.6640625" customWidth="1"/>
    <col min="3" max="3" width="10.44140625" customWidth="1"/>
    <col min="5" max="5" width="6" customWidth="1"/>
    <col min="6" max="6" width="6.5546875" customWidth="1"/>
    <col min="7" max="7" width="7.44140625" customWidth="1"/>
    <col min="8" max="8" width="7.109375" customWidth="1"/>
    <col min="9" max="11" width="9.109375" customWidth="1"/>
    <col min="12" max="12" width="9.109375" style="42"/>
    <col min="25" max="25" width="13.109375" customWidth="1"/>
    <col min="27" max="27" width="12.109375" customWidth="1"/>
    <col min="30" max="30" width="25.6640625" bestFit="1" customWidth="1"/>
    <col min="31" max="31" width="34.5546875" bestFit="1" customWidth="1"/>
    <col min="34" max="34" width="21.33203125" customWidth="1"/>
    <col min="38" max="38" width="11.109375" customWidth="1"/>
    <col min="39" max="39" width="11.44140625" customWidth="1"/>
    <col min="41" max="41" width="13.44140625" customWidth="1"/>
    <col min="42" max="42" width="12" customWidth="1"/>
    <col min="44" max="44" width="15.44140625" customWidth="1"/>
  </cols>
  <sheetData>
    <row r="1" spans="1:51" s="2" customFormat="1" ht="15" customHeight="1" x14ac:dyDescent="0.25">
      <c r="A1" s="108" t="s">
        <v>1</v>
      </c>
      <c r="B1" s="108" t="s">
        <v>2</v>
      </c>
      <c r="C1" s="109" t="s">
        <v>36</v>
      </c>
      <c r="D1" s="109" t="s">
        <v>37</v>
      </c>
      <c r="E1" s="109" t="s">
        <v>38</v>
      </c>
      <c r="F1" s="109" t="s">
        <v>39</v>
      </c>
      <c r="G1" s="109" t="s">
        <v>40</v>
      </c>
      <c r="H1" s="109" t="s">
        <v>41</v>
      </c>
      <c r="I1" s="106" t="s">
        <v>85</v>
      </c>
      <c r="J1" s="106" t="s">
        <v>86</v>
      </c>
      <c r="K1" s="106" t="s">
        <v>87</v>
      </c>
      <c r="L1" s="107" t="s">
        <v>42</v>
      </c>
      <c r="M1" s="106" t="s">
        <v>43</v>
      </c>
      <c r="N1" s="106" t="s">
        <v>44</v>
      </c>
      <c r="O1" s="106" t="s">
        <v>45</v>
      </c>
      <c r="P1" s="110" t="s">
        <v>46</v>
      </c>
      <c r="Q1" s="110" t="s">
        <v>47</v>
      </c>
      <c r="R1" s="110" t="s">
        <v>48</v>
      </c>
      <c r="S1" s="110" t="s">
        <v>49</v>
      </c>
      <c r="T1" s="111" t="s">
        <v>50</v>
      </c>
      <c r="U1" s="112" t="s">
        <v>51</v>
      </c>
      <c r="V1" s="112" t="s">
        <v>52</v>
      </c>
      <c r="W1" s="112" t="s">
        <v>53</v>
      </c>
      <c r="X1" s="111" t="s">
        <v>54</v>
      </c>
      <c r="Y1" s="114" t="s">
        <v>100</v>
      </c>
      <c r="Z1" s="109" t="s">
        <v>55</v>
      </c>
      <c r="AA1" s="109" t="s">
        <v>56</v>
      </c>
      <c r="AB1" s="109" t="s">
        <v>57</v>
      </c>
      <c r="AC1" s="109" t="s">
        <v>58</v>
      </c>
      <c r="AD1" s="109" t="s">
        <v>343</v>
      </c>
      <c r="AE1" s="109" t="s">
        <v>59</v>
      </c>
      <c r="AF1" s="113" t="s">
        <v>81</v>
      </c>
      <c r="AG1" s="113" t="s">
        <v>82</v>
      </c>
      <c r="AH1" s="115" t="s">
        <v>60</v>
      </c>
      <c r="AK1" s="1"/>
      <c r="AL1" s="1"/>
      <c r="AM1" s="1"/>
      <c r="AN1" s="1"/>
      <c r="AO1" s="1"/>
      <c r="AP1" s="1"/>
      <c r="AQ1" s="1"/>
      <c r="AR1" s="1"/>
      <c r="AU1" s="1"/>
      <c r="AV1" s="1"/>
      <c r="AW1" s="1"/>
      <c r="AX1" s="1"/>
      <c r="AY1" s="1"/>
    </row>
    <row r="2" spans="1:51" s="2" customFormat="1" ht="36" x14ac:dyDescent="0.25">
      <c r="A2" s="108"/>
      <c r="B2" s="108"/>
      <c r="C2" s="109"/>
      <c r="D2" s="109"/>
      <c r="E2" s="109"/>
      <c r="F2" s="109"/>
      <c r="G2" s="109"/>
      <c r="H2" s="109"/>
      <c r="I2" s="106"/>
      <c r="J2" s="106"/>
      <c r="K2" s="106"/>
      <c r="L2" s="107"/>
      <c r="M2" s="106"/>
      <c r="N2" s="106"/>
      <c r="O2" s="106"/>
      <c r="P2" s="110"/>
      <c r="Q2" s="110"/>
      <c r="R2" s="110"/>
      <c r="S2" s="110"/>
      <c r="T2" s="112"/>
      <c r="U2" s="112"/>
      <c r="V2" s="112"/>
      <c r="W2" s="112"/>
      <c r="X2" s="112"/>
      <c r="Y2" s="114"/>
      <c r="Z2" s="109"/>
      <c r="AA2" s="109"/>
      <c r="AB2" s="109"/>
      <c r="AC2" s="109"/>
      <c r="AD2" s="109"/>
      <c r="AE2" s="109"/>
      <c r="AF2" s="113"/>
      <c r="AG2" s="113"/>
      <c r="AH2" s="115"/>
      <c r="AK2" s="21" t="s">
        <v>55</v>
      </c>
      <c r="AL2" s="21" t="s">
        <v>61</v>
      </c>
      <c r="AM2" s="21" t="s">
        <v>62</v>
      </c>
      <c r="AN2" s="21" t="s">
        <v>63</v>
      </c>
      <c r="AO2" s="21" t="s">
        <v>64</v>
      </c>
      <c r="AP2" s="21" t="s">
        <v>65</v>
      </c>
      <c r="AQ2" s="21" t="s">
        <v>66</v>
      </c>
      <c r="AR2" s="21" t="s">
        <v>67</v>
      </c>
      <c r="AU2" s="21" t="s">
        <v>68</v>
      </c>
      <c r="AV2" s="21" t="s">
        <v>69</v>
      </c>
      <c r="AW2" s="21" t="s">
        <v>70</v>
      </c>
      <c r="AX2" s="21" t="s">
        <v>71</v>
      </c>
      <c r="AY2" s="21" t="s">
        <v>72</v>
      </c>
    </row>
    <row r="3" spans="1:51" s="2" customFormat="1" x14ac:dyDescent="0.3">
      <c r="A3" s="31" t="str">
        <f>Meta!A3</f>
        <v>NxW_16S</v>
      </c>
      <c r="B3" s="31">
        <f>Meta!B3</f>
        <v>2</v>
      </c>
      <c r="C3" t="s">
        <v>73</v>
      </c>
      <c r="D3" t="s">
        <v>197</v>
      </c>
      <c r="E3" t="s">
        <v>210</v>
      </c>
      <c r="F3" t="s">
        <v>108</v>
      </c>
      <c r="G3" t="s">
        <v>211</v>
      </c>
      <c r="H3" t="s">
        <v>212</v>
      </c>
      <c r="I3">
        <v>0.35</v>
      </c>
      <c r="J3">
        <v>0.37</v>
      </c>
      <c r="K3">
        <v>0.35</v>
      </c>
      <c r="L3" s="41">
        <f>AVERAGE(I3:K3)</f>
        <v>0.35666666666666663</v>
      </c>
      <c r="M3" s="98">
        <v>1</v>
      </c>
      <c r="N3" s="36">
        <f t="shared" ref="N3" si="0">100*(10^(-1/L3)-1)</f>
        <v>-99.842869069529215</v>
      </c>
      <c r="O3" s="42">
        <f>AVERAGE(0.21,0.21,0.18)</f>
        <v>0.19999999999999998</v>
      </c>
      <c r="P3" t="s">
        <v>84</v>
      </c>
      <c r="Q3">
        <v>14.9</v>
      </c>
      <c r="R3">
        <v>14.57</v>
      </c>
      <c r="S3">
        <v>14.71</v>
      </c>
      <c r="T3" s="43">
        <f>AVERAGE(Q3:S3)</f>
        <v>14.726666666666667</v>
      </c>
      <c r="U3" s="40">
        <v>443</v>
      </c>
      <c r="V3" s="40">
        <v>621.5</v>
      </c>
      <c r="W3" s="40">
        <v>494.9</v>
      </c>
      <c r="X3" s="43">
        <f>AVERAGE(U3:W3)</f>
        <v>519.80000000000007</v>
      </c>
      <c r="Y3" s="43">
        <f>'Std. Curve A-16S'!C2</f>
        <v>566.75426503417577</v>
      </c>
      <c r="Z3" s="23" t="s">
        <v>74</v>
      </c>
      <c r="AA3" s="37">
        <f t="shared" ref="AA3" si="1">VLOOKUP(Z3,$AK$3:$AR$4,8)</f>
        <v>1118000</v>
      </c>
      <c r="AB3" s="38">
        <f>Y3*'DNA extraction'!O3*'DNA extraction'!F3/'DNA extraction'!E3/1000</f>
        <v>4313.1983640348235</v>
      </c>
      <c r="AC3" s="38" t="e">
        <f>AB3*FWDW!H3</f>
        <v>#DIV/0!</v>
      </c>
      <c r="AD3" s="116">
        <f t="shared" ref="AD3" si="2">AB3*AA3</f>
        <v>4822155770.9909325</v>
      </c>
      <c r="AE3" s="37" t="e">
        <f t="shared" ref="AE3" si="3">AC3*AA3</f>
        <v>#DIV/0!</v>
      </c>
      <c r="AF3" s="39">
        <f>STDEV(U3:W3)</f>
        <v>91.818135463534375</v>
      </c>
      <c r="AG3" s="39">
        <f t="shared" ref="AG3" si="4">AF3/X3</f>
        <v>0.17664127638232852</v>
      </c>
      <c r="AH3" s="55"/>
      <c r="AK3" s="25" t="s">
        <v>74</v>
      </c>
      <c r="AL3" s="25"/>
      <c r="AM3" s="25"/>
      <c r="AN3" s="25">
        <v>6.2603499999999999</v>
      </c>
      <c r="AO3" s="26">
        <f>AN3/1000000</f>
        <v>6.2603500000000001E-6</v>
      </c>
      <c r="AP3" s="26">
        <f>1/AO3</f>
        <v>159735.47804835191</v>
      </c>
      <c r="AQ3" s="25">
        <v>7</v>
      </c>
      <c r="AR3" s="26">
        <v>1118000</v>
      </c>
      <c r="AU3" s="27" t="s">
        <v>75</v>
      </c>
      <c r="AV3" s="28" t="s">
        <v>76</v>
      </c>
      <c r="AW3" s="28">
        <v>1</v>
      </c>
      <c r="AX3" s="28" t="s">
        <v>77</v>
      </c>
      <c r="AY3" s="29" t="s">
        <v>78</v>
      </c>
    </row>
    <row r="4" spans="1:51" x14ac:dyDescent="0.3">
      <c r="A4" s="31" t="str">
        <f>Meta!A4</f>
        <v>NxW_16S</v>
      </c>
      <c r="B4" s="31">
        <f>Meta!B4</f>
        <v>6</v>
      </c>
      <c r="C4" t="s">
        <v>73</v>
      </c>
      <c r="D4" t="s">
        <v>197</v>
      </c>
      <c r="E4" t="s">
        <v>210</v>
      </c>
      <c r="F4" t="s">
        <v>108</v>
      </c>
      <c r="G4" t="s">
        <v>211</v>
      </c>
      <c r="H4" t="s">
        <v>212</v>
      </c>
      <c r="I4">
        <v>0.38</v>
      </c>
      <c r="J4">
        <v>0.38</v>
      </c>
      <c r="K4">
        <v>0.37</v>
      </c>
      <c r="L4" s="41">
        <f t="shared" ref="L4:L67" si="5">AVERAGE(I4:K4)</f>
        <v>0.37666666666666665</v>
      </c>
      <c r="M4" s="98">
        <v>1</v>
      </c>
      <c r="N4" s="36">
        <f t="shared" ref="N4:N67" si="6">100*(10^(-1/L4)-1)</f>
        <v>-99.778622874821565</v>
      </c>
      <c r="O4" s="42">
        <f>AVERAGE(0.21,0.21,0.18)</f>
        <v>0.19999999999999998</v>
      </c>
      <c r="P4" t="s">
        <v>114</v>
      </c>
      <c r="Q4">
        <v>17.18</v>
      </c>
      <c r="R4">
        <v>17.18</v>
      </c>
      <c r="S4">
        <v>16.809999999999999</v>
      </c>
      <c r="T4" s="43">
        <f t="shared" ref="T4:T67" si="7">AVERAGE(Q4:S4)</f>
        <v>17.056666666666668</v>
      </c>
      <c r="U4" s="40">
        <v>98.53</v>
      </c>
      <c r="V4" s="40">
        <v>96.65</v>
      </c>
      <c r="W4" s="40">
        <v>126.9</v>
      </c>
      <c r="X4" s="43">
        <f t="shared" ref="X4:X67" si="8">AVERAGE(U4:W4)</f>
        <v>107.36000000000001</v>
      </c>
      <c r="Y4" s="43">
        <f>'Std. Curve A-16S'!C3</f>
        <v>122.1215132567537</v>
      </c>
      <c r="Z4" s="23" t="s">
        <v>74</v>
      </c>
      <c r="AA4" s="37">
        <f t="shared" ref="AA4:AA67" si="9">VLOOKUP(Z4,$AK$3:$AR$4,8)</f>
        <v>1118000</v>
      </c>
      <c r="AB4" s="38">
        <f>Y4*'DNA extraction'!O4*'DNA extraction'!F4/'DNA extraction'!E4/1000</f>
        <v>978.53776648039832</v>
      </c>
      <c r="AC4" s="38" t="e">
        <f>AB4*FWDW!H4</f>
        <v>#DIV/0!</v>
      </c>
      <c r="AD4" s="116">
        <f t="shared" ref="AD4:AD67" si="10">AB4*AA4</f>
        <v>1094005222.9250853</v>
      </c>
      <c r="AE4" s="37" t="e">
        <f t="shared" ref="AE4:AE67" si="11">AC4*AA4</f>
        <v>#DIV/0!</v>
      </c>
      <c r="AF4" s="39">
        <f t="shared" ref="AF4:AF67" si="12">STDEV(U4:W4)</f>
        <v>16.948224095756995</v>
      </c>
      <c r="AG4" s="39">
        <f t="shared" ref="AG4:AG67" si="13">AF4/X4</f>
        <v>0.1578634882242641</v>
      </c>
      <c r="AH4" s="55"/>
      <c r="AK4" s="25" t="s">
        <v>79</v>
      </c>
      <c r="AL4" s="26">
        <v>34850000</v>
      </c>
      <c r="AM4" s="26">
        <v>22700000000</v>
      </c>
      <c r="AN4" s="25"/>
      <c r="AO4" s="26">
        <f>0.0000376</f>
        <v>3.7599999999999999E-5</v>
      </c>
      <c r="AP4" s="26">
        <f>1/AO4</f>
        <v>26595.744680851065</v>
      </c>
      <c r="AQ4" s="25">
        <v>100</v>
      </c>
      <c r="AR4" s="26">
        <f>AP4*AQ4</f>
        <v>2659574.4680851065</v>
      </c>
    </row>
    <row r="5" spans="1:51" x14ac:dyDescent="0.3">
      <c r="A5" s="31" t="str">
        <f>Meta!A5</f>
        <v>NxW_16S</v>
      </c>
      <c r="B5" s="31">
        <f>Meta!B5</f>
        <v>15</v>
      </c>
      <c r="C5" t="s">
        <v>73</v>
      </c>
      <c r="D5" t="s">
        <v>197</v>
      </c>
      <c r="E5" t="s">
        <v>210</v>
      </c>
      <c r="F5" t="s">
        <v>108</v>
      </c>
      <c r="G5" t="s">
        <v>211</v>
      </c>
      <c r="H5" t="s">
        <v>212</v>
      </c>
      <c r="I5">
        <v>0.36</v>
      </c>
      <c r="J5">
        <v>0.37</v>
      </c>
      <c r="K5">
        <v>0.35</v>
      </c>
      <c r="L5" s="41">
        <f t="shared" si="5"/>
        <v>0.36000000000000004</v>
      </c>
      <c r="M5" s="98">
        <v>1</v>
      </c>
      <c r="N5" s="36">
        <f t="shared" si="6"/>
        <v>-99.833189946280001</v>
      </c>
      <c r="O5" s="42">
        <f t="shared" ref="O5:O68" si="14">AVERAGE(0.21,0.21,0.18)</f>
        <v>0.19999999999999998</v>
      </c>
      <c r="P5" t="s">
        <v>115</v>
      </c>
      <c r="Q5">
        <v>17.54</v>
      </c>
      <c r="R5">
        <v>17.21</v>
      </c>
      <c r="S5">
        <v>17.100000000000001</v>
      </c>
      <c r="T5" s="43">
        <f t="shared" si="7"/>
        <v>17.283333333333335</v>
      </c>
      <c r="U5" s="40">
        <v>77.709999999999994</v>
      </c>
      <c r="V5" s="40">
        <v>94.6</v>
      </c>
      <c r="W5" s="40">
        <v>105.2</v>
      </c>
      <c r="X5" s="43">
        <f t="shared" si="8"/>
        <v>92.50333333333333</v>
      </c>
      <c r="Y5" s="43">
        <f>'Std. Curve A-16S'!C4</f>
        <v>105.18258831271349</v>
      </c>
      <c r="Z5" s="23" t="s">
        <v>74</v>
      </c>
      <c r="AA5" s="37">
        <f t="shared" si="9"/>
        <v>1118000</v>
      </c>
      <c r="AB5" s="38">
        <f>Y5*'DNA extraction'!O5*'DNA extraction'!F5/'DNA extraction'!E5/1000</f>
        <v>848.93130195894662</v>
      </c>
      <c r="AC5" s="38" t="e">
        <f>AB5*FWDW!H5</f>
        <v>#DIV/0!</v>
      </c>
      <c r="AD5" s="116">
        <f t="shared" si="10"/>
        <v>949105195.59010231</v>
      </c>
      <c r="AE5" s="37" t="e">
        <f t="shared" si="11"/>
        <v>#DIV/0!</v>
      </c>
      <c r="AF5" s="39">
        <f t="shared" si="12"/>
        <v>13.864416083388923</v>
      </c>
      <c r="AG5" s="39">
        <f t="shared" si="13"/>
        <v>0.14988017819237781</v>
      </c>
      <c r="AH5" s="55"/>
      <c r="AK5" s="25" t="s">
        <v>80</v>
      </c>
      <c r="AL5" s="25"/>
      <c r="AM5" s="25"/>
      <c r="AN5" s="25"/>
      <c r="AO5" s="25"/>
      <c r="AP5" s="25"/>
      <c r="AQ5" s="25"/>
      <c r="AR5" s="25"/>
    </row>
    <row r="6" spans="1:51" x14ac:dyDescent="0.3">
      <c r="A6" s="31" t="str">
        <f>Meta!A6</f>
        <v>NxW_16S</v>
      </c>
      <c r="B6" s="31">
        <f>Meta!B6</f>
        <v>16</v>
      </c>
      <c r="C6" t="s">
        <v>73</v>
      </c>
      <c r="D6" t="s">
        <v>197</v>
      </c>
      <c r="E6" t="s">
        <v>210</v>
      </c>
      <c r="F6" t="s">
        <v>108</v>
      </c>
      <c r="G6" t="s">
        <v>211</v>
      </c>
      <c r="H6" t="s">
        <v>212</v>
      </c>
      <c r="I6">
        <v>0.37</v>
      </c>
      <c r="J6">
        <v>0.37</v>
      </c>
      <c r="K6">
        <v>0.37</v>
      </c>
      <c r="L6" s="41">
        <f t="shared" si="5"/>
        <v>0.36999999999999994</v>
      </c>
      <c r="M6" s="98">
        <v>1</v>
      </c>
      <c r="N6" s="36">
        <f t="shared" si="6"/>
        <v>-99.801711605087291</v>
      </c>
      <c r="O6" s="42">
        <f t="shared" si="14"/>
        <v>0.19999999999999998</v>
      </c>
      <c r="P6" t="s">
        <v>116</v>
      </c>
      <c r="Q6">
        <v>17.89</v>
      </c>
      <c r="R6">
        <v>17.100000000000001</v>
      </c>
      <c r="S6">
        <v>17.37</v>
      </c>
      <c r="T6" s="43">
        <f t="shared" si="7"/>
        <v>17.453333333333333</v>
      </c>
      <c r="U6" s="40">
        <v>61.7</v>
      </c>
      <c r="V6" s="40">
        <v>102.3</v>
      </c>
      <c r="W6" s="40">
        <v>88.28</v>
      </c>
      <c r="X6" s="43">
        <f t="shared" si="8"/>
        <v>84.093333333333334</v>
      </c>
      <c r="Y6" s="43">
        <f>'Std. Curve A-16S'!C5</f>
        <v>94.038915282252148</v>
      </c>
      <c r="Z6" s="23" t="s">
        <v>74</v>
      </c>
      <c r="AA6" s="37">
        <f t="shared" si="9"/>
        <v>1118000</v>
      </c>
      <c r="AB6" s="38">
        <f>Y6*'DNA extraction'!O6*'DNA extraction'!F6/'DNA extraction'!E6/1000</f>
        <v>761.44870673888386</v>
      </c>
      <c r="AC6" s="38">
        <f>AB6*FWDW!H6</f>
        <v>0</v>
      </c>
      <c r="AD6" s="116">
        <f t="shared" si="10"/>
        <v>851299654.13407218</v>
      </c>
      <c r="AE6" s="37">
        <f t="shared" si="11"/>
        <v>0</v>
      </c>
      <c r="AF6" s="39">
        <f t="shared" si="12"/>
        <v>20.621254407366536</v>
      </c>
      <c r="AG6" s="39">
        <f t="shared" si="13"/>
        <v>0.24521865872086415</v>
      </c>
      <c r="AH6" s="55"/>
    </row>
    <row r="7" spans="1:51" x14ac:dyDescent="0.3">
      <c r="A7" s="31" t="str">
        <f>Meta!A7</f>
        <v>NxW_16S</v>
      </c>
      <c r="B7" s="31">
        <f>Meta!B7</f>
        <v>19</v>
      </c>
      <c r="C7" t="s">
        <v>73</v>
      </c>
      <c r="D7" t="s">
        <v>197</v>
      </c>
      <c r="E7" t="s">
        <v>210</v>
      </c>
      <c r="F7" t="s">
        <v>108</v>
      </c>
      <c r="G7" t="s">
        <v>211</v>
      </c>
      <c r="H7" t="s">
        <v>212</v>
      </c>
      <c r="I7">
        <v>0.37</v>
      </c>
      <c r="J7">
        <v>0.36</v>
      </c>
      <c r="K7">
        <v>0.37</v>
      </c>
      <c r="L7" s="41">
        <f t="shared" si="5"/>
        <v>0.3666666666666667</v>
      </c>
      <c r="M7" s="98">
        <v>1</v>
      </c>
      <c r="N7" s="36">
        <f t="shared" si="6"/>
        <v>-99.812618257713964</v>
      </c>
      <c r="O7" s="42">
        <f t="shared" si="14"/>
        <v>0.19999999999999998</v>
      </c>
      <c r="P7" t="s">
        <v>117</v>
      </c>
      <c r="Q7">
        <v>16.690000000000001</v>
      </c>
      <c r="R7">
        <v>16.25</v>
      </c>
      <c r="S7">
        <v>16.12</v>
      </c>
      <c r="T7" s="43">
        <f t="shared" si="7"/>
        <v>16.353333333333335</v>
      </c>
      <c r="U7" s="40">
        <v>136.1</v>
      </c>
      <c r="V7" s="40">
        <v>187.6</v>
      </c>
      <c r="W7" s="40">
        <v>198.5</v>
      </c>
      <c r="X7" s="43">
        <f t="shared" si="8"/>
        <v>174.06666666666669</v>
      </c>
      <c r="Y7" s="43">
        <f>'Std. Curve A-16S'!C6</f>
        <v>194.09426823320456</v>
      </c>
      <c r="Z7" s="23" t="s">
        <v>74</v>
      </c>
      <c r="AA7" s="37">
        <f t="shared" si="9"/>
        <v>1118000</v>
      </c>
      <c r="AB7" s="38">
        <f>Y7*'DNA extraction'!O7*'DNA extraction'!F7/'DNA extraction'!E7/1000</f>
        <v>1594.858407832412</v>
      </c>
      <c r="AC7" s="38">
        <f>AB7*FWDW!H7</f>
        <v>0</v>
      </c>
      <c r="AD7" s="116">
        <f t="shared" si="10"/>
        <v>1783051699.9566367</v>
      </c>
      <c r="AE7" s="37">
        <f t="shared" si="11"/>
        <v>0</v>
      </c>
      <c r="AF7" s="39">
        <f t="shared" si="12"/>
        <v>33.328716346918156</v>
      </c>
      <c r="AG7" s="39">
        <f t="shared" si="13"/>
        <v>0.19147098629022302</v>
      </c>
      <c r="AH7" s="55"/>
    </row>
    <row r="8" spans="1:51" x14ac:dyDescent="0.3">
      <c r="A8" s="31" t="str">
        <f>Meta!A8</f>
        <v>NxW_16S</v>
      </c>
      <c r="B8" s="31">
        <f>Meta!B8</f>
        <v>20</v>
      </c>
      <c r="C8" t="s">
        <v>73</v>
      </c>
      <c r="D8" t="s">
        <v>197</v>
      </c>
      <c r="E8" t="s">
        <v>210</v>
      </c>
      <c r="F8" t="s">
        <v>108</v>
      </c>
      <c r="G8" t="s">
        <v>211</v>
      </c>
      <c r="H8" t="s">
        <v>212</v>
      </c>
      <c r="I8">
        <v>0.36</v>
      </c>
      <c r="J8">
        <v>0.35</v>
      </c>
      <c r="K8">
        <v>0.35</v>
      </c>
      <c r="L8" s="41">
        <f t="shared" si="5"/>
        <v>0.35333333333333333</v>
      </c>
      <c r="M8" s="98">
        <v>1</v>
      </c>
      <c r="N8" s="36">
        <f t="shared" si="6"/>
        <v>-99.852153407092871</v>
      </c>
      <c r="O8" s="42">
        <f t="shared" si="14"/>
        <v>0.19999999999999998</v>
      </c>
      <c r="P8" t="s">
        <v>118</v>
      </c>
      <c r="Q8">
        <v>15.99</v>
      </c>
      <c r="R8">
        <v>15.66</v>
      </c>
      <c r="S8">
        <v>15.81</v>
      </c>
      <c r="T8" s="43">
        <f t="shared" si="7"/>
        <v>15.82</v>
      </c>
      <c r="U8" s="40">
        <v>215.9</v>
      </c>
      <c r="V8" s="40">
        <v>285.7</v>
      </c>
      <c r="W8" s="40">
        <v>242.6</v>
      </c>
      <c r="X8" s="43">
        <f t="shared" si="8"/>
        <v>248.06666666666669</v>
      </c>
      <c r="Y8" s="43">
        <f>'Std. Curve A-16S'!C7</f>
        <v>275.80173962242731</v>
      </c>
      <c r="Z8" s="23" t="s">
        <v>74</v>
      </c>
      <c r="AA8" s="37">
        <f t="shared" si="9"/>
        <v>1118000</v>
      </c>
      <c r="AB8" s="38">
        <f>Y8*'DNA extraction'!O8*'DNA extraction'!F8/'DNA extraction'!E8/1000</f>
        <v>2274.6535226591941</v>
      </c>
      <c r="AC8" s="38">
        <f>AB8*FWDW!H8</f>
        <v>0</v>
      </c>
      <c r="AD8" s="116">
        <f t="shared" si="10"/>
        <v>2543062638.3329792</v>
      </c>
      <c r="AE8" s="37">
        <f t="shared" si="11"/>
        <v>0</v>
      </c>
      <c r="AF8" s="39">
        <f t="shared" si="12"/>
        <v>35.219644139788308</v>
      </c>
      <c r="AG8" s="39">
        <f t="shared" si="13"/>
        <v>0.14197652837861449</v>
      </c>
      <c r="AH8" s="55"/>
    </row>
    <row r="9" spans="1:51" x14ac:dyDescent="0.3">
      <c r="A9" s="31" t="str">
        <f>Meta!A9</f>
        <v>NxW_16S</v>
      </c>
      <c r="B9" s="31">
        <f>Meta!B9</f>
        <v>21</v>
      </c>
      <c r="C9" t="s">
        <v>73</v>
      </c>
      <c r="D9" t="s">
        <v>197</v>
      </c>
      <c r="E9" t="s">
        <v>210</v>
      </c>
      <c r="F9" t="s">
        <v>108</v>
      </c>
      <c r="G9" t="s">
        <v>211</v>
      </c>
      <c r="H9" t="s">
        <v>212</v>
      </c>
      <c r="I9">
        <v>0.33</v>
      </c>
      <c r="J9">
        <v>0.34</v>
      </c>
      <c r="K9">
        <v>0.33</v>
      </c>
      <c r="L9" s="41">
        <f t="shared" si="5"/>
        <v>0.33333333333333331</v>
      </c>
      <c r="M9" s="98">
        <v>1</v>
      </c>
      <c r="N9" s="36">
        <f t="shared" si="6"/>
        <v>-99.9</v>
      </c>
      <c r="O9" s="42">
        <f t="shared" si="14"/>
        <v>0.19999999999999998</v>
      </c>
      <c r="P9" t="s">
        <v>119</v>
      </c>
      <c r="Q9">
        <v>17.43</v>
      </c>
      <c r="R9">
        <v>17.28</v>
      </c>
      <c r="S9">
        <v>17.03</v>
      </c>
      <c r="T9" s="43">
        <f t="shared" si="7"/>
        <v>17.246666666666666</v>
      </c>
      <c r="U9" s="40">
        <v>83.56</v>
      </c>
      <c r="V9" s="40">
        <v>89.99</v>
      </c>
      <c r="W9" s="40">
        <v>110</v>
      </c>
      <c r="X9" s="43">
        <f t="shared" si="8"/>
        <v>94.516666666666666</v>
      </c>
      <c r="Y9" s="43">
        <f>'Std. Curve A-16S'!C8</f>
        <v>107.75415452280686</v>
      </c>
      <c r="Z9" s="23" t="s">
        <v>74</v>
      </c>
      <c r="AA9" s="37">
        <f t="shared" si="9"/>
        <v>1118000</v>
      </c>
      <c r="AB9" s="38">
        <f>Y9*'DNA extraction'!O9*'DNA extraction'!F9/'DNA extraction'!E9/1000</f>
        <v>872.50327548831467</v>
      </c>
      <c r="AC9" s="38">
        <f>AB9*FWDW!H9</f>
        <v>0</v>
      </c>
      <c r="AD9" s="116">
        <f t="shared" si="10"/>
        <v>975458661.9959358</v>
      </c>
      <c r="AE9" s="37">
        <f t="shared" si="11"/>
        <v>0</v>
      </c>
      <c r="AF9" s="39">
        <f t="shared" si="12"/>
        <v>13.788996821137182</v>
      </c>
      <c r="AG9" s="39">
        <f t="shared" si="13"/>
        <v>0.14588958019189402</v>
      </c>
      <c r="AH9" s="55"/>
    </row>
    <row r="10" spans="1:51" x14ac:dyDescent="0.3">
      <c r="A10" s="31" t="str">
        <f>Meta!A10</f>
        <v>NxW_16S</v>
      </c>
      <c r="B10" s="31">
        <f>Meta!B10</f>
        <v>22</v>
      </c>
      <c r="C10" t="s">
        <v>73</v>
      </c>
      <c r="D10" t="s">
        <v>197</v>
      </c>
      <c r="E10" t="s">
        <v>210</v>
      </c>
      <c r="F10" t="s">
        <v>108</v>
      </c>
      <c r="G10" t="s">
        <v>211</v>
      </c>
      <c r="H10" t="s">
        <v>212</v>
      </c>
      <c r="I10">
        <v>0.35</v>
      </c>
      <c r="J10">
        <v>0.35</v>
      </c>
      <c r="K10">
        <v>0.34</v>
      </c>
      <c r="L10" s="41">
        <f t="shared" si="5"/>
        <v>0.34666666666666668</v>
      </c>
      <c r="M10" s="98">
        <v>1</v>
      </c>
      <c r="N10" s="36">
        <f t="shared" si="6"/>
        <v>-99.869567861328107</v>
      </c>
      <c r="O10" s="42">
        <f t="shared" si="14"/>
        <v>0.19999999999999998</v>
      </c>
      <c r="P10" t="s">
        <v>120</v>
      </c>
      <c r="Q10">
        <v>17.11</v>
      </c>
      <c r="R10">
        <v>16.8</v>
      </c>
      <c r="S10">
        <v>16.670000000000002</v>
      </c>
      <c r="T10" s="43">
        <f t="shared" si="7"/>
        <v>16.86</v>
      </c>
      <c r="U10" s="40">
        <v>103.2</v>
      </c>
      <c r="V10" s="40">
        <v>126.7</v>
      </c>
      <c r="W10" s="40">
        <v>139</v>
      </c>
      <c r="X10" s="43">
        <f t="shared" si="8"/>
        <v>122.96666666666665</v>
      </c>
      <c r="Y10" s="43">
        <f>'Std. Curve A-16S'!C9</f>
        <v>139.0137101317392</v>
      </c>
      <c r="Z10" s="23" t="s">
        <v>74</v>
      </c>
      <c r="AA10" s="37">
        <f t="shared" si="9"/>
        <v>1118000</v>
      </c>
      <c r="AB10" s="38">
        <f>Y10*'DNA extraction'!O10*'DNA extraction'!F10/'DNA extraction'!E10/1000</f>
        <v>1128.8161602252474</v>
      </c>
      <c r="AC10" s="38">
        <f>AB10*FWDW!H10</f>
        <v>0</v>
      </c>
      <c r="AD10" s="116">
        <f t="shared" si="10"/>
        <v>1262016467.1318266</v>
      </c>
      <c r="AE10" s="37">
        <f t="shared" si="11"/>
        <v>0</v>
      </c>
      <c r="AF10" s="39">
        <f t="shared" si="12"/>
        <v>18.189649071198108</v>
      </c>
      <c r="AG10" s="39">
        <f t="shared" si="13"/>
        <v>0.14792341342801391</v>
      </c>
      <c r="AH10" s="55"/>
    </row>
    <row r="11" spans="1:51" x14ac:dyDescent="0.3">
      <c r="A11" s="31" t="str">
        <f>Meta!A11</f>
        <v>NxW_16S</v>
      </c>
      <c r="B11" s="31">
        <f>Meta!B11</f>
        <v>23</v>
      </c>
      <c r="C11" t="s">
        <v>73</v>
      </c>
      <c r="D11" t="s">
        <v>197</v>
      </c>
      <c r="E11" t="s">
        <v>210</v>
      </c>
      <c r="F11" t="s">
        <v>108</v>
      </c>
      <c r="G11" t="s">
        <v>211</v>
      </c>
      <c r="H11" t="s">
        <v>212</v>
      </c>
      <c r="I11">
        <v>0.37</v>
      </c>
      <c r="J11">
        <v>0.37</v>
      </c>
      <c r="K11">
        <v>0.32</v>
      </c>
      <c r="L11" s="41">
        <f t="shared" si="5"/>
        <v>0.35333333333333333</v>
      </c>
      <c r="M11" s="98">
        <v>1</v>
      </c>
      <c r="N11" s="36">
        <f t="shared" si="6"/>
        <v>-99.852153407092871</v>
      </c>
      <c r="O11" s="42">
        <f t="shared" si="14"/>
        <v>0.19999999999999998</v>
      </c>
      <c r="P11" t="s">
        <v>121</v>
      </c>
      <c r="Q11">
        <v>16.88</v>
      </c>
      <c r="R11">
        <v>16.66</v>
      </c>
      <c r="S11">
        <v>16.57</v>
      </c>
      <c r="T11" s="43">
        <f t="shared" si="7"/>
        <v>16.703333333333333</v>
      </c>
      <c r="U11" s="40">
        <v>120.1</v>
      </c>
      <c r="V11" s="40">
        <v>140</v>
      </c>
      <c r="W11" s="40">
        <v>148.30000000000001</v>
      </c>
      <c r="X11" s="43">
        <f t="shared" si="8"/>
        <v>136.13333333333335</v>
      </c>
      <c r="Y11" s="43">
        <f>'Std. Curve A-16S'!C10</f>
        <v>154.1271932609211</v>
      </c>
      <c r="Z11" s="23" t="s">
        <v>74</v>
      </c>
      <c r="AA11" s="37">
        <f t="shared" si="9"/>
        <v>1118000</v>
      </c>
      <c r="AB11" s="38">
        <f>Y11*'DNA extraction'!O11*'DNA extraction'!F11/'DNA extraction'!E11/1000</f>
        <v>1259.7236882788811</v>
      </c>
      <c r="AC11" s="38">
        <f>AB11*FWDW!H11</f>
        <v>0</v>
      </c>
      <c r="AD11" s="116">
        <f t="shared" si="10"/>
        <v>1408371083.4957891</v>
      </c>
      <c r="AE11" s="37">
        <f t="shared" si="11"/>
        <v>0</v>
      </c>
      <c r="AF11" s="39">
        <f t="shared" si="12"/>
        <v>14.492181800313352</v>
      </c>
      <c r="AG11" s="39">
        <f t="shared" si="13"/>
        <v>0.10645579187301678</v>
      </c>
      <c r="AH11" s="55"/>
    </row>
    <row r="12" spans="1:51" x14ac:dyDescent="0.3">
      <c r="A12" s="31" t="str">
        <f>Meta!A12</f>
        <v>NxW_16S</v>
      </c>
      <c r="B12" s="31">
        <f>Meta!B12</f>
        <v>24</v>
      </c>
      <c r="C12" t="s">
        <v>73</v>
      </c>
      <c r="D12" t="s">
        <v>197</v>
      </c>
      <c r="E12" t="s">
        <v>210</v>
      </c>
      <c r="F12" t="s">
        <v>108</v>
      </c>
      <c r="G12" t="s">
        <v>211</v>
      </c>
      <c r="H12" t="s">
        <v>212</v>
      </c>
      <c r="I12">
        <v>0.33</v>
      </c>
      <c r="J12">
        <v>0.36</v>
      </c>
      <c r="K12">
        <v>0.34</v>
      </c>
      <c r="L12" s="41">
        <f t="shared" si="5"/>
        <v>0.34333333333333332</v>
      </c>
      <c r="M12" s="98">
        <v>1</v>
      </c>
      <c r="N12" s="36">
        <f t="shared" si="6"/>
        <v>-99.877713464611844</v>
      </c>
      <c r="O12" s="42">
        <f t="shared" si="14"/>
        <v>0.19999999999999998</v>
      </c>
      <c r="P12" t="s">
        <v>122</v>
      </c>
      <c r="Q12" t="s">
        <v>112</v>
      </c>
      <c r="R12">
        <v>15.5</v>
      </c>
      <c r="S12">
        <v>15.68</v>
      </c>
      <c r="T12" s="43">
        <f t="shared" si="7"/>
        <v>15.59</v>
      </c>
      <c r="U12" t="s">
        <v>112</v>
      </c>
      <c r="V12" s="40">
        <v>320.2</v>
      </c>
      <c r="W12" s="40">
        <v>263.89999999999998</v>
      </c>
      <c r="X12" s="43">
        <f t="shared" si="8"/>
        <v>292.04999999999995</v>
      </c>
      <c r="Y12" s="43">
        <f>'Std. Curve A-16S'!C11</f>
        <v>320.9216205014655</v>
      </c>
      <c r="Z12" s="23" t="s">
        <v>74</v>
      </c>
      <c r="AA12" s="37">
        <f t="shared" si="9"/>
        <v>1118000</v>
      </c>
      <c r="AB12" s="38">
        <f>Y12*'DNA extraction'!O12*'DNA extraction'!F12/'DNA extraction'!E12/1000</f>
        <v>2617.631488592704</v>
      </c>
      <c r="AC12" s="38">
        <f>AB12*FWDW!H12</f>
        <v>0</v>
      </c>
      <c r="AD12" s="116">
        <f t="shared" si="10"/>
        <v>2926512004.2466431</v>
      </c>
      <c r="AE12" s="37">
        <f t="shared" si="11"/>
        <v>0</v>
      </c>
      <c r="AF12" s="39">
        <f t="shared" si="12"/>
        <v>39.810111780802636</v>
      </c>
      <c r="AG12" s="39">
        <f t="shared" si="13"/>
        <v>0.13631265804075549</v>
      </c>
      <c r="AH12" s="55"/>
    </row>
    <row r="13" spans="1:51" x14ac:dyDescent="0.3">
      <c r="A13" s="31" t="str">
        <f>Meta!A13</f>
        <v>NxW_16S</v>
      </c>
      <c r="B13" s="31">
        <f>Meta!B13</f>
        <v>26</v>
      </c>
      <c r="C13" t="s">
        <v>73</v>
      </c>
      <c r="D13" t="s">
        <v>197</v>
      </c>
      <c r="E13" t="s">
        <v>210</v>
      </c>
      <c r="F13" t="s">
        <v>108</v>
      </c>
      <c r="G13" t="s">
        <v>211</v>
      </c>
      <c r="H13" t="s">
        <v>212</v>
      </c>
      <c r="I13">
        <v>0.34</v>
      </c>
      <c r="J13">
        <v>0.34</v>
      </c>
      <c r="K13">
        <v>0.34</v>
      </c>
      <c r="L13" s="41">
        <f t="shared" si="5"/>
        <v>0.34</v>
      </c>
      <c r="M13" s="98">
        <v>1</v>
      </c>
      <c r="N13" s="36">
        <f t="shared" si="6"/>
        <v>-99.885495243006176</v>
      </c>
      <c r="O13" s="42">
        <f t="shared" si="14"/>
        <v>0.19999999999999998</v>
      </c>
      <c r="P13" t="s">
        <v>123</v>
      </c>
      <c r="Q13">
        <v>16.510000000000002</v>
      </c>
      <c r="R13">
        <v>16.170000000000002</v>
      </c>
      <c r="S13">
        <v>16.37</v>
      </c>
      <c r="T13" s="43">
        <f t="shared" si="7"/>
        <v>16.350000000000005</v>
      </c>
      <c r="U13" s="40">
        <v>153.19999999999999</v>
      </c>
      <c r="V13" s="40">
        <v>198.6</v>
      </c>
      <c r="W13" s="40">
        <v>168.8</v>
      </c>
      <c r="X13" s="43">
        <f t="shared" si="8"/>
        <v>173.5333333333333</v>
      </c>
      <c r="Y13" s="43">
        <f>'Std. Curve A-16S'!C12</f>
        <v>194.52094122470666</v>
      </c>
      <c r="Z13" s="23" t="s">
        <v>74</v>
      </c>
      <c r="AA13" s="37">
        <f t="shared" si="9"/>
        <v>1118000</v>
      </c>
      <c r="AB13" s="38">
        <f>Y13*'DNA extraction'!O13*'DNA extraction'!F13/'DNA extraction'!E13/1000</f>
        <v>1498.0434441640868</v>
      </c>
      <c r="AC13" s="38">
        <f>AB13*FWDW!H13</f>
        <v>0</v>
      </c>
      <c r="AD13" s="116">
        <f t="shared" si="10"/>
        <v>1674812570.575449</v>
      </c>
      <c r="AE13" s="37">
        <f t="shared" si="11"/>
        <v>0</v>
      </c>
      <c r="AF13" s="39">
        <f t="shared" si="12"/>
        <v>23.067148357205863</v>
      </c>
      <c r="AG13" s="39">
        <f t="shared" si="13"/>
        <v>0.13292632553134384</v>
      </c>
      <c r="AH13" s="55"/>
    </row>
    <row r="14" spans="1:51" x14ac:dyDescent="0.3">
      <c r="A14" s="31" t="str">
        <f>Meta!A14</f>
        <v>NxW_16S</v>
      </c>
      <c r="B14" s="31">
        <f>Meta!B14</f>
        <v>28</v>
      </c>
      <c r="C14" t="s">
        <v>73</v>
      </c>
      <c r="D14" t="s">
        <v>197</v>
      </c>
      <c r="E14" t="s">
        <v>210</v>
      </c>
      <c r="F14" t="s">
        <v>108</v>
      </c>
      <c r="G14" t="s">
        <v>211</v>
      </c>
      <c r="H14" t="s">
        <v>212</v>
      </c>
      <c r="I14">
        <v>0.36</v>
      </c>
      <c r="J14">
        <v>0.37</v>
      </c>
      <c r="K14">
        <v>0.35</v>
      </c>
      <c r="L14" s="41">
        <f t="shared" si="5"/>
        <v>0.36000000000000004</v>
      </c>
      <c r="M14" s="98">
        <v>1</v>
      </c>
      <c r="N14" s="36">
        <f t="shared" si="6"/>
        <v>-99.833189946280001</v>
      </c>
      <c r="O14" s="42">
        <f t="shared" si="14"/>
        <v>0.19999999999999998</v>
      </c>
      <c r="P14" t="s">
        <v>124</v>
      </c>
      <c r="Q14">
        <v>17.350000000000001</v>
      </c>
      <c r="R14" t="s">
        <v>112</v>
      </c>
      <c r="S14">
        <v>17.47</v>
      </c>
      <c r="T14" s="43">
        <f t="shared" si="7"/>
        <v>17.41</v>
      </c>
      <c r="U14" s="40">
        <v>88.08</v>
      </c>
      <c r="V14" t="s">
        <v>112</v>
      </c>
      <c r="W14" s="40">
        <v>82.74</v>
      </c>
      <c r="X14" s="43">
        <f t="shared" si="8"/>
        <v>85.41</v>
      </c>
      <c r="Y14" s="43">
        <f>'Std. Curve A-16S'!C13</f>
        <v>96.762055316690507</v>
      </c>
      <c r="Z14" s="23" t="s">
        <v>74</v>
      </c>
      <c r="AA14" s="37">
        <f t="shared" si="9"/>
        <v>1118000</v>
      </c>
      <c r="AB14" s="38">
        <f>Y14*'DNA extraction'!O14*'DNA extraction'!F14/'DNA extraction'!E14/1000</f>
        <v>763.40872044726245</v>
      </c>
      <c r="AC14" s="38">
        <f>AB14*FWDW!H14</f>
        <v>0</v>
      </c>
      <c r="AD14" s="116">
        <f t="shared" si="10"/>
        <v>853490949.46003938</v>
      </c>
      <c r="AE14" s="37">
        <f t="shared" si="11"/>
        <v>0</v>
      </c>
      <c r="AF14" s="39">
        <f t="shared" si="12"/>
        <v>3.7759502115361663</v>
      </c>
      <c r="AG14" s="39">
        <f t="shared" si="13"/>
        <v>4.4209696891888146E-2</v>
      </c>
      <c r="AH14" s="55"/>
    </row>
    <row r="15" spans="1:51" x14ac:dyDescent="0.3">
      <c r="A15" s="31" t="str">
        <f>Meta!A15</f>
        <v>NxW_16S</v>
      </c>
      <c r="B15" s="31">
        <f>Meta!B15</f>
        <v>29</v>
      </c>
      <c r="C15" t="s">
        <v>73</v>
      </c>
      <c r="D15" t="s">
        <v>197</v>
      </c>
      <c r="E15" t="s">
        <v>210</v>
      </c>
      <c r="F15" t="s">
        <v>108</v>
      </c>
      <c r="G15" t="s">
        <v>211</v>
      </c>
      <c r="H15" t="s">
        <v>212</v>
      </c>
      <c r="I15">
        <v>0.37</v>
      </c>
      <c r="J15">
        <v>0.36</v>
      </c>
      <c r="K15">
        <v>0.38</v>
      </c>
      <c r="L15" s="41">
        <f t="shared" si="5"/>
        <v>0.36999999999999994</v>
      </c>
      <c r="M15" s="98">
        <v>1</v>
      </c>
      <c r="N15" s="36">
        <f t="shared" si="6"/>
        <v>-99.801711605087291</v>
      </c>
      <c r="O15" s="42">
        <f t="shared" si="14"/>
        <v>0.19999999999999998</v>
      </c>
      <c r="P15" t="s">
        <v>125</v>
      </c>
      <c r="Q15">
        <v>17.48</v>
      </c>
      <c r="R15">
        <v>17.03</v>
      </c>
      <c r="S15">
        <v>16.75</v>
      </c>
      <c r="T15" s="43">
        <f t="shared" si="7"/>
        <v>17.08666666666667</v>
      </c>
      <c r="U15" s="40">
        <v>80.849999999999994</v>
      </c>
      <c r="V15" s="40">
        <v>107.6</v>
      </c>
      <c r="W15" s="40">
        <v>131.9</v>
      </c>
      <c r="X15" s="43">
        <f t="shared" si="8"/>
        <v>106.78333333333335</v>
      </c>
      <c r="Y15" s="43">
        <f>'Std. Curve A-16S'!C14</f>
        <v>119.73174465884662</v>
      </c>
      <c r="Z15" s="23" t="s">
        <v>74</v>
      </c>
      <c r="AA15" s="37">
        <f t="shared" si="9"/>
        <v>1118000</v>
      </c>
      <c r="AB15" s="38">
        <f>Y15*'DNA extraction'!O15*'DNA extraction'!F15/'DNA extraction'!E15/1000</f>
        <v>901.59446279251972</v>
      </c>
      <c r="AC15" s="38">
        <f>AB15*FWDW!H15</f>
        <v>0</v>
      </c>
      <c r="AD15" s="116">
        <f t="shared" si="10"/>
        <v>1007982609.402037</v>
      </c>
      <c r="AE15" s="37">
        <f t="shared" si="11"/>
        <v>0</v>
      </c>
      <c r="AF15" s="39">
        <f t="shared" si="12"/>
        <v>25.534796520304006</v>
      </c>
      <c r="AG15" s="39">
        <f t="shared" si="13"/>
        <v>0.23912717203343845</v>
      </c>
      <c r="AH15" s="55"/>
    </row>
    <row r="16" spans="1:51" x14ac:dyDescent="0.3">
      <c r="A16" s="31" t="str">
        <f>Meta!A16</f>
        <v>NxW_16S</v>
      </c>
      <c r="B16" s="31">
        <f>Meta!B16</f>
        <v>30</v>
      </c>
      <c r="C16" t="s">
        <v>73</v>
      </c>
      <c r="D16" t="s">
        <v>197</v>
      </c>
      <c r="E16" t="s">
        <v>210</v>
      </c>
      <c r="F16" t="s">
        <v>108</v>
      </c>
      <c r="G16" t="s">
        <v>211</v>
      </c>
      <c r="H16" t="s">
        <v>212</v>
      </c>
      <c r="I16">
        <v>0.36</v>
      </c>
      <c r="J16">
        <v>0.39</v>
      </c>
      <c r="K16">
        <v>0.34</v>
      </c>
      <c r="L16" s="41">
        <f t="shared" si="5"/>
        <v>0.36333333333333334</v>
      </c>
      <c r="M16" s="98">
        <v>1</v>
      </c>
      <c r="N16" s="36">
        <f t="shared" si="6"/>
        <v>-99.823108721025662</v>
      </c>
      <c r="O16" s="42">
        <f t="shared" si="14"/>
        <v>0.19999999999999998</v>
      </c>
      <c r="P16" t="s">
        <v>126</v>
      </c>
      <c r="Q16">
        <v>16.7</v>
      </c>
      <c r="R16">
        <v>16.649999999999999</v>
      </c>
      <c r="S16">
        <v>16.52</v>
      </c>
      <c r="T16" s="43">
        <f t="shared" si="7"/>
        <v>16.623333333333331</v>
      </c>
      <c r="U16" s="40">
        <v>135.19999999999999</v>
      </c>
      <c r="V16" s="40">
        <v>141</v>
      </c>
      <c r="W16" s="40">
        <v>153.1</v>
      </c>
      <c r="X16" s="43">
        <f t="shared" si="8"/>
        <v>143.1</v>
      </c>
      <c r="Y16" s="43">
        <f>'Std. Curve A-16S'!C15</f>
        <v>162.46765547941649</v>
      </c>
      <c r="Z16" s="23" t="s">
        <v>74</v>
      </c>
      <c r="AA16" s="37">
        <f t="shared" si="9"/>
        <v>1118000</v>
      </c>
      <c r="AB16" s="38">
        <f>Y16*'DNA extraction'!O16*'DNA extraction'!F16/'DNA extraction'!E16/1000</f>
        <v>1306.5352270158141</v>
      </c>
      <c r="AC16" s="38">
        <f>AB16*FWDW!H16</f>
        <v>0</v>
      </c>
      <c r="AD16" s="116">
        <f t="shared" si="10"/>
        <v>1460706383.8036802</v>
      </c>
      <c r="AE16" s="37">
        <f t="shared" si="11"/>
        <v>0</v>
      </c>
      <c r="AF16" s="39">
        <f t="shared" si="12"/>
        <v>9.1329075326535545</v>
      </c>
      <c r="AG16" s="39">
        <f t="shared" si="13"/>
        <v>6.3821855574098918E-2</v>
      </c>
      <c r="AH16" s="55"/>
    </row>
    <row r="17" spans="1:34" x14ac:dyDescent="0.3">
      <c r="A17" s="31" t="str">
        <f>Meta!A17</f>
        <v>NxW_16S</v>
      </c>
      <c r="B17" s="31">
        <f>Meta!B17</f>
        <v>32</v>
      </c>
      <c r="C17" t="s">
        <v>73</v>
      </c>
      <c r="D17" t="s">
        <v>197</v>
      </c>
      <c r="E17" t="s">
        <v>210</v>
      </c>
      <c r="F17" t="s">
        <v>108</v>
      </c>
      <c r="G17" t="s">
        <v>211</v>
      </c>
      <c r="H17" t="s">
        <v>212</v>
      </c>
      <c r="I17">
        <v>0.33</v>
      </c>
      <c r="J17">
        <v>0.38</v>
      </c>
      <c r="K17">
        <v>0.37</v>
      </c>
      <c r="L17" s="41">
        <f t="shared" si="5"/>
        <v>0.36000000000000004</v>
      </c>
      <c r="M17" s="98">
        <v>1</v>
      </c>
      <c r="N17" s="36">
        <f t="shared" si="6"/>
        <v>-99.833189946280001</v>
      </c>
      <c r="O17" s="42">
        <f t="shared" si="14"/>
        <v>0.19999999999999998</v>
      </c>
      <c r="P17" t="s">
        <v>127</v>
      </c>
      <c r="Q17">
        <v>17.329999999999998</v>
      </c>
      <c r="R17" t="s">
        <v>112</v>
      </c>
      <c r="S17">
        <v>17.05</v>
      </c>
      <c r="T17" s="43">
        <f t="shared" si="7"/>
        <v>17.189999999999998</v>
      </c>
      <c r="U17" s="40">
        <v>89.25</v>
      </c>
      <c r="V17" t="s">
        <v>112</v>
      </c>
      <c r="W17" s="40">
        <v>108.6</v>
      </c>
      <c r="X17" s="43">
        <f t="shared" si="8"/>
        <v>98.924999999999997</v>
      </c>
      <c r="Y17" s="43">
        <f>'Std. Curve A-16S'!C16</f>
        <v>111.85260536687922</v>
      </c>
      <c r="Z17" s="23" t="s">
        <v>74</v>
      </c>
      <c r="AA17" s="37">
        <f t="shared" si="9"/>
        <v>1118000</v>
      </c>
      <c r="AB17" s="38">
        <f>Y17*'DNA extraction'!O17*'DNA extraction'!F17/'DNA extraction'!E17/1000</f>
        <v>837.53354823571101</v>
      </c>
      <c r="AC17" s="38">
        <f>AB17*FWDW!H17</f>
        <v>0</v>
      </c>
      <c r="AD17" s="116">
        <f t="shared" si="10"/>
        <v>936362506.92752492</v>
      </c>
      <c r="AE17" s="37">
        <f t="shared" si="11"/>
        <v>0</v>
      </c>
      <c r="AF17" s="39">
        <f t="shared" si="12"/>
        <v>13.682516215959691</v>
      </c>
      <c r="AG17" s="39">
        <f t="shared" si="13"/>
        <v>0.13831201633520032</v>
      </c>
      <c r="AH17" s="55"/>
    </row>
    <row r="18" spans="1:34" x14ac:dyDescent="0.3">
      <c r="A18" s="31" t="str">
        <f>Meta!A18</f>
        <v>NxW_16S</v>
      </c>
      <c r="B18" s="31">
        <f>Meta!B18</f>
        <v>33</v>
      </c>
      <c r="C18" t="s">
        <v>73</v>
      </c>
      <c r="D18" t="s">
        <v>197</v>
      </c>
      <c r="E18" t="s">
        <v>210</v>
      </c>
      <c r="F18" t="s">
        <v>108</v>
      </c>
      <c r="G18" t="s">
        <v>211</v>
      </c>
      <c r="H18" t="s">
        <v>212</v>
      </c>
      <c r="I18">
        <v>0.36</v>
      </c>
      <c r="J18">
        <v>0.35</v>
      </c>
      <c r="K18">
        <v>0.37</v>
      </c>
      <c r="L18" s="41">
        <f t="shared" si="5"/>
        <v>0.36000000000000004</v>
      </c>
      <c r="M18" s="98">
        <v>1</v>
      </c>
      <c r="N18" s="36">
        <f t="shared" si="6"/>
        <v>-99.833189946280001</v>
      </c>
      <c r="O18" s="42">
        <f t="shared" si="14"/>
        <v>0.19999999999999998</v>
      </c>
      <c r="P18" t="s">
        <v>128</v>
      </c>
      <c r="Q18">
        <v>16.45</v>
      </c>
      <c r="R18">
        <v>16.27</v>
      </c>
      <c r="S18">
        <v>16.28</v>
      </c>
      <c r="T18" s="43">
        <f t="shared" si="7"/>
        <v>16.333333333333332</v>
      </c>
      <c r="U18" s="40">
        <v>159.4</v>
      </c>
      <c r="V18" s="40">
        <v>184.9</v>
      </c>
      <c r="W18" s="40">
        <v>178.9</v>
      </c>
      <c r="X18" s="43">
        <f t="shared" si="8"/>
        <v>174.4</v>
      </c>
      <c r="Y18" s="43">
        <f>'Std. Curve A-16S'!C17</f>
        <v>196.66841666975878</v>
      </c>
      <c r="Z18" s="23" t="s">
        <v>74</v>
      </c>
      <c r="AA18" s="37">
        <f t="shared" si="9"/>
        <v>1118000</v>
      </c>
      <c r="AB18" s="38">
        <f>Y18*'DNA extraction'!O18*'DNA extraction'!F18/'DNA extraction'!E18/1000</f>
        <v>1595.6869506674141</v>
      </c>
      <c r="AC18" s="38">
        <f>AB18*FWDW!H18</f>
        <v>0</v>
      </c>
      <c r="AD18" s="116">
        <f t="shared" si="10"/>
        <v>1783978010.846169</v>
      </c>
      <c r="AE18" s="37">
        <f t="shared" si="11"/>
        <v>0</v>
      </c>
      <c r="AF18" s="39">
        <f t="shared" si="12"/>
        <v>13.332291625973383</v>
      </c>
      <c r="AG18" s="39">
        <f t="shared" si="13"/>
        <v>7.6446626295718939E-2</v>
      </c>
      <c r="AH18" s="55"/>
    </row>
    <row r="19" spans="1:34" x14ac:dyDescent="0.3">
      <c r="A19" s="31" t="str">
        <f>Meta!A19</f>
        <v>NxW_16S</v>
      </c>
      <c r="B19" s="31">
        <f>Meta!B19</f>
        <v>34</v>
      </c>
      <c r="C19" t="s">
        <v>73</v>
      </c>
      <c r="D19" t="s">
        <v>197</v>
      </c>
      <c r="E19" t="s">
        <v>210</v>
      </c>
      <c r="F19" t="s">
        <v>108</v>
      </c>
      <c r="G19" t="s">
        <v>211</v>
      </c>
      <c r="H19" t="s">
        <v>212</v>
      </c>
      <c r="I19">
        <v>0.31</v>
      </c>
      <c r="J19">
        <v>0.32</v>
      </c>
      <c r="K19">
        <v>0.33</v>
      </c>
      <c r="L19" s="41">
        <f t="shared" si="5"/>
        <v>0.32</v>
      </c>
      <c r="M19" s="98">
        <v>1</v>
      </c>
      <c r="N19" s="36">
        <f t="shared" si="6"/>
        <v>-99.92501057906675</v>
      </c>
      <c r="O19" s="42">
        <f t="shared" si="14"/>
        <v>0.19999999999999998</v>
      </c>
      <c r="P19" t="s">
        <v>129</v>
      </c>
      <c r="Q19">
        <v>15.01</v>
      </c>
      <c r="R19">
        <v>14.87</v>
      </c>
      <c r="S19">
        <v>14.76</v>
      </c>
      <c r="T19" s="43">
        <f t="shared" si="7"/>
        <v>14.88</v>
      </c>
      <c r="U19" s="40">
        <v>412</v>
      </c>
      <c r="V19" s="40">
        <v>501.8</v>
      </c>
      <c r="W19" s="40">
        <v>479.1</v>
      </c>
      <c r="X19" s="43">
        <f t="shared" si="8"/>
        <v>464.3</v>
      </c>
      <c r="Y19" s="43">
        <f>'Std. Curve A-16S'!C18</f>
        <v>512.30289901999868</v>
      </c>
      <c r="Z19" s="23" t="s">
        <v>74</v>
      </c>
      <c r="AA19" s="37">
        <f t="shared" si="9"/>
        <v>1118000</v>
      </c>
      <c r="AB19" s="38">
        <f>Y19*'DNA extraction'!O19*'DNA extraction'!F19/'DNA extraction'!E19/1000</f>
        <v>3934.7380877112028</v>
      </c>
      <c r="AC19" s="38">
        <f>AB19*FWDW!H19</f>
        <v>0</v>
      </c>
      <c r="AD19" s="116">
        <f t="shared" si="10"/>
        <v>4399037182.0611248</v>
      </c>
      <c r="AE19" s="37">
        <f t="shared" si="11"/>
        <v>0</v>
      </c>
      <c r="AF19" s="39">
        <f t="shared" si="12"/>
        <v>46.693575575233048</v>
      </c>
      <c r="AG19" s="39">
        <f t="shared" si="13"/>
        <v>0.10056768377177051</v>
      </c>
      <c r="AH19" s="55"/>
    </row>
    <row r="20" spans="1:34" x14ac:dyDescent="0.3">
      <c r="A20" s="31" t="str">
        <f>Meta!A20</f>
        <v>NxW_16S</v>
      </c>
      <c r="B20" s="31">
        <f>Meta!B20</f>
        <v>36</v>
      </c>
      <c r="C20" t="s">
        <v>73</v>
      </c>
      <c r="D20" t="s">
        <v>197</v>
      </c>
      <c r="E20" t="s">
        <v>210</v>
      </c>
      <c r="F20" t="s">
        <v>108</v>
      </c>
      <c r="G20" t="s">
        <v>211</v>
      </c>
      <c r="H20" t="s">
        <v>212</v>
      </c>
      <c r="I20">
        <v>0.33</v>
      </c>
      <c r="J20">
        <v>0.31</v>
      </c>
      <c r="K20">
        <v>0.32</v>
      </c>
      <c r="L20" s="41">
        <f t="shared" si="5"/>
        <v>0.32</v>
      </c>
      <c r="M20" s="98">
        <v>1</v>
      </c>
      <c r="N20" s="36">
        <f t="shared" si="6"/>
        <v>-99.92501057906675</v>
      </c>
      <c r="O20" s="42">
        <f t="shared" si="14"/>
        <v>0.19999999999999998</v>
      </c>
      <c r="P20" t="s">
        <v>130</v>
      </c>
      <c r="Q20">
        <v>16.079999999999998</v>
      </c>
      <c r="R20" t="s">
        <v>112</v>
      </c>
      <c r="S20">
        <v>16.09</v>
      </c>
      <c r="T20" s="43">
        <f t="shared" si="7"/>
        <v>16.085000000000001</v>
      </c>
      <c r="U20" s="40">
        <v>203.5</v>
      </c>
      <c r="V20" t="s">
        <v>112</v>
      </c>
      <c r="W20" s="40">
        <v>202.4</v>
      </c>
      <c r="X20" s="43">
        <f t="shared" si="8"/>
        <v>202.95</v>
      </c>
      <c r="Y20" s="43">
        <f>'Std. Curve A-16S'!C19</f>
        <v>231.62299968432802</v>
      </c>
      <c r="Z20" s="23" t="s">
        <v>74</v>
      </c>
      <c r="AA20" s="37">
        <f t="shared" si="9"/>
        <v>1118000</v>
      </c>
      <c r="AB20" s="38">
        <f>Y20*'DNA extraction'!O20*'DNA extraction'!F20/'DNA extraction'!E20/1000</f>
        <v>1915.0310019373958</v>
      </c>
      <c r="AC20" s="38">
        <f>AB20*FWDW!H20</f>
        <v>0</v>
      </c>
      <c r="AD20" s="116">
        <f t="shared" si="10"/>
        <v>2141004660.1660085</v>
      </c>
      <c r="AE20" s="37">
        <f t="shared" si="11"/>
        <v>0</v>
      </c>
      <c r="AF20" s="39">
        <f t="shared" si="12"/>
        <v>0.7778174593051983</v>
      </c>
      <c r="AG20" s="39">
        <f t="shared" si="13"/>
        <v>3.8325570796018641E-3</v>
      </c>
      <c r="AH20" s="55"/>
    </row>
    <row r="21" spans="1:34" x14ac:dyDescent="0.3">
      <c r="A21" s="31" t="str">
        <f>Meta!A21</f>
        <v>NxW_16S</v>
      </c>
      <c r="B21" s="31">
        <f>Meta!B21</f>
        <v>38</v>
      </c>
      <c r="C21" t="s">
        <v>73</v>
      </c>
      <c r="D21" t="s">
        <v>197</v>
      </c>
      <c r="E21" t="s">
        <v>210</v>
      </c>
      <c r="F21" t="s">
        <v>108</v>
      </c>
      <c r="G21" t="s">
        <v>211</v>
      </c>
      <c r="H21" t="s">
        <v>212</v>
      </c>
      <c r="I21">
        <v>0.32</v>
      </c>
      <c r="J21">
        <v>0.32</v>
      </c>
      <c r="K21">
        <v>0.32</v>
      </c>
      <c r="L21" s="41">
        <f t="shared" si="5"/>
        <v>0.32</v>
      </c>
      <c r="M21" s="98">
        <v>1</v>
      </c>
      <c r="N21" s="36">
        <f t="shared" si="6"/>
        <v>-99.92501057906675</v>
      </c>
      <c r="O21" s="42">
        <f t="shared" si="14"/>
        <v>0.19999999999999998</v>
      </c>
      <c r="P21" t="s">
        <v>131</v>
      </c>
      <c r="Q21">
        <v>16.43</v>
      </c>
      <c r="R21" t="s">
        <v>112</v>
      </c>
      <c r="S21">
        <v>16.260000000000002</v>
      </c>
      <c r="T21" s="43">
        <f t="shared" si="7"/>
        <v>16.344999999999999</v>
      </c>
      <c r="U21" s="40">
        <v>161.5</v>
      </c>
      <c r="V21" t="s">
        <v>112</v>
      </c>
      <c r="W21" s="40">
        <v>181.3</v>
      </c>
      <c r="X21" s="43">
        <f t="shared" si="8"/>
        <v>171.4</v>
      </c>
      <c r="Y21" s="43">
        <f>'Std. Curve A-16S'!C20</f>
        <v>195.16271000389307</v>
      </c>
      <c r="Z21" s="23" t="s">
        <v>74</v>
      </c>
      <c r="AA21" s="37">
        <f>VLOOKUP(Z21,$AK$3:$AR$4,8)</f>
        <v>1118000</v>
      </c>
      <c r="AB21" s="38">
        <f>Y21*'DNA extraction'!O21*'DNA extraction'!F21/'DNA extraction'!E21/1000</f>
        <v>1696.329508943008</v>
      </c>
      <c r="AC21" s="38">
        <f>AB21*FWDW!H21</f>
        <v>0</v>
      </c>
      <c r="AD21" s="116">
        <f t="shared" si="10"/>
        <v>1896496390.9982829</v>
      </c>
      <c r="AE21" s="37">
        <f t="shared" si="11"/>
        <v>0</v>
      </c>
      <c r="AF21" s="39">
        <f t="shared" si="12"/>
        <v>14.000714267493649</v>
      </c>
      <c r="AG21" s="39">
        <f t="shared" si="13"/>
        <v>8.1684447301596547E-2</v>
      </c>
      <c r="AH21" s="55"/>
    </row>
    <row r="22" spans="1:34" x14ac:dyDescent="0.3">
      <c r="A22" s="31" t="str">
        <f>Meta!A22</f>
        <v>NxW_16S</v>
      </c>
      <c r="B22" s="31">
        <f>Meta!B22</f>
        <v>39</v>
      </c>
      <c r="C22" t="s">
        <v>73</v>
      </c>
      <c r="D22" t="s">
        <v>197</v>
      </c>
      <c r="E22" t="s">
        <v>210</v>
      </c>
      <c r="F22" t="s">
        <v>108</v>
      </c>
      <c r="G22" t="s">
        <v>211</v>
      </c>
      <c r="H22" t="s">
        <v>212</v>
      </c>
      <c r="I22">
        <v>0.33</v>
      </c>
      <c r="J22">
        <v>0.32</v>
      </c>
      <c r="K22">
        <v>0.33</v>
      </c>
      <c r="L22" s="41">
        <f t="shared" si="5"/>
        <v>0.32666666666666666</v>
      </c>
      <c r="M22" s="98">
        <v>1</v>
      </c>
      <c r="N22" s="36">
        <f t="shared" si="6"/>
        <v>-99.913148862624865</v>
      </c>
      <c r="O22" s="42">
        <f t="shared" si="14"/>
        <v>0.19999999999999998</v>
      </c>
      <c r="P22" t="s">
        <v>132</v>
      </c>
      <c r="Q22">
        <v>15.92</v>
      </c>
      <c r="R22">
        <v>15.71</v>
      </c>
      <c r="S22">
        <v>15.81</v>
      </c>
      <c r="T22" s="43">
        <f t="shared" si="7"/>
        <v>15.813333333333334</v>
      </c>
      <c r="U22" s="40">
        <v>226.1</v>
      </c>
      <c r="V22" s="40">
        <v>275.7</v>
      </c>
      <c r="W22" s="40">
        <v>242.6</v>
      </c>
      <c r="X22" s="43">
        <f t="shared" si="8"/>
        <v>248.13333333333333</v>
      </c>
      <c r="Y22" s="43">
        <f>'Std. Curve A-16S'!C21</f>
        <v>277.01564972782444</v>
      </c>
      <c r="Z22" s="23" t="s">
        <v>74</v>
      </c>
      <c r="AA22" s="37">
        <f t="shared" si="9"/>
        <v>1118000</v>
      </c>
      <c r="AB22" s="38">
        <f>Y22*'DNA extraction'!O22*'DNA extraction'!F22/'DNA extraction'!E22/1000</f>
        <v>2188.9818232147331</v>
      </c>
      <c r="AC22" s="38">
        <f>AB22*FWDW!H22</f>
        <v>0</v>
      </c>
      <c r="AD22" s="116">
        <f t="shared" si="10"/>
        <v>2447281678.3540716</v>
      </c>
      <c r="AE22" s="37">
        <f t="shared" si="11"/>
        <v>0</v>
      </c>
      <c r="AF22" s="39">
        <f t="shared" si="12"/>
        <v>25.258727864509193</v>
      </c>
      <c r="AG22" s="39">
        <f t="shared" si="13"/>
        <v>0.10179498064686672</v>
      </c>
      <c r="AH22" s="55"/>
    </row>
    <row r="23" spans="1:34" x14ac:dyDescent="0.3">
      <c r="A23" s="31" t="str">
        <f>Meta!A23</f>
        <v>NxW_16S</v>
      </c>
      <c r="B23" s="31">
        <f>Meta!B23</f>
        <v>40</v>
      </c>
      <c r="C23" t="s">
        <v>73</v>
      </c>
      <c r="D23" t="s">
        <v>197</v>
      </c>
      <c r="E23" t="s">
        <v>210</v>
      </c>
      <c r="F23" t="s">
        <v>108</v>
      </c>
      <c r="G23" t="s">
        <v>211</v>
      </c>
      <c r="H23" t="s">
        <v>212</v>
      </c>
      <c r="I23">
        <v>0.32</v>
      </c>
      <c r="J23">
        <v>0.33</v>
      </c>
      <c r="K23">
        <v>0.34</v>
      </c>
      <c r="L23" s="41">
        <f t="shared" si="5"/>
        <v>0.33</v>
      </c>
      <c r="M23" s="98">
        <v>1</v>
      </c>
      <c r="N23" s="36">
        <f t="shared" si="6"/>
        <v>-99.90673966531169</v>
      </c>
      <c r="O23" s="42">
        <f t="shared" si="14"/>
        <v>0.19999999999999998</v>
      </c>
      <c r="P23" t="s">
        <v>133</v>
      </c>
      <c r="Q23">
        <v>15.04</v>
      </c>
      <c r="R23" t="s">
        <v>112</v>
      </c>
      <c r="S23">
        <v>15.28</v>
      </c>
      <c r="T23" s="43">
        <f t="shared" si="7"/>
        <v>15.16</v>
      </c>
      <c r="U23" s="40">
        <v>403.9</v>
      </c>
      <c r="V23" t="s">
        <v>112</v>
      </c>
      <c r="W23" s="40">
        <v>342.1</v>
      </c>
      <c r="X23" s="43">
        <f t="shared" si="8"/>
        <v>373</v>
      </c>
      <c r="Y23" s="43">
        <f>'Std. Curve A-16S'!C22</f>
        <v>426.01026208236078</v>
      </c>
      <c r="Z23" s="23" t="s">
        <v>74</v>
      </c>
      <c r="AA23" s="37">
        <f t="shared" si="9"/>
        <v>1118000</v>
      </c>
      <c r="AB23" s="38">
        <f>Y23*'DNA extraction'!O23*'DNA extraction'!F23/'DNA extraction'!E23/1000</f>
        <v>3520.7459676228164</v>
      </c>
      <c r="AC23" s="38">
        <f>AB23*FWDW!H23</f>
        <v>0</v>
      </c>
      <c r="AD23" s="116">
        <f t="shared" si="10"/>
        <v>3936193991.8023086</v>
      </c>
      <c r="AE23" s="37">
        <f t="shared" si="11"/>
        <v>0</v>
      </c>
      <c r="AF23" s="39">
        <f t="shared" si="12"/>
        <v>43.699199077328608</v>
      </c>
      <c r="AG23" s="39">
        <f t="shared" si="13"/>
        <v>0.11715602969793193</v>
      </c>
      <c r="AH23" s="55"/>
    </row>
    <row r="24" spans="1:34" x14ac:dyDescent="0.3">
      <c r="A24" s="31" t="str">
        <f>Meta!A24</f>
        <v>NxW_16S</v>
      </c>
      <c r="B24" s="31">
        <f>Meta!B24</f>
        <v>41</v>
      </c>
      <c r="C24" t="s">
        <v>73</v>
      </c>
      <c r="D24" t="s">
        <v>197</v>
      </c>
      <c r="E24" t="s">
        <v>210</v>
      </c>
      <c r="F24" t="s">
        <v>108</v>
      </c>
      <c r="G24" t="s">
        <v>211</v>
      </c>
      <c r="H24" t="s">
        <v>212</v>
      </c>
      <c r="I24">
        <v>0.33</v>
      </c>
      <c r="J24">
        <v>0.33</v>
      </c>
      <c r="K24">
        <v>0.34</v>
      </c>
      <c r="L24" s="41">
        <f t="shared" si="5"/>
        <v>0.33333333333333331</v>
      </c>
      <c r="M24" s="98">
        <v>1</v>
      </c>
      <c r="N24" s="36">
        <f t="shared" si="6"/>
        <v>-99.9</v>
      </c>
      <c r="O24" s="42">
        <f t="shared" si="14"/>
        <v>0.19999999999999998</v>
      </c>
      <c r="P24" t="s">
        <v>134</v>
      </c>
      <c r="Q24">
        <v>16.22</v>
      </c>
      <c r="R24">
        <v>15.87</v>
      </c>
      <c r="S24">
        <v>16.04</v>
      </c>
      <c r="T24" s="43">
        <f t="shared" si="7"/>
        <v>16.043333333333333</v>
      </c>
      <c r="U24" s="40">
        <v>185.5</v>
      </c>
      <c r="V24" s="40">
        <v>245.9</v>
      </c>
      <c r="W24" s="40">
        <v>209</v>
      </c>
      <c r="X24" s="43">
        <f t="shared" si="8"/>
        <v>213.46666666666667</v>
      </c>
      <c r="Y24" s="43">
        <f>'Std. Curve A-16S'!C23</f>
        <v>238.06871590074786</v>
      </c>
      <c r="Z24" s="23" t="s">
        <v>74</v>
      </c>
      <c r="AA24" s="37">
        <f t="shared" si="9"/>
        <v>1118000</v>
      </c>
      <c r="AB24" s="38">
        <f>Y24*'DNA extraction'!O24*'DNA extraction'!F24/'DNA extraction'!E24/1000</f>
        <v>1943.4180889856971</v>
      </c>
      <c r="AC24" s="38">
        <f>AB24*FWDW!H24</f>
        <v>0</v>
      </c>
      <c r="AD24" s="116">
        <f t="shared" si="10"/>
        <v>2172741423.4860091</v>
      </c>
      <c r="AE24" s="37">
        <f t="shared" si="11"/>
        <v>0</v>
      </c>
      <c r="AF24" s="39">
        <f t="shared" si="12"/>
        <v>30.446729435743034</v>
      </c>
      <c r="AG24" s="39">
        <f t="shared" si="13"/>
        <v>0.14262990054220659</v>
      </c>
      <c r="AH24" s="55"/>
    </row>
    <row r="25" spans="1:34" x14ac:dyDescent="0.3">
      <c r="A25" s="31" t="str">
        <f>Meta!A25</f>
        <v>NxW_16S</v>
      </c>
      <c r="B25" s="31">
        <f>Meta!B25</f>
        <v>42</v>
      </c>
      <c r="C25" t="s">
        <v>73</v>
      </c>
      <c r="D25" t="s">
        <v>197</v>
      </c>
      <c r="E25" t="s">
        <v>210</v>
      </c>
      <c r="F25" t="s">
        <v>108</v>
      </c>
      <c r="G25" t="s">
        <v>211</v>
      </c>
      <c r="H25" t="s">
        <v>212</v>
      </c>
      <c r="I25">
        <v>0.33</v>
      </c>
      <c r="J25">
        <v>0.35</v>
      </c>
      <c r="K25">
        <v>0.3</v>
      </c>
      <c r="L25" s="41">
        <f t="shared" si="5"/>
        <v>0.32666666666666666</v>
      </c>
      <c r="M25" s="98">
        <v>1</v>
      </c>
      <c r="N25" s="36">
        <f t="shared" si="6"/>
        <v>-99.913148862624865</v>
      </c>
      <c r="O25" s="42">
        <f t="shared" si="14"/>
        <v>0.19999999999999998</v>
      </c>
      <c r="P25" t="s">
        <v>135</v>
      </c>
      <c r="Q25">
        <v>15.72</v>
      </c>
      <c r="R25">
        <v>15.42</v>
      </c>
      <c r="S25">
        <v>16.12</v>
      </c>
      <c r="T25" s="43">
        <f t="shared" si="7"/>
        <v>15.753333333333336</v>
      </c>
      <c r="U25" s="40">
        <v>258</v>
      </c>
      <c r="V25" s="40">
        <v>339</v>
      </c>
      <c r="W25" s="40">
        <v>198.5</v>
      </c>
      <c r="X25" s="43">
        <f t="shared" si="8"/>
        <v>265.16666666666669</v>
      </c>
      <c r="Y25" s="43">
        <f>'Std. Curve A-16S'!C24</f>
        <v>288.18411441121845</v>
      </c>
      <c r="Z25" s="23" t="s">
        <v>74</v>
      </c>
      <c r="AA25" s="37">
        <f t="shared" si="9"/>
        <v>1118000</v>
      </c>
      <c r="AB25" s="38">
        <f>Y25*'DNA extraction'!O25*'DNA extraction'!F25/'DNA extraction'!E25/1000</f>
        <v>2358.298808602442</v>
      </c>
      <c r="AC25" s="38">
        <f>AB25*FWDW!H25</f>
        <v>0</v>
      </c>
      <c r="AD25" s="116">
        <f t="shared" si="10"/>
        <v>2636578068.01753</v>
      </c>
      <c r="AE25" s="37">
        <f t="shared" si="11"/>
        <v>0</v>
      </c>
      <c r="AF25" s="39">
        <f t="shared" si="12"/>
        <v>70.523636699572776</v>
      </c>
      <c r="AG25" s="39">
        <f t="shared" si="13"/>
        <v>0.26595966071491933</v>
      </c>
      <c r="AH25" s="55"/>
    </row>
    <row r="26" spans="1:34" x14ac:dyDescent="0.3">
      <c r="A26" s="31" t="str">
        <f>Meta!A26</f>
        <v>NxW_16S</v>
      </c>
      <c r="B26" s="31">
        <f>Meta!B26</f>
        <v>43</v>
      </c>
      <c r="C26" t="s">
        <v>73</v>
      </c>
      <c r="D26" t="s">
        <v>197</v>
      </c>
      <c r="E26" t="s">
        <v>210</v>
      </c>
      <c r="F26" t="s">
        <v>108</v>
      </c>
      <c r="G26" t="s">
        <v>211</v>
      </c>
      <c r="H26" t="s">
        <v>212</v>
      </c>
      <c r="I26">
        <v>0.35</v>
      </c>
      <c r="J26">
        <v>0.35</v>
      </c>
      <c r="K26">
        <v>0.34</v>
      </c>
      <c r="L26" s="41">
        <f t="shared" si="5"/>
        <v>0.34666666666666668</v>
      </c>
      <c r="M26" s="98">
        <v>1</v>
      </c>
      <c r="N26" s="36">
        <f t="shared" si="6"/>
        <v>-99.869567861328107</v>
      </c>
      <c r="O26" s="42">
        <f t="shared" si="14"/>
        <v>0.19999999999999998</v>
      </c>
      <c r="P26" t="s">
        <v>136</v>
      </c>
      <c r="Q26">
        <v>16.079999999999998</v>
      </c>
      <c r="R26">
        <v>15.88</v>
      </c>
      <c r="S26">
        <v>15.63</v>
      </c>
      <c r="T26" s="43">
        <f t="shared" si="7"/>
        <v>15.863333333333335</v>
      </c>
      <c r="U26" s="40">
        <v>203.5</v>
      </c>
      <c r="V26" s="40">
        <v>244.2</v>
      </c>
      <c r="W26" s="40">
        <v>272.60000000000002</v>
      </c>
      <c r="X26" s="43">
        <f t="shared" si="8"/>
        <v>240.1</v>
      </c>
      <c r="Y26" s="43">
        <f>'Std. Curve A-16S'!C25</f>
        <v>268.03994956665082</v>
      </c>
      <c r="Z26" s="23" t="s">
        <v>74</v>
      </c>
      <c r="AA26" s="37">
        <f t="shared" si="9"/>
        <v>1118000</v>
      </c>
      <c r="AB26" s="38">
        <f>Y26*'DNA extraction'!O26*'DNA extraction'!F26/'DNA extraction'!E26/1000</f>
        <v>2133.2268170843677</v>
      </c>
      <c r="AC26" s="38">
        <f>AB26*FWDW!H26</f>
        <v>0</v>
      </c>
      <c r="AD26" s="116">
        <f t="shared" si="10"/>
        <v>2384947581.5003228</v>
      </c>
      <c r="AE26" s="37">
        <f t="shared" si="11"/>
        <v>0</v>
      </c>
      <c r="AF26" s="39">
        <f t="shared" si="12"/>
        <v>34.731973741784557</v>
      </c>
      <c r="AG26" s="39">
        <f t="shared" si="13"/>
        <v>0.14465628380584988</v>
      </c>
      <c r="AH26" s="55"/>
    </row>
    <row r="27" spans="1:34" x14ac:dyDescent="0.3">
      <c r="A27" s="31" t="str">
        <f>Meta!A27</f>
        <v>NxW_16S</v>
      </c>
      <c r="B27" s="31">
        <f>Meta!B27</f>
        <v>44</v>
      </c>
      <c r="C27" t="s">
        <v>73</v>
      </c>
      <c r="D27" t="s">
        <v>197</v>
      </c>
      <c r="E27" t="s">
        <v>210</v>
      </c>
      <c r="F27" t="s">
        <v>108</v>
      </c>
      <c r="G27" t="s">
        <v>211</v>
      </c>
      <c r="H27" t="s">
        <v>212</v>
      </c>
      <c r="I27">
        <v>0.36</v>
      </c>
      <c r="J27">
        <v>0.36</v>
      </c>
      <c r="K27">
        <v>0.36</v>
      </c>
      <c r="L27" s="41">
        <f t="shared" si="5"/>
        <v>0.36000000000000004</v>
      </c>
      <c r="M27" s="98">
        <v>1</v>
      </c>
      <c r="N27" s="36">
        <f t="shared" si="6"/>
        <v>-99.833189946280001</v>
      </c>
      <c r="O27" s="42">
        <f t="shared" si="14"/>
        <v>0.19999999999999998</v>
      </c>
      <c r="P27" t="s">
        <v>137</v>
      </c>
      <c r="Q27">
        <v>15.41</v>
      </c>
      <c r="R27">
        <v>14.86</v>
      </c>
      <c r="S27">
        <v>15.01</v>
      </c>
      <c r="T27" s="43">
        <f t="shared" si="7"/>
        <v>15.093333333333334</v>
      </c>
      <c r="U27" s="40">
        <v>316.5</v>
      </c>
      <c r="V27" s="40">
        <v>505.4</v>
      </c>
      <c r="W27" s="40">
        <v>407.5</v>
      </c>
      <c r="X27" s="43">
        <f t="shared" si="8"/>
        <v>409.8</v>
      </c>
      <c r="Y27" s="43">
        <f>'Std. Curve A-16S'!C26</f>
        <v>445.13638774130976</v>
      </c>
      <c r="Z27" s="23" t="s">
        <v>74</v>
      </c>
      <c r="AA27" s="37">
        <f t="shared" si="9"/>
        <v>1118000</v>
      </c>
      <c r="AB27" s="38">
        <f>Y27*'DNA extraction'!O27*'DNA extraction'!F27/'DNA extraction'!E27/1000</f>
        <v>3663.6739731795042</v>
      </c>
      <c r="AC27" s="38">
        <f>AB27*FWDW!H27</f>
        <v>0</v>
      </c>
      <c r="AD27" s="116">
        <f t="shared" si="10"/>
        <v>4095987502.0146856</v>
      </c>
      <c r="AE27" s="37">
        <f t="shared" si="11"/>
        <v>0</v>
      </c>
      <c r="AF27" s="39">
        <f t="shared" si="12"/>
        <v>94.471000841527726</v>
      </c>
      <c r="AG27" s="39">
        <f t="shared" si="13"/>
        <v>0.230529528651849</v>
      </c>
      <c r="AH27" s="55"/>
    </row>
    <row r="28" spans="1:34" x14ac:dyDescent="0.3">
      <c r="A28" s="31" t="str">
        <f>Meta!A28</f>
        <v>NxW_16S</v>
      </c>
      <c r="B28" s="31">
        <f>Meta!B28</f>
        <v>45</v>
      </c>
      <c r="C28" t="s">
        <v>73</v>
      </c>
      <c r="D28" t="s">
        <v>197</v>
      </c>
      <c r="E28" t="s">
        <v>210</v>
      </c>
      <c r="F28" t="s">
        <v>108</v>
      </c>
      <c r="G28" t="s">
        <v>211</v>
      </c>
      <c r="H28" t="s">
        <v>212</v>
      </c>
      <c r="I28">
        <v>0.34</v>
      </c>
      <c r="J28">
        <v>0.36</v>
      </c>
      <c r="K28">
        <v>0.37</v>
      </c>
      <c r="L28" s="41">
        <f t="shared" si="5"/>
        <v>0.35666666666666663</v>
      </c>
      <c r="M28" s="98">
        <v>1</v>
      </c>
      <c r="N28" s="36">
        <f t="shared" si="6"/>
        <v>-99.842869069529215</v>
      </c>
      <c r="O28" s="42">
        <f t="shared" si="14"/>
        <v>0.19999999999999998</v>
      </c>
      <c r="P28" t="s">
        <v>138</v>
      </c>
      <c r="Q28">
        <v>15.43</v>
      </c>
      <c r="R28">
        <v>15.55</v>
      </c>
      <c r="S28">
        <v>15.51</v>
      </c>
      <c r="T28" s="43">
        <f t="shared" si="7"/>
        <v>15.496666666666668</v>
      </c>
      <c r="U28" s="40">
        <v>312.3</v>
      </c>
      <c r="V28" s="40">
        <v>309</v>
      </c>
      <c r="W28" s="40">
        <v>294.7</v>
      </c>
      <c r="X28" s="43">
        <f t="shared" si="8"/>
        <v>305.33333333333331</v>
      </c>
      <c r="Y28" s="43">
        <f>'Std. Curve A-16S'!C27</f>
        <v>341.27244772613057</v>
      </c>
      <c r="Z28" s="23" t="s">
        <v>74</v>
      </c>
      <c r="AA28" s="37">
        <f t="shared" si="9"/>
        <v>1118000</v>
      </c>
      <c r="AB28" s="38">
        <f>Y28*'DNA extraction'!O28*'DNA extraction'!F28/'DNA extraction'!E28/1000</f>
        <v>2694.6107203010702</v>
      </c>
      <c r="AC28" s="38">
        <f>AB28*FWDW!H28</f>
        <v>0</v>
      </c>
      <c r="AD28" s="116">
        <f t="shared" si="10"/>
        <v>3012574785.2965965</v>
      </c>
      <c r="AE28" s="37">
        <f t="shared" si="11"/>
        <v>0</v>
      </c>
      <c r="AF28" s="39">
        <f t="shared" si="12"/>
        <v>9.3553906029269314</v>
      </c>
      <c r="AG28" s="39">
        <f t="shared" si="13"/>
        <v>3.0639925555437549E-2</v>
      </c>
      <c r="AH28" s="55"/>
    </row>
    <row r="29" spans="1:34" x14ac:dyDescent="0.3">
      <c r="A29" s="31" t="str">
        <f>Meta!A29</f>
        <v>NxW_16S</v>
      </c>
      <c r="B29" s="31">
        <f>Meta!B29</f>
        <v>46</v>
      </c>
      <c r="C29" t="s">
        <v>73</v>
      </c>
      <c r="D29" t="s">
        <v>197</v>
      </c>
      <c r="E29" t="s">
        <v>210</v>
      </c>
      <c r="F29" t="s">
        <v>108</v>
      </c>
      <c r="G29" t="s">
        <v>211</v>
      </c>
      <c r="H29" t="s">
        <v>212</v>
      </c>
      <c r="I29">
        <v>0.33</v>
      </c>
      <c r="J29">
        <v>0.32</v>
      </c>
      <c r="K29">
        <v>0.34</v>
      </c>
      <c r="L29" s="41">
        <f t="shared" si="5"/>
        <v>0.33</v>
      </c>
      <c r="M29" s="98">
        <v>1</v>
      </c>
      <c r="N29" s="36">
        <f t="shared" si="6"/>
        <v>-99.90673966531169</v>
      </c>
      <c r="O29" s="42">
        <f t="shared" si="14"/>
        <v>0.19999999999999998</v>
      </c>
      <c r="P29" t="s">
        <v>139</v>
      </c>
      <c r="Q29">
        <v>15.63</v>
      </c>
      <c r="R29">
        <v>15.55</v>
      </c>
      <c r="S29">
        <v>15.81</v>
      </c>
      <c r="T29" s="43">
        <f t="shared" si="7"/>
        <v>15.663333333333334</v>
      </c>
      <c r="U29" s="40">
        <v>273.8</v>
      </c>
      <c r="V29" s="40">
        <v>309</v>
      </c>
      <c r="W29" s="40">
        <v>242.6</v>
      </c>
      <c r="X29" s="43">
        <f t="shared" si="8"/>
        <v>275.13333333333333</v>
      </c>
      <c r="Y29" s="43">
        <f>'Std. Curve A-16S'!C28</f>
        <v>305.78673128139661</v>
      </c>
      <c r="Z29" s="23" t="s">
        <v>74</v>
      </c>
      <c r="AA29" s="37">
        <f t="shared" si="9"/>
        <v>1118000</v>
      </c>
      <c r="AB29" s="38">
        <f>Y29*'DNA extraction'!O29*'DNA extraction'!F29/'DNA extraction'!E29/1000</f>
        <v>2399.268193655525</v>
      </c>
      <c r="AC29" s="38">
        <f>AB29*FWDW!H29</f>
        <v>0</v>
      </c>
      <c r="AD29" s="116">
        <f t="shared" si="10"/>
        <v>2682381840.5068769</v>
      </c>
      <c r="AE29" s="37">
        <f t="shared" si="11"/>
        <v>0</v>
      </c>
      <c r="AF29" s="39">
        <f t="shared" si="12"/>
        <v>33.220074252375383</v>
      </c>
      <c r="AG29" s="39">
        <f t="shared" si="13"/>
        <v>0.12074172856448528</v>
      </c>
      <c r="AH29" s="55"/>
    </row>
    <row r="30" spans="1:34" x14ac:dyDescent="0.3">
      <c r="A30" s="31" t="str">
        <f>Meta!A30</f>
        <v>NxW_16S</v>
      </c>
      <c r="B30" s="31">
        <f>Meta!B30</f>
        <v>47</v>
      </c>
      <c r="C30" t="s">
        <v>73</v>
      </c>
      <c r="D30" t="s">
        <v>197</v>
      </c>
      <c r="E30" t="s">
        <v>210</v>
      </c>
      <c r="F30" t="s">
        <v>108</v>
      </c>
      <c r="G30" t="s">
        <v>211</v>
      </c>
      <c r="H30" t="s">
        <v>212</v>
      </c>
      <c r="I30">
        <v>0.32</v>
      </c>
      <c r="J30">
        <v>0.35</v>
      </c>
      <c r="K30">
        <v>0.33</v>
      </c>
      <c r="L30" s="41">
        <f t="shared" si="5"/>
        <v>0.33333333333333331</v>
      </c>
      <c r="M30" s="98">
        <v>1</v>
      </c>
      <c r="N30" s="36">
        <f t="shared" si="6"/>
        <v>-99.9</v>
      </c>
      <c r="O30" s="42">
        <f t="shared" si="14"/>
        <v>0.19999999999999998</v>
      </c>
      <c r="P30" t="s">
        <v>140</v>
      </c>
      <c r="Q30">
        <v>16.22</v>
      </c>
      <c r="R30">
        <v>16.03</v>
      </c>
      <c r="S30">
        <v>15.64</v>
      </c>
      <c r="T30" s="43">
        <f t="shared" si="7"/>
        <v>15.963333333333333</v>
      </c>
      <c r="U30" s="40">
        <v>185.5</v>
      </c>
      <c r="V30" s="40">
        <v>219.4</v>
      </c>
      <c r="W30" s="40">
        <v>270.89999999999998</v>
      </c>
      <c r="X30" s="43">
        <f t="shared" si="8"/>
        <v>225.26666666666665</v>
      </c>
      <c r="Y30" s="43">
        <f>'Std. Curve A-16S'!C29</f>
        <v>250.95160235553732</v>
      </c>
      <c r="Z30" s="23" t="s">
        <v>74</v>
      </c>
      <c r="AA30" s="37">
        <f t="shared" si="9"/>
        <v>1118000</v>
      </c>
      <c r="AB30" s="38">
        <f>Y30*'DNA extraction'!O30*'DNA extraction'!F30/'DNA extraction'!E30/1000</f>
        <v>1946.1155669293312</v>
      </c>
      <c r="AC30" s="38">
        <f>AB30*FWDW!H30</f>
        <v>0</v>
      </c>
      <c r="AD30" s="116">
        <f t="shared" si="10"/>
        <v>2175757203.826992</v>
      </c>
      <c r="AE30" s="37">
        <f t="shared" si="11"/>
        <v>0</v>
      </c>
      <c r="AF30" s="39">
        <f t="shared" si="12"/>
        <v>43.001201533600579</v>
      </c>
      <c r="AG30" s="39">
        <f t="shared" si="13"/>
        <v>0.19089021101036069</v>
      </c>
      <c r="AH30" s="55"/>
    </row>
    <row r="31" spans="1:34" x14ac:dyDescent="0.3">
      <c r="A31" s="31" t="str">
        <f>Meta!A31</f>
        <v>NxW_16S</v>
      </c>
      <c r="B31" s="31">
        <f>Meta!B31</f>
        <v>48</v>
      </c>
      <c r="C31" t="s">
        <v>73</v>
      </c>
      <c r="D31" t="s">
        <v>197</v>
      </c>
      <c r="E31" t="s">
        <v>210</v>
      </c>
      <c r="F31" t="s">
        <v>108</v>
      </c>
      <c r="G31" t="s">
        <v>211</v>
      </c>
      <c r="H31" t="s">
        <v>212</v>
      </c>
      <c r="I31">
        <v>0.31</v>
      </c>
      <c r="J31">
        <v>0.33</v>
      </c>
      <c r="K31">
        <v>0.33</v>
      </c>
      <c r="L31" s="41">
        <f t="shared" si="5"/>
        <v>0.32333333333333331</v>
      </c>
      <c r="M31" s="98">
        <v>1</v>
      </c>
      <c r="N31" s="36">
        <f t="shared" si="6"/>
        <v>-99.919236246454588</v>
      </c>
      <c r="O31" s="42">
        <f t="shared" si="14"/>
        <v>0.19999999999999998</v>
      </c>
      <c r="P31" t="s">
        <v>141</v>
      </c>
      <c r="Q31">
        <v>15.82</v>
      </c>
      <c r="R31">
        <v>15.74</v>
      </c>
      <c r="S31">
        <v>15.39</v>
      </c>
      <c r="T31" s="43">
        <f t="shared" si="7"/>
        <v>15.65</v>
      </c>
      <c r="U31" s="40">
        <v>241.5</v>
      </c>
      <c r="V31" s="40">
        <v>269.8</v>
      </c>
      <c r="W31" s="40">
        <v>318.5</v>
      </c>
      <c r="X31" s="43">
        <f t="shared" si="8"/>
        <v>276.59999999999997</v>
      </c>
      <c r="Y31" s="43">
        <f>'Std. Curve A-16S'!C30</f>
        <v>308.48442634164434</v>
      </c>
      <c r="Z31" s="23" t="s">
        <v>74</v>
      </c>
      <c r="AA31" s="37">
        <f t="shared" si="9"/>
        <v>1118000</v>
      </c>
      <c r="AB31" s="38">
        <f>Y31*'DNA extraction'!O31*'DNA extraction'!F31/'DNA extraction'!E31/1000</f>
        <v>2514.1355040068815</v>
      </c>
      <c r="AC31" s="38">
        <f>AB31*FWDW!H31</f>
        <v>0</v>
      </c>
      <c r="AD31" s="116">
        <f t="shared" si="10"/>
        <v>2810803493.4796934</v>
      </c>
      <c r="AE31" s="37">
        <f t="shared" si="11"/>
        <v>0</v>
      </c>
      <c r="AF31" s="39">
        <f t="shared" si="12"/>
        <v>38.94778555964411</v>
      </c>
      <c r="AG31" s="39">
        <f t="shared" si="13"/>
        <v>0.14080905842242991</v>
      </c>
      <c r="AH31" s="55"/>
    </row>
    <row r="32" spans="1:34" x14ac:dyDescent="0.3">
      <c r="A32" s="31" t="str">
        <f>Meta!A32</f>
        <v>NxW_16S</v>
      </c>
      <c r="B32" s="31">
        <f>Meta!B32</f>
        <v>50</v>
      </c>
      <c r="C32" t="s">
        <v>73</v>
      </c>
      <c r="D32" t="s">
        <v>197</v>
      </c>
      <c r="E32" t="s">
        <v>210</v>
      </c>
      <c r="F32" t="s">
        <v>108</v>
      </c>
      <c r="G32" t="s">
        <v>211</v>
      </c>
      <c r="H32" t="s">
        <v>212</v>
      </c>
      <c r="I32">
        <v>0.32</v>
      </c>
      <c r="J32">
        <v>0.3</v>
      </c>
      <c r="K32">
        <v>0.33</v>
      </c>
      <c r="L32" s="41">
        <f t="shared" si="5"/>
        <v>0.31666666666666665</v>
      </c>
      <c r="M32" s="98">
        <v>1</v>
      </c>
      <c r="N32" s="36">
        <f t="shared" si="6"/>
        <v>-99.930480720382235</v>
      </c>
      <c r="O32" s="42">
        <f t="shared" si="14"/>
        <v>0.19999999999999998</v>
      </c>
      <c r="P32" t="s">
        <v>142</v>
      </c>
      <c r="Q32">
        <v>16.3</v>
      </c>
      <c r="R32">
        <v>16.23</v>
      </c>
      <c r="S32">
        <v>16</v>
      </c>
      <c r="T32" s="43">
        <f t="shared" si="7"/>
        <v>16.176666666666666</v>
      </c>
      <c r="U32" s="40">
        <v>176</v>
      </c>
      <c r="V32" s="40">
        <v>190.3</v>
      </c>
      <c r="W32" s="40">
        <v>214.5</v>
      </c>
      <c r="X32" s="43">
        <f t="shared" si="8"/>
        <v>193.6</v>
      </c>
      <c r="Y32" s="43">
        <f>'Std. Curve A-16S'!C31</f>
        <v>218.05008323030538</v>
      </c>
      <c r="Z32" s="23" t="s">
        <v>74</v>
      </c>
      <c r="AA32" s="37">
        <f t="shared" si="9"/>
        <v>1118000</v>
      </c>
      <c r="AB32" s="38">
        <f>Y32*'DNA extraction'!O32*'DNA extraction'!F32/'DNA extraction'!E32/1000</f>
        <v>1752.814173877053</v>
      </c>
      <c r="AC32" s="38">
        <f>AB32*FWDW!H32</f>
        <v>0</v>
      </c>
      <c r="AD32" s="116">
        <f t="shared" si="10"/>
        <v>1959646246.3945453</v>
      </c>
      <c r="AE32" s="37">
        <f t="shared" si="11"/>
        <v>0</v>
      </c>
      <c r="AF32" s="39">
        <f t="shared" si="12"/>
        <v>19.460986614249546</v>
      </c>
      <c r="AG32" s="39">
        <f t="shared" si="13"/>
        <v>0.10052162507360303</v>
      </c>
      <c r="AH32" s="55"/>
    </row>
    <row r="33" spans="1:34" x14ac:dyDescent="0.3">
      <c r="A33" s="31" t="str">
        <f>Meta!A33</f>
        <v>NxW_16S</v>
      </c>
      <c r="B33" s="31">
        <f>Meta!B33</f>
        <v>51</v>
      </c>
      <c r="C33" t="s">
        <v>73</v>
      </c>
      <c r="D33" t="s">
        <v>197</v>
      </c>
      <c r="E33" t="s">
        <v>210</v>
      </c>
      <c r="F33" t="s">
        <v>108</v>
      </c>
      <c r="G33" t="s">
        <v>211</v>
      </c>
      <c r="H33" t="s">
        <v>212</v>
      </c>
      <c r="I33">
        <v>0.33</v>
      </c>
      <c r="J33">
        <v>0.33</v>
      </c>
      <c r="K33">
        <v>0.32</v>
      </c>
      <c r="L33" s="41">
        <f t="shared" si="5"/>
        <v>0.32666666666666666</v>
      </c>
      <c r="M33" s="98">
        <v>1</v>
      </c>
      <c r="N33" s="36">
        <f t="shared" si="6"/>
        <v>-99.913148862624865</v>
      </c>
      <c r="O33" s="42">
        <f t="shared" si="14"/>
        <v>0.19999999999999998</v>
      </c>
      <c r="P33" t="s">
        <v>143</v>
      </c>
      <c r="Q33">
        <v>15.78</v>
      </c>
      <c r="R33">
        <v>15.5</v>
      </c>
      <c r="S33">
        <v>15.57</v>
      </c>
      <c r="T33" s="43">
        <f t="shared" si="7"/>
        <v>15.616666666666667</v>
      </c>
      <c r="U33" s="40">
        <v>248</v>
      </c>
      <c r="V33" s="40">
        <v>320.2</v>
      </c>
      <c r="W33" s="40">
        <v>283.5</v>
      </c>
      <c r="X33" s="43">
        <f t="shared" si="8"/>
        <v>283.90000000000003</v>
      </c>
      <c r="Y33" s="43">
        <f>'Std. Curve A-16S'!C32</f>
        <v>315.33324642199699</v>
      </c>
      <c r="Z33" s="23" t="s">
        <v>74</v>
      </c>
      <c r="AA33" s="37">
        <f t="shared" si="9"/>
        <v>1118000</v>
      </c>
      <c r="AB33" s="38">
        <f>Y33*'DNA extraction'!O33*'DNA extraction'!F33/'DNA extraction'!E33/1000</f>
        <v>2529.7492693301006</v>
      </c>
      <c r="AC33" s="38">
        <f>AB33*FWDW!H33</f>
        <v>0</v>
      </c>
      <c r="AD33" s="116">
        <f t="shared" si="10"/>
        <v>2828259683.1110525</v>
      </c>
      <c r="AE33" s="37">
        <f t="shared" si="11"/>
        <v>0</v>
      </c>
      <c r="AF33" s="39">
        <f t="shared" si="12"/>
        <v>36.101662011602357</v>
      </c>
      <c r="AG33" s="39">
        <f t="shared" si="13"/>
        <v>0.12716330402114248</v>
      </c>
      <c r="AH33" s="55"/>
    </row>
    <row r="34" spans="1:34" x14ac:dyDescent="0.3">
      <c r="A34" s="31" t="str">
        <f>Meta!A34</f>
        <v>NxW_16S</v>
      </c>
      <c r="B34" s="31">
        <f>Meta!B34</f>
        <v>52</v>
      </c>
      <c r="C34" t="s">
        <v>73</v>
      </c>
      <c r="D34" t="s">
        <v>197</v>
      </c>
      <c r="E34" t="s">
        <v>210</v>
      </c>
      <c r="F34" t="s">
        <v>108</v>
      </c>
      <c r="G34" t="s">
        <v>211</v>
      </c>
      <c r="H34" t="s">
        <v>212</v>
      </c>
      <c r="I34">
        <v>0.32</v>
      </c>
      <c r="J34">
        <v>0.34</v>
      </c>
      <c r="K34">
        <v>0.33</v>
      </c>
      <c r="L34" s="41">
        <f t="shared" si="5"/>
        <v>0.33</v>
      </c>
      <c r="M34" s="98">
        <v>1</v>
      </c>
      <c r="N34" s="36">
        <f t="shared" si="6"/>
        <v>-99.90673966531169</v>
      </c>
      <c r="O34" s="42">
        <f t="shared" si="14"/>
        <v>0.19999999999999998</v>
      </c>
      <c r="P34" t="s">
        <v>144</v>
      </c>
      <c r="Q34">
        <v>15.25</v>
      </c>
      <c r="R34">
        <v>15.28</v>
      </c>
      <c r="S34">
        <v>15</v>
      </c>
      <c r="T34" s="43">
        <f t="shared" si="7"/>
        <v>15.176666666666668</v>
      </c>
      <c r="U34" s="40">
        <v>351.7</v>
      </c>
      <c r="V34" s="40">
        <v>374.6</v>
      </c>
      <c r="W34" s="40">
        <v>410.1</v>
      </c>
      <c r="X34" s="43">
        <f t="shared" si="8"/>
        <v>378.8</v>
      </c>
      <c r="Y34" s="43">
        <f>'Std. Curve A-16S'!C33</f>
        <v>421.35854121811076</v>
      </c>
      <c r="Z34" s="23" t="s">
        <v>74</v>
      </c>
      <c r="AA34" s="37">
        <f t="shared" si="9"/>
        <v>1118000</v>
      </c>
      <c r="AB34" s="38">
        <f>Y34*'DNA extraction'!O34*'DNA extraction'!F34/'DNA extraction'!E34/1000</f>
        <v>3128.1257699933994</v>
      </c>
      <c r="AC34" s="38">
        <f>AB34*FWDW!H34</f>
        <v>0</v>
      </c>
      <c r="AD34" s="116">
        <f t="shared" si="10"/>
        <v>3497244610.8526206</v>
      </c>
      <c r="AE34" s="37">
        <f t="shared" si="11"/>
        <v>0</v>
      </c>
      <c r="AF34" s="39">
        <f t="shared" si="12"/>
        <v>29.425669066310132</v>
      </c>
      <c r="AG34" s="39">
        <f t="shared" si="13"/>
        <v>7.7681280534081659E-2</v>
      </c>
      <c r="AH34" s="55"/>
    </row>
    <row r="35" spans="1:34" x14ac:dyDescent="0.3">
      <c r="A35" s="31" t="str">
        <f>Meta!A35</f>
        <v>NxW_16S</v>
      </c>
      <c r="B35" s="31">
        <f>Meta!B35</f>
        <v>54</v>
      </c>
      <c r="C35" t="s">
        <v>73</v>
      </c>
      <c r="D35" t="s">
        <v>197</v>
      </c>
      <c r="E35" t="s">
        <v>210</v>
      </c>
      <c r="F35" t="s">
        <v>108</v>
      </c>
      <c r="G35" t="s">
        <v>211</v>
      </c>
      <c r="H35" t="s">
        <v>212</v>
      </c>
      <c r="I35">
        <v>0.32</v>
      </c>
      <c r="J35">
        <v>0.34</v>
      </c>
      <c r="K35">
        <v>0.32</v>
      </c>
      <c r="L35" s="41">
        <f t="shared" si="5"/>
        <v>0.32666666666666666</v>
      </c>
      <c r="M35" s="98">
        <v>1</v>
      </c>
      <c r="N35" s="36">
        <f t="shared" si="6"/>
        <v>-99.913148862624865</v>
      </c>
      <c r="O35" s="42">
        <f t="shared" si="14"/>
        <v>0.19999999999999998</v>
      </c>
      <c r="P35" t="s">
        <v>145</v>
      </c>
      <c r="Q35">
        <v>16.23</v>
      </c>
      <c r="R35">
        <v>16.03</v>
      </c>
      <c r="S35">
        <v>15.9</v>
      </c>
      <c r="T35" s="43">
        <f t="shared" si="7"/>
        <v>16.053333333333335</v>
      </c>
      <c r="U35" s="40">
        <v>184.3</v>
      </c>
      <c r="V35" s="40">
        <v>219.4</v>
      </c>
      <c r="W35" s="40">
        <v>228.9</v>
      </c>
      <c r="X35" s="43">
        <f t="shared" si="8"/>
        <v>210.86666666666667</v>
      </c>
      <c r="Y35" s="43">
        <f>'Std. Curve A-16S'!C34</f>
        <v>236.50557034260225</v>
      </c>
      <c r="Z35" s="23" t="s">
        <v>74</v>
      </c>
      <c r="AA35" s="37">
        <f t="shared" si="9"/>
        <v>1118000</v>
      </c>
      <c r="AB35" s="38">
        <f>Y35*'DNA extraction'!O35*'DNA extraction'!F35/'DNA extraction'!E35/1000</f>
        <v>1844.817241361952</v>
      </c>
      <c r="AC35" s="38">
        <f>AB35*FWDW!H35</f>
        <v>0</v>
      </c>
      <c r="AD35" s="116">
        <f t="shared" si="10"/>
        <v>2062505675.8426623</v>
      </c>
      <c r="AE35" s="37">
        <f t="shared" si="11"/>
        <v>0</v>
      </c>
      <c r="AF35" s="39">
        <f t="shared" si="12"/>
        <v>23.492622955586146</v>
      </c>
      <c r="AG35" s="39">
        <f t="shared" si="13"/>
        <v>0.11140984645393366</v>
      </c>
      <c r="AH35" s="55"/>
    </row>
    <row r="36" spans="1:34" x14ac:dyDescent="0.3">
      <c r="A36" s="31" t="str">
        <f>Meta!A36</f>
        <v>NxW_16S</v>
      </c>
      <c r="B36" s="31">
        <f>Meta!B36</f>
        <v>55</v>
      </c>
      <c r="C36" t="s">
        <v>73</v>
      </c>
      <c r="D36" t="s">
        <v>197</v>
      </c>
      <c r="E36" t="s">
        <v>210</v>
      </c>
      <c r="F36" t="s">
        <v>108</v>
      </c>
      <c r="G36" t="s">
        <v>211</v>
      </c>
      <c r="H36" t="s">
        <v>212</v>
      </c>
      <c r="I36">
        <v>0.32</v>
      </c>
      <c r="J36">
        <v>0.33</v>
      </c>
      <c r="K36">
        <v>0.32</v>
      </c>
      <c r="L36" s="41">
        <f t="shared" si="5"/>
        <v>0.32333333333333331</v>
      </c>
      <c r="M36" s="98">
        <v>1</v>
      </c>
      <c r="N36" s="36">
        <f t="shared" si="6"/>
        <v>-99.919236246454588</v>
      </c>
      <c r="O36" s="42">
        <f t="shared" si="14"/>
        <v>0.19999999999999998</v>
      </c>
      <c r="P36" t="s">
        <v>146</v>
      </c>
      <c r="Q36">
        <v>17.29</v>
      </c>
      <c r="R36" t="s">
        <v>112</v>
      </c>
      <c r="S36">
        <v>16.75</v>
      </c>
      <c r="T36" s="43">
        <f t="shared" si="7"/>
        <v>17.02</v>
      </c>
      <c r="U36" s="40">
        <v>91.64</v>
      </c>
      <c r="V36" t="s">
        <v>112</v>
      </c>
      <c r="W36" s="40">
        <v>131.9</v>
      </c>
      <c r="X36" s="43">
        <f t="shared" si="8"/>
        <v>111.77000000000001</v>
      </c>
      <c r="Y36" s="43">
        <f>'Std. Curve A-16S'!C35</f>
        <v>125.10721233541554</v>
      </c>
      <c r="Z36" s="23" t="s">
        <v>74</v>
      </c>
      <c r="AA36" s="37">
        <f t="shared" si="9"/>
        <v>1118000</v>
      </c>
      <c r="AB36" s="38">
        <f>Y36*'DNA extraction'!O36*'DNA extraction'!F36/'DNA extraction'!E36/1000</f>
        <v>1004.8772075133778</v>
      </c>
      <c r="AC36" s="38">
        <f>AB36*FWDW!H36</f>
        <v>0</v>
      </c>
      <c r="AD36" s="116">
        <f t="shared" si="10"/>
        <v>1123452717.9999564</v>
      </c>
      <c r="AE36" s="37">
        <f t="shared" si="11"/>
        <v>0</v>
      </c>
      <c r="AF36" s="39">
        <f t="shared" si="12"/>
        <v>28.468119010570383</v>
      </c>
      <c r="AG36" s="39">
        <f t="shared" si="13"/>
        <v>0.25470268417795816</v>
      </c>
      <c r="AH36" s="55"/>
    </row>
    <row r="37" spans="1:34" x14ac:dyDescent="0.3">
      <c r="A37" s="31" t="str">
        <f>Meta!A37</f>
        <v>NxW_16S</v>
      </c>
      <c r="B37" s="31">
        <f>Meta!B37</f>
        <v>56</v>
      </c>
      <c r="C37" t="s">
        <v>73</v>
      </c>
      <c r="D37" t="s">
        <v>197</v>
      </c>
      <c r="E37" t="s">
        <v>210</v>
      </c>
      <c r="F37" t="s">
        <v>108</v>
      </c>
      <c r="G37" t="s">
        <v>211</v>
      </c>
      <c r="H37" t="s">
        <v>212</v>
      </c>
      <c r="I37">
        <v>0.3</v>
      </c>
      <c r="J37">
        <v>0.34</v>
      </c>
      <c r="K37">
        <v>0.33</v>
      </c>
      <c r="L37" s="41">
        <f t="shared" si="5"/>
        <v>0.32333333333333331</v>
      </c>
      <c r="M37" s="98">
        <v>1</v>
      </c>
      <c r="N37" s="36">
        <f t="shared" si="6"/>
        <v>-99.919236246454588</v>
      </c>
      <c r="O37" s="42">
        <f t="shared" si="14"/>
        <v>0.19999999999999998</v>
      </c>
      <c r="P37" t="s">
        <v>147</v>
      </c>
      <c r="Q37">
        <v>15.88</v>
      </c>
      <c r="R37" t="s">
        <v>112</v>
      </c>
      <c r="S37">
        <v>15.63</v>
      </c>
      <c r="T37" s="43">
        <f t="shared" si="7"/>
        <v>15.755000000000001</v>
      </c>
      <c r="U37" s="40">
        <v>232.2</v>
      </c>
      <c r="V37" t="s">
        <v>112</v>
      </c>
      <c r="W37" s="40">
        <v>272.60000000000002</v>
      </c>
      <c r="X37" s="43">
        <f t="shared" si="8"/>
        <v>252.4</v>
      </c>
      <c r="Y37" s="43">
        <f>'Std. Curve A-16S'!C36</f>
        <v>287.86788141723133</v>
      </c>
      <c r="Z37" s="23" t="s">
        <v>74</v>
      </c>
      <c r="AA37" s="37">
        <f t="shared" si="9"/>
        <v>1118000</v>
      </c>
      <c r="AB37" s="38">
        <f>Y37*'DNA extraction'!O37*'DNA extraction'!F37/'DNA extraction'!E37/1000</f>
        <v>2264.0022132696131</v>
      </c>
      <c r="AC37" s="38">
        <f>AB37*FWDW!H37</f>
        <v>0</v>
      </c>
      <c r="AD37" s="116">
        <f t="shared" si="10"/>
        <v>2531154474.4354277</v>
      </c>
      <c r="AE37" s="37">
        <f t="shared" si="11"/>
        <v>0</v>
      </c>
      <c r="AF37" s="39">
        <f t="shared" si="12"/>
        <v>28.567113959936545</v>
      </c>
      <c r="AG37" s="39">
        <f t="shared" si="13"/>
        <v>0.11318190950846492</v>
      </c>
      <c r="AH37" s="55"/>
    </row>
    <row r="38" spans="1:34" x14ac:dyDescent="0.3">
      <c r="A38" s="31" t="str">
        <f>Meta!A38</f>
        <v>NxW_16S</v>
      </c>
      <c r="B38" s="31">
        <f>Meta!B38</f>
        <v>57</v>
      </c>
      <c r="C38" t="s">
        <v>73</v>
      </c>
      <c r="D38" t="s">
        <v>197</v>
      </c>
      <c r="E38" t="s">
        <v>210</v>
      </c>
      <c r="F38" t="s">
        <v>108</v>
      </c>
      <c r="G38" t="s">
        <v>211</v>
      </c>
      <c r="H38" t="s">
        <v>212</v>
      </c>
      <c r="I38">
        <v>0.35</v>
      </c>
      <c r="J38">
        <v>0.32</v>
      </c>
      <c r="K38">
        <v>0.28999999999999998</v>
      </c>
      <c r="L38" s="41">
        <f t="shared" si="5"/>
        <v>0.32</v>
      </c>
      <c r="M38" s="98">
        <v>1</v>
      </c>
      <c r="N38" s="36">
        <f t="shared" si="6"/>
        <v>-99.92501057906675</v>
      </c>
      <c r="O38" s="42">
        <f t="shared" si="14"/>
        <v>0.19999999999999998</v>
      </c>
      <c r="P38" t="s">
        <v>148</v>
      </c>
      <c r="Q38">
        <v>15.76</v>
      </c>
      <c r="R38" t="s">
        <v>112</v>
      </c>
      <c r="S38">
        <v>15.75</v>
      </c>
      <c r="T38" s="43">
        <f t="shared" si="7"/>
        <v>15.754999999999999</v>
      </c>
      <c r="U38" s="40">
        <v>251.3</v>
      </c>
      <c r="V38" t="s">
        <v>112</v>
      </c>
      <c r="W38" s="40">
        <v>252.2</v>
      </c>
      <c r="X38" s="43">
        <f t="shared" si="8"/>
        <v>251.75</v>
      </c>
      <c r="Y38" s="43">
        <f>'Std. Curve A-16S'!C37</f>
        <v>287.86788141723133</v>
      </c>
      <c r="Z38" s="23" t="s">
        <v>74</v>
      </c>
      <c r="AA38" s="37">
        <f t="shared" si="9"/>
        <v>1118000</v>
      </c>
      <c r="AB38" s="38">
        <f>Y38*'DNA extraction'!O38*'DNA extraction'!F38/'DNA extraction'!E38/1000</f>
        <v>2305.7099032217166</v>
      </c>
      <c r="AC38" s="38">
        <f>AB38*FWDW!H38</f>
        <v>0</v>
      </c>
      <c r="AD38" s="116">
        <f t="shared" si="10"/>
        <v>2577783671.8018789</v>
      </c>
      <c r="AE38" s="37">
        <f t="shared" si="11"/>
        <v>0</v>
      </c>
      <c r="AF38" s="39">
        <f t="shared" si="12"/>
        <v>0.63639610306787675</v>
      </c>
      <c r="AG38" s="39">
        <f t="shared" si="13"/>
        <v>2.5278891879558165E-3</v>
      </c>
      <c r="AH38" s="55"/>
    </row>
    <row r="39" spans="1:34" x14ac:dyDescent="0.3">
      <c r="A39" s="31" t="str">
        <f>Meta!A39</f>
        <v>NxW_16S</v>
      </c>
      <c r="B39" s="31">
        <f>Meta!B39</f>
        <v>58</v>
      </c>
      <c r="C39" t="s">
        <v>73</v>
      </c>
      <c r="D39" t="s">
        <v>197</v>
      </c>
      <c r="E39" t="s">
        <v>210</v>
      </c>
      <c r="F39" t="s">
        <v>108</v>
      </c>
      <c r="G39" t="s">
        <v>211</v>
      </c>
      <c r="H39" t="s">
        <v>212</v>
      </c>
      <c r="I39">
        <v>0.36</v>
      </c>
      <c r="J39">
        <v>0.37</v>
      </c>
      <c r="K39">
        <v>0.37</v>
      </c>
      <c r="L39" s="41">
        <f t="shared" si="5"/>
        <v>0.3666666666666667</v>
      </c>
      <c r="M39" s="98">
        <v>1</v>
      </c>
      <c r="N39" s="36">
        <f t="shared" si="6"/>
        <v>-99.812618257713964</v>
      </c>
      <c r="O39" s="42">
        <f t="shared" si="14"/>
        <v>0.19999999999999998</v>
      </c>
      <c r="P39" t="s">
        <v>149</v>
      </c>
      <c r="Q39">
        <v>16.72</v>
      </c>
      <c r="R39">
        <v>16.84</v>
      </c>
      <c r="S39">
        <v>16.510000000000002</v>
      </c>
      <c r="T39" s="43">
        <f t="shared" si="7"/>
        <v>16.690000000000001</v>
      </c>
      <c r="U39" s="40">
        <v>133.4</v>
      </c>
      <c r="V39" s="40">
        <v>123.2</v>
      </c>
      <c r="W39" s="40">
        <v>154.1</v>
      </c>
      <c r="X39" s="43">
        <f t="shared" si="8"/>
        <v>136.9</v>
      </c>
      <c r="Y39" s="43">
        <f>'Std. Curve A-16S'!C38</f>
        <v>155.48692579793266</v>
      </c>
      <c r="Z39" s="23" t="s">
        <v>74</v>
      </c>
      <c r="AA39" s="37">
        <f t="shared" si="9"/>
        <v>1118000</v>
      </c>
      <c r="AB39" s="38">
        <f>Y39*'DNA extraction'!O39*'DNA extraction'!F39/'DNA extraction'!E39/1000</f>
        <v>1260.0237098697946</v>
      </c>
      <c r="AC39" s="38">
        <f>AB39*FWDW!H39</f>
        <v>0</v>
      </c>
      <c r="AD39" s="116">
        <f t="shared" si="10"/>
        <v>1408706507.6344304</v>
      </c>
      <c r="AE39" s="37">
        <f t="shared" si="11"/>
        <v>0</v>
      </c>
      <c r="AF39" s="39">
        <f t="shared" si="12"/>
        <v>15.74452285717163</v>
      </c>
      <c r="AG39" s="39">
        <f t="shared" si="13"/>
        <v>0.11500747156443848</v>
      </c>
      <c r="AH39" s="55"/>
    </row>
    <row r="40" spans="1:34" x14ac:dyDescent="0.3">
      <c r="A40" s="31" t="str">
        <f>Meta!A40</f>
        <v>NxW_16S</v>
      </c>
      <c r="B40" s="31">
        <f>Meta!B40</f>
        <v>59</v>
      </c>
      <c r="C40" t="s">
        <v>73</v>
      </c>
      <c r="D40" t="s">
        <v>197</v>
      </c>
      <c r="E40" t="s">
        <v>210</v>
      </c>
      <c r="F40" t="s">
        <v>108</v>
      </c>
      <c r="G40" t="s">
        <v>211</v>
      </c>
      <c r="H40" t="s">
        <v>212</v>
      </c>
      <c r="I40">
        <v>0.37</v>
      </c>
      <c r="J40">
        <v>0.4</v>
      </c>
      <c r="K40">
        <v>0.37</v>
      </c>
      <c r="L40" s="41">
        <f t="shared" si="5"/>
        <v>0.38000000000000006</v>
      </c>
      <c r="M40" s="98">
        <v>1</v>
      </c>
      <c r="N40" s="36">
        <f t="shared" si="6"/>
        <v>-99.766427853090988</v>
      </c>
      <c r="O40" s="42">
        <f t="shared" si="14"/>
        <v>0.19999999999999998</v>
      </c>
      <c r="P40" t="s">
        <v>150</v>
      </c>
      <c r="Q40" t="s">
        <v>112</v>
      </c>
      <c r="R40" t="s">
        <v>112</v>
      </c>
      <c r="S40">
        <v>15.17</v>
      </c>
      <c r="T40" s="43">
        <f t="shared" si="7"/>
        <v>15.17</v>
      </c>
      <c r="U40" t="s">
        <v>113</v>
      </c>
      <c r="V40" t="s">
        <v>202</v>
      </c>
      <c r="W40" s="40">
        <v>367.3</v>
      </c>
      <c r="X40" s="43">
        <f t="shared" si="8"/>
        <v>367.3</v>
      </c>
      <c r="Y40" s="43">
        <f>'Std. Curve A-16S'!C39</f>
        <v>423.2131030924503</v>
      </c>
      <c r="Z40" s="23" t="s">
        <v>74</v>
      </c>
      <c r="AA40" s="37">
        <f t="shared" si="9"/>
        <v>1118000</v>
      </c>
      <c r="AB40" s="38">
        <f>Y40*'DNA extraction'!O40*'DNA extraction'!F40/'DNA extraction'!E40/1000</f>
        <v>3368.1902355149246</v>
      </c>
      <c r="AC40" s="38">
        <f>AB40*FWDW!H40</f>
        <v>0</v>
      </c>
      <c r="AD40" s="116">
        <f t="shared" si="10"/>
        <v>3765636683.3056855</v>
      </c>
      <c r="AE40" s="37">
        <f t="shared" si="11"/>
        <v>0</v>
      </c>
      <c r="AF40" s="39" t="e">
        <f t="shared" si="12"/>
        <v>#DIV/0!</v>
      </c>
      <c r="AG40" s="39" t="e">
        <f t="shared" si="13"/>
        <v>#DIV/0!</v>
      </c>
      <c r="AH40" s="55"/>
    </row>
    <row r="41" spans="1:34" x14ac:dyDescent="0.3">
      <c r="A41" s="31" t="str">
        <f>Meta!A41</f>
        <v>NxW_16S</v>
      </c>
      <c r="B41" s="31">
        <f>Meta!B41</f>
        <v>61</v>
      </c>
      <c r="C41" t="s">
        <v>73</v>
      </c>
      <c r="D41" t="s">
        <v>197</v>
      </c>
      <c r="E41" t="s">
        <v>210</v>
      </c>
      <c r="F41" t="s">
        <v>108</v>
      </c>
      <c r="G41" t="s">
        <v>211</v>
      </c>
      <c r="H41" t="s">
        <v>212</v>
      </c>
      <c r="I41">
        <v>0.35</v>
      </c>
      <c r="J41">
        <v>0.35</v>
      </c>
      <c r="K41">
        <v>0.36</v>
      </c>
      <c r="L41" s="41">
        <f t="shared" si="5"/>
        <v>0.35333333333333333</v>
      </c>
      <c r="M41" s="98">
        <v>1</v>
      </c>
      <c r="N41" s="36">
        <f t="shared" si="6"/>
        <v>-99.852153407092871</v>
      </c>
      <c r="O41" s="42">
        <f t="shared" si="14"/>
        <v>0.19999999999999998</v>
      </c>
      <c r="P41" t="s">
        <v>151</v>
      </c>
      <c r="Q41" t="s">
        <v>112</v>
      </c>
      <c r="R41">
        <v>15.44</v>
      </c>
      <c r="S41">
        <v>15.48</v>
      </c>
      <c r="T41" s="43">
        <f t="shared" si="7"/>
        <v>15.46</v>
      </c>
      <c r="U41" t="s">
        <v>112</v>
      </c>
      <c r="V41" s="40">
        <v>334.2</v>
      </c>
      <c r="W41" s="40">
        <v>300.5</v>
      </c>
      <c r="X41" s="43">
        <f t="shared" si="8"/>
        <v>317.35000000000002</v>
      </c>
      <c r="Y41" s="43">
        <f>'Std. Curve A-16S'!C40</f>
        <v>349.61607863583123</v>
      </c>
      <c r="Z41" s="23" t="s">
        <v>74</v>
      </c>
      <c r="AA41" s="37">
        <f t="shared" si="9"/>
        <v>1118000</v>
      </c>
      <c r="AB41" s="38">
        <f>Y41*'DNA extraction'!O41*'DNA extraction'!F41/'DNA extraction'!E41/1000</f>
        <v>2802.5336964796093</v>
      </c>
      <c r="AC41" s="38">
        <f>AB41*FWDW!H41</f>
        <v>0</v>
      </c>
      <c r="AD41" s="116">
        <f t="shared" si="10"/>
        <v>3133232672.6642032</v>
      </c>
      <c r="AE41" s="37">
        <f t="shared" si="11"/>
        <v>0</v>
      </c>
      <c r="AF41" s="39">
        <f t="shared" si="12"/>
        <v>23.829498525986644</v>
      </c>
      <c r="AG41" s="39">
        <f t="shared" si="13"/>
        <v>7.5089013789149658E-2</v>
      </c>
      <c r="AH41" s="55"/>
    </row>
    <row r="42" spans="1:34" x14ac:dyDescent="0.3">
      <c r="A42" s="31" t="str">
        <f>Meta!A42</f>
        <v>NxW_16S</v>
      </c>
      <c r="B42" s="31">
        <f>Meta!B42</f>
        <v>62</v>
      </c>
      <c r="C42" t="s">
        <v>73</v>
      </c>
      <c r="D42" t="s">
        <v>197</v>
      </c>
      <c r="E42" t="s">
        <v>210</v>
      </c>
      <c r="F42" t="s">
        <v>108</v>
      </c>
      <c r="G42" t="s">
        <v>211</v>
      </c>
      <c r="H42" t="s">
        <v>212</v>
      </c>
      <c r="I42">
        <v>0.3</v>
      </c>
      <c r="J42">
        <v>0.31</v>
      </c>
      <c r="K42">
        <v>0.33</v>
      </c>
      <c r="L42" s="41">
        <f t="shared" si="5"/>
        <v>0.3133333333333333</v>
      </c>
      <c r="M42" s="98">
        <v>1</v>
      </c>
      <c r="N42" s="36">
        <f t="shared" si="6"/>
        <v>-99.93565561736672</v>
      </c>
      <c r="O42" s="42">
        <f t="shared" si="14"/>
        <v>0.19999999999999998</v>
      </c>
      <c r="P42" t="s">
        <v>152</v>
      </c>
      <c r="Q42">
        <v>14.58</v>
      </c>
      <c r="R42">
        <v>14.49</v>
      </c>
      <c r="S42">
        <v>14.44</v>
      </c>
      <c r="T42" s="43">
        <f t="shared" si="7"/>
        <v>14.503333333333332</v>
      </c>
      <c r="U42" s="40">
        <v>547</v>
      </c>
      <c r="V42" s="40">
        <v>657.9</v>
      </c>
      <c r="W42" s="40">
        <v>589.5</v>
      </c>
      <c r="X42" s="43">
        <f t="shared" si="8"/>
        <v>598.13333333333333</v>
      </c>
      <c r="Y42" s="43">
        <f>'Std. Curve A-16S'!C41</f>
        <v>656.58275025107991</v>
      </c>
      <c r="Z42" s="23" t="s">
        <v>74</v>
      </c>
      <c r="AA42" s="37">
        <f t="shared" si="9"/>
        <v>1118000</v>
      </c>
      <c r="AB42" s="38">
        <f>Y42*'DNA extraction'!O42*'DNA extraction'!F42/'DNA extraction'!E42/1000</f>
        <v>5135.5709835829484</v>
      </c>
      <c r="AC42" s="38">
        <f>AB42*FWDW!H42</f>
        <v>0</v>
      </c>
      <c r="AD42" s="116">
        <f t="shared" si="10"/>
        <v>5741568359.6457367</v>
      </c>
      <c r="AE42" s="37">
        <f t="shared" si="11"/>
        <v>0</v>
      </c>
      <c r="AF42" s="39">
        <f t="shared" si="12"/>
        <v>55.951794728438621</v>
      </c>
      <c r="AG42" s="39">
        <f t="shared" si="13"/>
        <v>9.3544017044870628E-2</v>
      </c>
      <c r="AH42" s="55"/>
    </row>
    <row r="43" spans="1:34" x14ac:dyDescent="0.3">
      <c r="A43" s="31" t="str">
        <f>Meta!A43</f>
        <v>NxW_16S</v>
      </c>
      <c r="B43" s="31">
        <f>Meta!B43</f>
        <v>63</v>
      </c>
      <c r="C43" t="s">
        <v>73</v>
      </c>
      <c r="D43" t="s">
        <v>197</v>
      </c>
      <c r="E43" t="s">
        <v>210</v>
      </c>
      <c r="F43" t="s">
        <v>108</v>
      </c>
      <c r="G43" t="s">
        <v>211</v>
      </c>
      <c r="H43" t="s">
        <v>212</v>
      </c>
      <c r="I43">
        <v>0.32</v>
      </c>
      <c r="J43">
        <v>0.32</v>
      </c>
      <c r="K43">
        <v>0.32</v>
      </c>
      <c r="L43" s="41">
        <f t="shared" si="5"/>
        <v>0.32</v>
      </c>
      <c r="M43" s="98">
        <v>1</v>
      </c>
      <c r="N43" s="36">
        <f t="shared" si="6"/>
        <v>-99.92501057906675</v>
      </c>
      <c r="O43" s="42">
        <f t="shared" si="14"/>
        <v>0.19999999999999998</v>
      </c>
      <c r="P43" t="s">
        <v>153</v>
      </c>
      <c r="Q43" t="s">
        <v>112</v>
      </c>
      <c r="R43">
        <v>15.55</v>
      </c>
      <c r="S43">
        <v>14.93</v>
      </c>
      <c r="T43" s="43">
        <f t="shared" si="7"/>
        <v>15.24</v>
      </c>
      <c r="U43" t="s">
        <v>112</v>
      </c>
      <c r="V43" s="40">
        <v>309</v>
      </c>
      <c r="W43" s="40">
        <v>429.1</v>
      </c>
      <c r="X43" s="43">
        <f t="shared" si="8"/>
        <v>369.05</v>
      </c>
      <c r="Y43" s="43">
        <f>'Std. Curve A-16S'!C42</f>
        <v>404.1405398591624</v>
      </c>
      <c r="Z43" s="23" t="s">
        <v>74</v>
      </c>
      <c r="AA43" s="37">
        <f t="shared" si="9"/>
        <v>1118000</v>
      </c>
      <c r="AB43" s="38">
        <f>Y43*'DNA extraction'!O43*'DNA extraction'!F43/'DNA extraction'!E43/1000</f>
        <v>3220.2433454913339</v>
      </c>
      <c r="AC43" s="38">
        <f>AB43*FWDW!H43</f>
        <v>0</v>
      </c>
      <c r="AD43" s="116">
        <f t="shared" si="10"/>
        <v>3600232060.2593112</v>
      </c>
      <c r="AE43" s="37">
        <f t="shared" si="11"/>
        <v>0</v>
      </c>
      <c r="AF43" s="39">
        <f t="shared" si="12"/>
        <v>84.923524420504734</v>
      </c>
      <c r="AG43" s="39">
        <f t="shared" si="13"/>
        <v>0.23011387188864579</v>
      </c>
      <c r="AH43" s="55"/>
    </row>
    <row r="44" spans="1:34" x14ac:dyDescent="0.3">
      <c r="A44" s="31" t="str">
        <f>Meta!A44</f>
        <v>NxW_16S</v>
      </c>
      <c r="B44" s="31">
        <f>Meta!B44</f>
        <v>64</v>
      </c>
      <c r="C44" t="s">
        <v>73</v>
      </c>
      <c r="D44" t="s">
        <v>197</v>
      </c>
      <c r="E44" t="s">
        <v>210</v>
      </c>
      <c r="F44" t="s">
        <v>108</v>
      </c>
      <c r="G44" t="s">
        <v>211</v>
      </c>
      <c r="H44" t="s">
        <v>212</v>
      </c>
      <c r="I44">
        <v>0.33</v>
      </c>
      <c r="J44">
        <v>0.34</v>
      </c>
      <c r="K44">
        <v>0.33</v>
      </c>
      <c r="L44" s="41">
        <f t="shared" si="5"/>
        <v>0.33333333333333331</v>
      </c>
      <c r="M44" s="98">
        <v>1</v>
      </c>
      <c r="N44" s="36">
        <f t="shared" si="6"/>
        <v>-99.9</v>
      </c>
      <c r="O44" s="42">
        <f t="shared" si="14"/>
        <v>0.19999999999999998</v>
      </c>
      <c r="P44" t="s">
        <v>154</v>
      </c>
      <c r="Q44">
        <v>15.8</v>
      </c>
      <c r="R44">
        <v>16.07</v>
      </c>
      <c r="S44" t="s">
        <v>112</v>
      </c>
      <c r="T44" s="43">
        <f t="shared" si="7"/>
        <v>15.935</v>
      </c>
      <c r="U44" s="40">
        <v>244.7</v>
      </c>
      <c r="V44" s="40">
        <v>213.3</v>
      </c>
      <c r="W44" t="s">
        <v>112</v>
      </c>
      <c r="X44" s="43">
        <f t="shared" si="8"/>
        <v>229</v>
      </c>
      <c r="Y44" s="43">
        <f>'Std. Curve A-16S'!C43</f>
        <v>255.67956190436368</v>
      </c>
      <c r="Z44" s="23" t="s">
        <v>74</v>
      </c>
      <c r="AA44" s="37">
        <f t="shared" si="9"/>
        <v>1118000</v>
      </c>
      <c r="AB44" s="38">
        <f>Y44*'DNA extraction'!O44*'DNA extraction'!F44/'DNA extraction'!E44/1000</f>
        <v>2098.3140082426235</v>
      </c>
      <c r="AC44" s="38">
        <f>AB44*FWDW!H44</f>
        <v>0</v>
      </c>
      <c r="AD44" s="116">
        <f t="shared" si="10"/>
        <v>2345915061.2152529</v>
      </c>
      <c r="AE44" s="37">
        <f t="shared" si="11"/>
        <v>0</v>
      </c>
      <c r="AF44" s="39">
        <f t="shared" si="12"/>
        <v>22.203152929257577</v>
      </c>
      <c r="AG44" s="39">
        <f t="shared" si="13"/>
        <v>9.6956999691081125E-2</v>
      </c>
      <c r="AH44" s="55"/>
    </row>
    <row r="45" spans="1:34" x14ac:dyDescent="0.3">
      <c r="A45" s="31" t="str">
        <f>Meta!A45</f>
        <v>NxW_16S</v>
      </c>
      <c r="B45" s="31">
        <f>Meta!B45</f>
        <v>65</v>
      </c>
      <c r="C45" t="s">
        <v>73</v>
      </c>
      <c r="D45" t="s">
        <v>197</v>
      </c>
      <c r="E45" t="s">
        <v>210</v>
      </c>
      <c r="F45" t="s">
        <v>108</v>
      </c>
      <c r="G45" t="s">
        <v>211</v>
      </c>
      <c r="H45" t="s">
        <v>212</v>
      </c>
      <c r="I45">
        <v>0.31</v>
      </c>
      <c r="J45">
        <v>0.32</v>
      </c>
      <c r="K45">
        <v>0.32</v>
      </c>
      <c r="L45" s="41">
        <f t="shared" si="5"/>
        <v>0.31666666666666665</v>
      </c>
      <c r="M45" s="98">
        <v>1</v>
      </c>
      <c r="N45" s="36">
        <f t="shared" si="6"/>
        <v>-99.930480720382235</v>
      </c>
      <c r="O45" s="42">
        <f t="shared" si="14"/>
        <v>0.19999999999999998</v>
      </c>
      <c r="P45" t="s">
        <v>155</v>
      </c>
      <c r="Q45">
        <v>14.68</v>
      </c>
      <c r="R45">
        <v>14.66</v>
      </c>
      <c r="S45">
        <v>14.58</v>
      </c>
      <c r="T45" s="43">
        <f t="shared" si="7"/>
        <v>14.64</v>
      </c>
      <c r="U45" s="40">
        <v>512.1</v>
      </c>
      <c r="V45" s="40">
        <v>582.79999999999995</v>
      </c>
      <c r="W45" s="40">
        <v>538.4</v>
      </c>
      <c r="X45" s="43">
        <f t="shared" si="8"/>
        <v>544.43333333333339</v>
      </c>
      <c r="Y45" s="43">
        <f>'Std. Curve A-16S'!C44</f>
        <v>600.05318362647017</v>
      </c>
      <c r="Z45" s="23" t="s">
        <v>74</v>
      </c>
      <c r="AA45" s="37">
        <f t="shared" si="9"/>
        <v>1118000</v>
      </c>
      <c r="AB45" s="38">
        <f>Y45*'DNA extraction'!O45*'DNA extraction'!F45/'DNA extraction'!E45/1000</f>
        <v>4833.2918536163525</v>
      </c>
      <c r="AC45" s="38">
        <f>AB45*FWDW!H45</f>
        <v>0</v>
      </c>
      <c r="AD45" s="116">
        <f t="shared" si="10"/>
        <v>5403620292.3430824</v>
      </c>
      <c r="AE45" s="37">
        <f t="shared" si="11"/>
        <v>0</v>
      </c>
      <c r="AF45" s="39">
        <f t="shared" si="12"/>
        <v>35.734064047255117</v>
      </c>
      <c r="AG45" s="39">
        <f t="shared" si="13"/>
        <v>6.5635334685462163E-2</v>
      </c>
      <c r="AH45" s="55"/>
    </row>
    <row r="46" spans="1:34" x14ac:dyDescent="0.3">
      <c r="A46" s="31" t="str">
        <f>Meta!A46</f>
        <v>NxW_16S</v>
      </c>
      <c r="B46" s="31">
        <f>Meta!B46</f>
        <v>66</v>
      </c>
      <c r="C46" t="s">
        <v>73</v>
      </c>
      <c r="D46" t="s">
        <v>197</v>
      </c>
      <c r="E46" t="s">
        <v>210</v>
      </c>
      <c r="F46" t="s">
        <v>108</v>
      </c>
      <c r="G46" t="s">
        <v>211</v>
      </c>
      <c r="H46" t="s">
        <v>212</v>
      </c>
      <c r="I46">
        <v>0.31</v>
      </c>
      <c r="J46">
        <v>0.34</v>
      </c>
      <c r="K46">
        <v>0.32</v>
      </c>
      <c r="L46" s="41">
        <f t="shared" si="5"/>
        <v>0.32333333333333331</v>
      </c>
      <c r="M46" s="98">
        <v>1</v>
      </c>
      <c r="N46" s="36">
        <f t="shared" si="6"/>
        <v>-99.919236246454588</v>
      </c>
      <c r="O46" s="42">
        <f t="shared" si="14"/>
        <v>0.19999999999999998</v>
      </c>
      <c r="P46" t="s">
        <v>156</v>
      </c>
      <c r="Q46">
        <v>17.57</v>
      </c>
      <c r="R46">
        <v>17.52</v>
      </c>
      <c r="S46" t="s">
        <v>112</v>
      </c>
      <c r="T46" s="43">
        <f t="shared" si="7"/>
        <v>17.545000000000002</v>
      </c>
      <c r="U46" s="40">
        <v>76.19</v>
      </c>
      <c r="V46" s="40">
        <v>75.84</v>
      </c>
      <c r="W46" t="s">
        <v>112</v>
      </c>
      <c r="X46" s="43">
        <f t="shared" si="8"/>
        <v>76.015000000000001</v>
      </c>
      <c r="Y46" s="43">
        <f>'Std. Curve A-16S'!C45</f>
        <v>88.528312525649739</v>
      </c>
      <c r="Z46" s="23" t="s">
        <v>74</v>
      </c>
      <c r="AA46" s="37">
        <f t="shared" si="9"/>
        <v>1118000</v>
      </c>
      <c r="AB46" s="38">
        <f>Y46*'DNA extraction'!O46*'DNA extraction'!F46/'DNA extraction'!E46/1000</f>
        <v>672.70754198821999</v>
      </c>
      <c r="AC46" s="38">
        <f>AB46*FWDW!H46</f>
        <v>0</v>
      </c>
      <c r="AD46" s="116">
        <f t="shared" si="10"/>
        <v>752087031.94282997</v>
      </c>
      <c r="AE46" s="37">
        <f t="shared" si="11"/>
        <v>0</v>
      </c>
      <c r="AF46" s="39">
        <f t="shared" si="12"/>
        <v>0.24748737341528762</v>
      </c>
      <c r="AG46" s="39">
        <f t="shared" si="13"/>
        <v>3.2557702218678894E-3</v>
      </c>
      <c r="AH46" s="55"/>
    </row>
    <row r="47" spans="1:34" x14ac:dyDescent="0.3">
      <c r="A47" s="31" t="str">
        <f>Meta!A47</f>
        <v>NxW_16S</v>
      </c>
      <c r="B47" s="31">
        <f>Meta!B47</f>
        <v>67</v>
      </c>
      <c r="C47" t="s">
        <v>73</v>
      </c>
      <c r="D47" t="s">
        <v>197</v>
      </c>
      <c r="E47" t="s">
        <v>210</v>
      </c>
      <c r="F47" t="s">
        <v>108</v>
      </c>
      <c r="G47" t="s">
        <v>211</v>
      </c>
      <c r="H47" t="s">
        <v>212</v>
      </c>
      <c r="I47">
        <v>0.31</v>
      </c>
      <c r="J47">
        <v>0.33</v>
      </c>
      <c r="K47">
        <v>0.32</v>
      </c>
      <c r="L47" s="41">
        <f t="shared" si="5"/>
        <v>0.32</v>
      </c>
      <c r="M47" s="98">
        <v>1</v>
      </c>
      <c r="N47" s="36">
        <f t="shared" si="6"/>
        <v>-99.92501057906675</v>
      </c>
      <c r="O47" s="42">
        <f t="shared" si="14"/>
        <v>0.19999999999999998</v>
      </c>
      <c r="P47" t="s">
        <v>157</v>
      </c>
      <c r="Q47">
        <v>15.17</v>
      </c>
      <c r="R47">
        <v>15.33</v>
      </c>
      <c r="S47">
        <v>15.04</v>
      </c>
      <c r="T47" s="43">
        <f t="shared" si="7"/>
        <v>15.18</v>
      </c>
      <c r="U47" s="40">
        <v>370.7</v>
      </c>
      <c r="V47" s="40">
        <v>361.5</v>
      </c>
      <c r="W47" s="40">
        <v>399.6</v>
      </c>
      <c r="X47" s="43">
        <f t="shared" si="8"/>
        <v>377.26666666666671</v>
      </c>
      <c r="Y47" s="43">
        <f>'Std. Curve A-16S'!C46</f>
        <v>420.43431008831709</v>
      </c>
      <c r="Z47" s="23" t="s">
        <v>74</v>
      </c>
      <c r="AA47" s="37">
        <f t="shared" si="9"/>
        <v>1118000</v>
      </c>
      <c r="AB47" s="38">
        <f>Y47*'DNA extraction'!O47*'DNA extraction'!F47/'DNA extraction'!E47/1000</f>
        <v>3273.1359290643604</v>
      </c>
      <c r="AC47" s="38">
        <f>AB47*FWDW!H47</f>
        <v>0</v>
      </c>
      <c r="AD47" s="116">
        <f t="shared" si="10"/>
        <v>3659365968.6939549</v>
      </c>
      <c r="AE47" s="37">
        <f t="shared" si="11"/>
        <v>0</v>
      </c>
      <c r="AF47" s="39">
        <f t="shared" si="12"/>
        <v>19.880727686212442</v>
      </c>
      <c r="AG47" s="39">
        <f t="shared" si="13"/>
        <v>5.2696751244599153E-2</v>
      </c>
      <c r="AH47" s="55"/>
    </row>
    <row r="48" spans="1:34" x14ac:dyDescent="0.3">
      <c r="A48" s="31" t="str">
        <f>Meta!A48</f>
        <v>NxW_16S</v>
      </c>
      <c r="B48" s="31">
        <f>Meta!B48</f>
        <v>68</v>
      </c>
      <c r="C48" t="s">
        <v>73</v>
      </c>
      <c r="D48" t="s">
        <v>197</v>
      </c>
      <c r="E48" t="s">
        <v>210</v>
      </c>
      <c r="F48" t="s">
        <v>108</v>
      </c>
      <c r="G48" t="s">
        <v>211</v>
      </c>
      <c r="H48" t="s">
        <v>212</v>
      </c>
      <c r="I48">
        <v>0.36</v>
      </c>
      <c r="J48">
        <v>0.34</v>
      </c>
      <c r="K48">
        <v>0.34</v>
      </c>
      <c r="L48" s="41">
        <f t="shared" si="5"/>
        <v>0.34666666666666668</v>
      </c>
      <c r="M48" s="98">
        <v>1</v>
      </c>
      <c r="N48" s="36">
        <f t="shared" si="6"/>
        <v>-99.869567861328107</v>
      </c>
      <c r="O48" s="42">
        <f t="shared" si="14"/>
        <v>0.19999999999999998</v>
      </c>
      <c r="P48" t="s">
        <v>158</v>
      </c>
      <c r="Q48">
        <v>16.149999999999999</v>
      </c>
      <c r="R48">
        <v>16.02</v>
      </c>
      <c r="S48">
        <v>15.88</v>
      </c>
      <c r="T48" s="43">
        <f t="shared" si="7"/>
        <v>16.016666666666669</v>
      </c>
      <c r="U48" s="40">
        <v>194.3</v>
      </c>
      <c r="V48" s="40">
        <v>221</v>
      </c>
      <c r="W48" s="40">
        <v>231.9</v>
      </c>
      <c r="X48" s="43">
        <f t="shared" si="8"/>
        <v>215.73333333333335</v>
      </c>
      <c r="Y48" s="43">
        <f>'Std. Curve A-16S'!C47</f>
        <v>242.28779858919805</v>
      </c>
      <c r="Z48" s="23" t="s">
        <v>74</v>
      </c>
      <c r="AA48" s="37">
        <f t="shared" si="9"/>
        <v>1118000</v>
      </c>
      <c r="AB48" s="38">
        <f>Y48*'DNA extraction'!O48*'DNA extraction'!F48/'DNA extraction'!E48/1000</f>
        <v>1694.3202698545322</v>
      </c>
      <c r="AC48" s="38">
        <f>AB48*FWDW!H48</f>
        <v>0</v>
      </c>
      <c r="AD48" s="116">
        <f t="shared" si="10"/>
        <v>1894250061.697367</v>
      </c>
      <c r="AE48" s="37">
        <f t="shared" si="11"/>
        <v>0</v>
      </c>
      <c r="AF48" s="39">
        <f t="shared" si="12"/>
        <v>19.345369816401373</v>
      </c>
      <c r="AG48" s="39">
        <f t="shared" si="13"/>
        <v>8.9672604216940843E-2</v>
      </c>
      <c r="AH48" s="55"/>
    </row>
    <row r="49" spans="1:34" x14ac:dyDescent="0.3">
      <c r="A49" s="31" t="str">
        <f>Meta!A49</f>
        <v>NxW_16S</v>
      </c>
      <c r="B49" s="31">
        <f>Meta!B49</f>
        <v>69</v>
      </c>
      <c r="C49" t="s">
        <v>73</v>
      </c>
      <c r="D49" t="s">
        <v>197</v>
      </c>
      <c r="E49" t="s">
        <v>210</v>
      </c>
      <c r="F49" t="s">
        <v>108</v>
      </c>
      <c r="G49" t="s">
        <v>211</v>
      </c>
      <c r="H49" t="s">
        <v>212</v>
      </c>
      <c r="I49">
        <v>0.31</v>
      </c>
      <c r="J49">
        <v>0.33</v>
      </c>
      <c r="K49">
        <v>0.33</v>
      </c>
      <c r="L49" s="41">
        <f t="shared" si="5"/>
        <v>0.32333333333333331</v>
      </c>
      <c r="M49" s="98">
        <v>1</v>
      </c>
      <c r="N49" s="36">
        <f t="shared" si="6"/>
        <v>-99.919236246454588</v>
      </c>
      <c r="O49" s="42">
        <f t="shared" si="14"/>
        <v>0.19999999999999998</v>
      </c>
      <c r="P49" t="s">
        <v>159</v>
      </c>
      <c r="Q49">
        <v>16.62</v>
      </c>
      <c r="R49">
        <v>16.45</v>
      </c>
      <c r="S49" t="s">
        <v>112</v>
      </c>
      <c r="T49" s="43">
        <f t="shared" si="7"/>
        <v>16.535</v>
      </c>
      <c r="U49" s="40">
        <v>142.5</v>
      </c>
      <c r="V49" s="40">
        <v>162.6</v>
      </c>
      <c r="W49" t="s">
        <v>112</v>
      </c>
      <c r="X49" s="43">
        <f t="shared" si="8"/>
        <v>152.55000000000001</v>
      </c>
      <c r="Y49" s="43">
        <f>'Std. Curve A-16S'!C48</f>
        <v>172.2021964028209</v>
      </c>
      <c r="Z49" s="23" t="s">
        <v>74</v>
      </c>
      <c r="AA49" s="37">
        <f t="shared" si="9"/>
        <v>1118000</v>
      </c>
      <c r="AB49" s="38">
        <f>Y49*'DNA extraction'!O49*'DNA extraction'!F49/'DNA extraction'!E49/1000</f>
        <v>1435.018303356841</v>
      </c>
      <c r="AC49" s="38">
        <f>AB49*FWDW!H49</f>
        <v>0</v>
      </c>
      <c r="AD49" s="116">
        <f t="shared" si="10"/>
        <v>1604350463.1529481</v>
      </c>
      <c r="AE49" s="37">
        <f t="shared" si="11"/>
        <v>0</v>
      </c>
      <c r="AF49" s="39">
        <f t="shared" si="12"/>
        <v>14.2128463018496</v>
      </c>
      <c r="AG49" s="39">
        <f t="shared" si="13"/>
        <v>9.3168445112091769E-2</v>
      </c>
      <c r="AH49" s="55"/>
    </row>
    <row r="50" spans="1:34" x14ac:dyDescent="0.3">
      <c r="A50" s="31" t="str">
        <f>Meta!A50</f>
        <v>NxW_16S</v>
      </c>
      <c r="B50" s="31">
        <f>Meta!B50</f>
        <v>70</v>
      </c>
      <c r="C50" t="s">
        <v>73</v>
      </c>
      <c r="D50" t="s">
        <v>197</v>
      </c>
      <c r="E50" t="s">
        <v>210</v>
      </c>
      <c r="F50" t="s">
        <v>108</v>
      </c>
      <c r="G50" t="s">
        <v>211</v>
      </c>
      <c r="H50" t="s">
        <v>212</v>
      </c>
      <c r="I50">
        <v>0.25</v>
      </c>
      <c r="J50">
        <v>0.34</v>
      </c>
      <c r="K50">
        <v>0.3</v>
      </c>
      <c r="L50" s="41">
        <f t="shared" si="5"/>
        <v>0.29666666666666669</v>
      </c>
      <c r="M50" s="98">
        <v>1</v>
      </c>
      <c r="N50" s="36">
        <f t="shared" si="6"/>
        <v>-99.957419232695884</v>
      </c>
      <c r="O50" s="42">
        <f t="shared" si="14"/>
        <v>0.19999999999999998</v>
      </c>
      <c r="P50" t="s">
        <v>160</v>
      </c>
      <c r="Q50">
        <v>15.56</v>
      </c>
      <c r="R50">
        <v>15.75</v>
      </c>
      <c r="S50">
        <v>15.58</v>
      </c>
      <c r="T50" s="43">
        <f t="shared" si="7"/>
        <v>15.63</v>
      </c>
      <c r="U50" s="40">
        <v>286.7</v>
      </c>
      <c r="V50" s="40">
        <v>267.89999999999998</v>
      </c>
      <c r="W50" s="40">
        <v>281.60000000000002</v>
      </c>
      <c r="X50" s="43">
        <f t="shared" si="8"/>
        <v>278.73333333333329</v>
      </c>
      <c r="Y50" s="43">
        <f>'Std. Curve A-16S'!C49</f>
        <v>312.57565845785723</v>
      </c>
      <c r="Z50" s="23" t="s">
        <v>74</v>
      </c>
      <c r="AA50" s="37">
        <f t="shared" si="9"/>
        <v>1118000</v>
      </c>
      <c r="AB50" s="38">
        <f>Y50*'DNA extraction'!O50*'DNA extraction'!F50/'DNA extraction'!E50/1000</f>
        <v>2357.2824921407027</v>
      </c>
      <c r="AC50" s="38">
        <f>AB50*FWDW!H50</f>
        <v>0</v>
      </c>
      <c r="AD50" s="116">
        <f t="shared" si="10"/>
        <v>2635441826.2133055</v>
      </c>
      <c r="AE50" s="37">
        <f t="shared" si="11"/>
        <v>0</v>
      </c>
      <c r="AF50" s="39">
        <f t="shared" si="12"/>
        <v>9.7223111107047764</v>
      </c>
      <c r="AG50" s="39">
        <f t="shared" si="13"/>
        <v>3.4880331657634933E-2</v>
      </c>
      <c r="AH50" s="55"/>
    </row>
    <row r="51" spans="1:34" x14ac:dyDescent="0.3">
      <c r="A51" s="31" t="str">
        <f>Meta!A51</f>
        <v>NxW_16S</v>
      </c>
      <c r="B51" s="31">
        <f>Meta!B51</f>
        <v>71</v>
      </c>
      <c r="C51" t="s">
        <v>73</v>
      </c>
      <c r="D51" t="s">
        <v>197</v>
      </c>
      <c r="E51" t="s">
        <v>210</v>
      </c>
      <c r="F51" t="s">
        <v>108</v>
      </c>
      <c r="G51" t="s">
        <v>211</v>
      </c>
      <c r="H51" t="s">
        <v>212</v>
      </c>
      <c r="I51">
        <v>0.34</v>
      </c>
      <c r="J51">
        <v>0.37</v>
      </c>
      <c r="K51">
        <v>0.37</v>
      </c>
      <c r="L51" s="41">
        <f t="shared" si="5"/>
        <v>0.36000000000000004</v>
      </c>
      <c r="M51" s="98">
        <v>1</v>
      </c>
      <c r="N51" s="36">
        <f t="shared" si="6"/>
        <v>-99.833189946280001</v>
      </c>
      <c r="O51" s="42">
        <f t="shared" si="14"/>
        <v>0.19999999999999998</v>
      </c>
      <c r="P51" t="s">
        <v>161</v>
      </c>
      <c r="Q51">
        <v>15.67</v>
      </c>
      <c r="R51">
        <v>15.87</v>
      </c>
      <c r="S51" t="s">
        <v>112</v>
      </c>
      <c r="T51" s="43">
        <f t="shared" si="7"/>
        <v>15.77</v>
      </c>
      <c r="U51" s="40">
        <v>266.60000000000002</v>
      </c>
      <c r="V51" s="40">
        <v>245.9</v>
      </c>
      <c r="W51" t="s">
        <v>112</v>
      </c>
      <c r="X51" s="43">
        <f t="shared" si="8"/>
        <v>256.25</v>
      </c>
      <c r="Y51" s="43">
        <f>'Std. Curve A-16S'!C50</f>
        <v>285.03735439844564</v>
      </c>
      <c r="Z51" s="23" t="s">
        <v>74</v>
      </c>
      <c r="AA51" s="37">
        <f t="shared" si="9"/>
        <v>1118000</v>
      </c>
      <c r="AB51" s="38">
        <f>Y51*'DNA extraction'!O51*'DNA extraction'!F51/'DNA extraction'!E51/1000</f>
        <v>2239.9792094180402</v>
      </c>
      <c r="AC51" s="38">
        <f>AB51*FWDW!H51</f>
        <v>0</v>
      </c>
      <c r="AD51" s="116">
        <f t="shared" si="10"/>
        <v>2504296756.1293688</v>
      </c>
      <c r="AE51" s="37">
        <f t="shared" si="11"/>
        <v>0</v>
      </c>
      <c r="AF51" s="39">
        <f t="shared" si="12"/>
        <v>14.637110370561546</v>
      </c>
      <c r="AG51" s="39">
        <f t="shared" si="13"/>
        <v>5.7120430714386522E-2</v>
      </c>
      <c r="AH51" s="55"/>
    </row>
    <row r="52" spans="1:34" x14ac:dyDescent="0.3">
      <c r="A52" s="31" t="str">
        <f>Meta!A52</f>
        <v>NxW_16S</v>
      </c>
      <c r="B52" s="31">
        <f>Meta!B52</f>
        <v>72</v>
      </c>
      <c r="C52" t="s">
        <v>73</v>
      </c>
      <c r="D52" t="s">
        <v>197</v>
      </c>
      <c r="E52" t="s">
        <v>210</v>
      </c>
      <c r="F52" t="s">
        <v>108</v>
      </c>
      <c r="G52" t="s">
        <v>211</v>
      </c>
      <c r="H52" t="s">
        <v>212</v>
      </c>
      <c r="I52">
        <v>0.34</v>
      </c>
      <c r="J52">
        <v>0.37</v>
      </c>
      <c r="K52">
        <v>0.37</v>
      </c>
      <c r="L52" s="41">
        <f t="shared" si="5"/>
        <v>0.36000000000000004</v>
      </c>
      <c r="M52" s="98">
        <v>1</v>
      </c>
      <c r="N52" s="36">
        <f t="shared" si="6"/>
        <v>-99.833189946280001</v>
      </c>
      <c r="O52" s="42">
        <f t="shared" si="14"/>
        <v>0.19999999999999998</v>
      </c>
      <c r="P52" t="s">
        <v>162</v>
      </c>
      <c r="Q52" t="s">
        <v>112</v>
      </c>
      <c r="R52">
        <v>15.76</v>
      </c>
      <c r="S52">
        <v>15.69</v>
      </c>
      <c r="T52" s="43">
        <f t="shared" si="7"/>
        <v>15.725</v>
      </c>
      <c r="U52" t="s">
        <v>112</v>
      </c>
      <c r="V52" s="40">
        <v>266</v>
      </c>
      <c r="W52" s="40">
        <v>262.2</v>
      </c>
      <c r="X52" s="43">
        <f t="shared" si="8"/>
        <v>264.10000000000002</v>
      </c>
      <c r="Y52" s="43">
        <f>'Std. Curve A-16S'!C51</f>
        <v>293.61353913997721</v>
      </c>
      <c r="Z52" s="23" t="s">
        <v>74</v>
      </c>
      <c r="AA52" s="37">
        <f t="shared" si="9"/>
        <v>1118000</v>
      </c>
      <c r="AB52" s="38">
        <f>Y52*'DNA extraction'!O52*'DNA extraction'!F52/'DNA extraction'!E52/1000</f>
        <v>2400.7648335239342</v>
      </c>
      <c r="AC52" s="38">
        <f>AB52*FWDW!H52</f>
        <v>0</v>
      </c>
      <c r="AD52" s="116">
        <f t="shared" si="10"/>
        <v>2684055083.8797584</v>
      </c>
      <c r="AE52" s="37">
        <f t="shared" si="11"/>
        <v>0</v>
      </c>
      <c r="AF52" s="39">
        <f t="shared" si="12"/>
        <v>2.6870057685088886</v>
      </c>
      <c r="AG52" s="39">
        <f t="shared" si="13"/>
        <v>1.0174198290453951E-2</v>
      </c>
      <c r="AH52" s="55"/>
    </row>
    <row r="53" spans="1:34" x14ac:dyDescent="0.3">
      <c r="A53" s="31" t="str">
        <f>Meta!A53</f>
        <v>NxW_16S</v>
      </c>
      <c r="B53" s="31">
        <f>Meta!B53</f>
        <v>85</v>
      </c>
      <c r="C53" t="s">
        <v>73</v>
      </c>
      <c r="D53" t="s">
        <v>197</v>
      </c>
      <c r="E53" t="s">
        <v>210</v>
      </c>
      <c r="F53" t="s">
        <v>108</v>
      </c>
      <c r="G53" t="s">
        <v>211</v>
      </c>
      <c r="H53" t="s">
        <v>212</v>
      </c>
      <c r="I53">
        <v>0.36</v>
      </c>
      <c r="J53">
        <v>0.36</v>
      </c>
      <c r="K53">
        <v>0.34</v>
      </c>
      <c r="L53" s="41">
        <f t="shared" si="5"/>
        <v>0.35333333333333333</v>
      </c>
      <c r="M53" s="98">
        <v>1</v>
      </c>
      <c r="N53" s="36">
        <f t="shared" si="6"/>
        <v>-99.852153407092871</v>
      </c>
      <c r="O53" s="42">
        <f t="shared" si="14"/>
        <v>0.19999999999999998</v>
      </c>
      <c r="P53" t="s">
        <v>163</v>
      </c>
      <c r="Q53">
        <v>15.85</v>
      </c>
      <c r="R53">
        <v>15.27</v>
      </c>
      <c r="S53">
        <v>14.91</v>
      </c>
      <c r="T53" s="43">
        <f t="shared" si="7"/>
        <v>15.343333333333334</v>
      </c>
      <c r="U53" s="40">
        <v>236.8</v>
      </c>
      <c r="V53" s="40">
        <v>377.3</v>
      </c>
      <c r="W53" s="40">
        <v>434.7</v>
      </c>
      <c r="X53" s="43">
        <f t="shared" si="8"/>
        <v>349.59999999999997</v>
      </c>
      <c r="Y53" s="43">
        <f>'Std. Curve A-16S'!C52</f>
        <v>377.54542411809956</v>
      </c>
      <c r="Z53" s="23" t="s">
        <v>74</v>
      </c>
      <c r="AA53" s="37">
        <f t="shared" si="9"/>
        <v>1118000</v>
      </c>
      <c r="AB53" s="38">
        <f>Y53*'DNA extraction'!O53*'DNA extraction'!F53/'DNA extraction'!E53/1000</f>
        <v>2955.3457856602704</v>
      </c>
      <c r="AC53" s="38">
        <f>AB53*FWDW!H53</f>
        <v>0</v>
      </c>
      <c r="AD53" s="116">
        <f t="shared" si="10"/>
        <v>3304076588.3681822</v>
      </c>
      <c r="AE53" s="37">
        <f t="shared" si="11"/>
        <v>0</v>
      </c>
      <c r="AF53" s="39">
        <f t="shared" si="12"/>
        <v>101.81635428554691</v>
      </c>
      <c r="AG53" s="39">
        <f t="shared" si="13"/>
        <v>0.29123671134309759</v>
      </c>
      <c r="AH53" s="55"/>
    </row>
    <row r="54" spans="1:34" x14ac:dyDescent="0.3">
      <c r="A54" s="31" t="str">
        <f>Meta!A54</f>
        <v>NxW_16S</v>
      </c>
      <c r="B54" s="31">
        <f>Meta!B54</f>
        <v>86</v>
      </c>
      <c r="C54" t="s">
        <v>73</v>
      </c>
      <c r="D54" t="s">
        <v>197</v>
      </c>
      <c r="E54" t="s">
        <v>210</v>
      </c>
      <c r="F54" t="s">
        <v>108</v>
      </c>
      <c r="G54" t="s">
        <v>211</v>
      </c>
      <c r="H54" t="s">
        <v>212</v>
      </c>
      <c r="I54">
        <v>0.37</v>
      </c>
      <c r="J54">
        <v>0.34</v>
      </c>
      <c r="K54">
        <v>0.33</v>
      </c>
      <c r="L54" s="41">
        <f t="shared" si="5"/>
        <v>0.34666666666666668</v>
      </c>
      <c r="M54" s="98">
        <v>1</v>
      </c>
      <c r="N54" s="36">
        <f t="shared" si="6"/>
        <v>-99.869567861328107</v>
      </c>
      <c r="O54" s="42">
        <f t="shared" si="14"/>
        <v>0.19999999999999998</v>
      </c>
      <c r="P54" t="s">
        <v>164</v>
      </c>
      <c r="Q54">
        <v>15.54</v>
      </c>
      <c r="R54">
        <v>15.35</v>
      </c>
      <c r="S54" t="s">
        <v>112</v>
      </c>
      <c r="T54" s="43">
        <f t="shared" si="7"/>
        <v>15.445</v>
      </c>
      <c r="U54" s="40">
        <v>290.5</v>
      </c>
      <c r="V54" s="40">
        <v>356.3</v>
      </c>
      <c r="W54" t="s">
        <v>112</v>
      </c>
      <c r="X54" s="43">
        <f t="shared" si="8"/>
        <v>323.39999999999998</v>
      </c>
      <c r="Y54" s="43">
        <f>'Std. Curve A-16S'!C53</f>
        <v>353.08789642220279</v>
      </c>
      <c r="Z54" s="23" t="s">
        <v>74</v>
      </c>
      <c r="AA54" s="37">
        <f t="shared" si="9"/>
        <v>1118000</v>
      </c>
      <c r="AB54" s="38">
        <f>Y54*'DNA extraction'!O54*'DNA extraction'!F54/'DNA extraction'!E54/1000</f>
        <v>2824.7031713776223</v>
      </c>
      <c r="AC54" s="38">
        <f>AB54*FWDW!H54</f>
        <v>0</v>
      </c>
      <c r="AD54" s="116">
        <f t="shared" si="10"/>
        <v>3158018145.6001816</v>
      </c>
      <c r="AE54" s="37">
        <f t="shared" si="11"/>
        <v>0</v>
      </c>
      <c r="AF54" s="39">
        <f t="shared" si="12"/>
        <v>46.527626202075211</v>
      </c>
      <c r="AG54" s="39">
        <f t="shared" si="13"/>
        <v>0.14387021089077059</v>
      </c>
      <c r="AH54" s="55"/>
    </row>
    <row r="55" spans="1:34" x14ac:dyDescent="0.3">
      <c r="A55" s="31" t="str">
        <f>Meta!A55</f>
        <v>NxW_16S</v>
      </c>
      <c r="B55" s="31">
        <f>Meta!B55</f>
        <v>87</v>
      </c>
      <c r="C55" t="s">
        <v>73</v>
      </c>
      <c r="D55" t="s">
        <v>197</v>
      </c>
      <c r="E55" t="s">
        <v>210</v>
      </c>
      <c r="F55" t="s">
        <v>108</v>
      </c>
      <c r="G55" t="s">
        <v>211</v>
      </c>
      <c r="H55" t="s">
        <v>212</v>
      </c>
      <c r="I55">
        <v>0.33</v>
      </c>
      <c r="J55">
        <v>0.33</v>
      </c>
      <c r="K55">
        <v>0.33</v>
      </c>
      <c r="L55" s="41">
        <f t="shared" si="5"/>
        <v>0.33</v>
      </c>
      <c r="M55" s="98">
        <v>1</v>
      </c>
      <c r="N55" s="36">
        <f t="shared" si="6"/>
        <v>-99.90673966531169</v>
      </c>
      <c r="O55" s="42">
        <f t="shared" si="14"/>
        <v>0.19999999999999998</v>
      </c>
      <c r="P55" t="s">
        <v>165</v>
      </c>
      <c r="Q55">
        <v>16.760000000000002</v>
      </c>
      <c r="R55">
        <v>15.99</v>
      </c>
      <c r="S55">
        <v>16.079999999999998</v>
      </c>
      <c r="T55" s="43">
        <f t="shared" si="7"/>
        <v>16.276666666666667</v>
      </c>
      <c r="U55" s="40">
        <v>130</v>
      </c>
      <c r="V55" s="40">
        <v>225.8</v>
      </c>
      <c r="W55" s="40">
        <v>203.7</v>
      </c>
      <c r="X55" s="43">
        <f t="shared" si="8"/>
        <v>186.5</v>
      </c>
      <c r="Y55" s="43">
        <f>'Std. Curve A-16S'!C54</f>
        <v>204.14873927886845</v>
      </c>
      <c r="Z55" s="23" t="s">
        <v>74</v>
      </c>
      <c r="AA55" s="37">
        <f t="shared" si="9"/>
        <v>1118000</v>
      </c>
      <c r="AB55" s="38">
        <f>Y55*'DNA extraction'!O55*'DNA extraction'!F55/'DNA extraction'!E55/1000</f>
        <v>1645.0341601842745</v>
      </c>
      <c r="AC55" s="38">
        <f>AB55*FWDW!H55</f>
        <v>0</v>
      </c>
      <c r="AD55" s="116">
        <f t="shared" si="10"/>
        <v>1839148191.0860188</v>
      </c>
      <c r="AE55" s="37">
        <f t="shared" si="11"/>
        <v>0</v>
      </c>
      <c r="AF55" s="39">
        <f t="shared" si="12"/>
        <v>50.162635496951395</v>
      </c>
      <c r="AG55" s="39">
        <f t="shared" si="13"/>
        <v>0.26896855494343913</v>
      </c>
      <c r="AH55" s="55"/>
    </row>
    <row r="56" spans="1:34" x14ac:dyDescent="0.3">
      <c r="A56" s="31" t="str">
        <f>Meta!A56</f>
        <v>NxW_16S</v>
      </c>
      <c r="B56" s="31">
        <f>Meta!B56</f>
        <v>88</v>
      </c>
      <c r="C56" t="s">
        <v>73</v>
      </c>
      <c r="D56" t="s">
        <v>197</v>
      </c>
      <c r="E56" t="s">
        <v>210</v>
      </c>
      <c r="F56" t="s">
        <v>108</v>
      </c>
      <c r="G56" t="s">
        <v>211</v>
      </c>
      <c r="H56" t="s">
        <v>212</v>
      </c>
      <c r="I56">
        <v>0.32</v>
      </c>
      <c r="J56">
        <v>0.34</v>
      </c>
      <c r="K56">
        <v>0.31</v>
      </c>
      <c r="L56" s="41">
        <f t="shared" si="5"/>
        <v>0.32333333333333331</v>
      </c>
      <c r="M56" s="98">
        <v>1</v>
      </c>
      <c r="N56" s="36">
        <f t="shared" si="6"/>
        <v>-99.919236246454588</v>
      </c>
      <c r="O56" s="42">
        <f t="shared" si="14"/>
        <v>0.19999999999999998</v>
      </c>
      <c r="P56" t="s">
        <v>166</v>
      </c>
      <c r="Q56">
        <v>16.16</v>
      </c>
      <c r="R56">
        <v>16.28</v>
      </c>
      <c r="S56">
        <v>15.94</v>
      </c>
      <c r="T56" s="43">
        <f t="shared" si="7"/>
        <v>16.126666666666665</v>
      </c>
      <c r="U56" s="40">
        <v>193</v>
      </c>
      <c r="V56" s="40">
        <v>183.6</v>
      </c>
      <c r="W56" s="40">
        <v>223</v>
      </c>
      <c r="X56" s="43">
        <f t="shared" si="8"/>
        <v>199.86666666666667</v>
      </c>
      <c r="Y56" s="43">
        <f>'Std. Curve A-16S'!C55</f>
        <v>225.35180138970048</v>
      </c>
      <c r="Z56" s="23" t="s">
        <v>74</v>
      </c>
      <c r="AA56" s="37">
        <f t="shared" si="9"/>
        <v>1118000</v>
      </c>
      <c r="AB56" s="38">
        <f>Y56*'DNA extraction'!O56*'DNA extraction'!F56/'DNA extraction'!E56/1000</f>
        <v>1797.7806253665776</v>
      </c>
      <c r="AC56" s="38">
        <f>AB56*FWDW!H56</f>
        <v>0</v>
      </c>
      <c r="AD56" s="116">
        <f t="shared" si="10"/>
        <v>2009918739.1598337</v>
      </c>
      <c r="AE56" s="37">
        <f t="shared" si="11"/>
        <v>0</v>
      </c>
      <c r="AF56" s="39">
        <f t="shared" si="12"/>
        <v>20.577981760448068</v>
      </c>
      <c r="AG56" s="39">
        <f t="shared" si="13"/>
        <v>0.10295854783412976</v>
      </c>
      <c r="AH56" s="55"/>
    </row>
    <row r="57" spans="1:34" x14ac:dyDescent="0.3">
      <c r="A57" s="31" t="str">
        <f>Meta!A57</f>
        <v>NxW_16S</v>
      </c>
      <c r="B57" s="31">
        <f>Meta!B57</f>
        <v>90</v>
      </c>
      <c r="C57" t="s">
        <v>73</v>
      </c>
      <c r="D57" t="s">
        <v>197</v>
      </c>
      <c r="E57" t="s">
        <v>210</v>
      </c>
      <c r="F57" t="s">
        <v>108</v>
      </c>
      <c r="G57" t="s">
        <v>211</v>
      </c>
      <c r="H57" t="s">
        <v>212</v>
      </c>
      <c r="I57">
        <v>0.33</v>
      </c>
      <c r="J57">
        <v>0.33</v>
      </c>
      <c r="K57">
        <v>0.34</v>
      </c>
      <c r="L57" s="41">
        <f t="shared" si="5"/>
        <v>0.33333333333333331</v>
      </c>
      <c r="M57" s="98">
        <v>1</v>
      </c>
      <c r="N57" s="36">
        <f t="shared" si="6"/>
        <v>-99.9</v>
      </c>
      <c r="O57" s="42">
        <f t="shared" si="14"/>
        <v>0.19999999999999998</v>
      </c>
      <c r="P57" t="s">
        <v>167</v>
      </c>
      <c r="Q57">
        <v>16.13</v>
      </c>
      <c r="R57">
        <v>15.73</v>
      </c>
      <c r="S57">
        <v>15.52</v>
      </c>
      <c r="T57" s="43">
        <f t="shared" si="7"/>
        <v>15.793333333333331</v>
      </c>
      <c r="U57" s="40">
        <v>196.9</v>
      </c>
      <c r="V57" s="40">
        <v>271.8</v>
      </c>
      <c r="W57" s="40">
        <v>292.8</v>
      </c>
      <c r="X57" s="43">
        <f t="shared" si="8"/>
        <v>253.83333333333334</v>
      </c>
      <c r="Y57" s="43">
        <f>'Std. Curve A-16S'!C56</f>
        <v>280.68953153865243</v>
      </c>
      <c r="Z57" s="23" t="s">
        <v>74</v>
      </c>
      <c r="AA57" s="37">
        <f t="shared" si="9"/>
        <v>1118000</v>
      </c>
      <c r="AB57" s="38">
        <f>Y57*'DNA extraction'!O57*'DNA extraction'!F57/'DNA extraction'!E57/1000</f>
        <v>2299.7913276415602</v>
      </c>
      <c r="AC57" s="38">
        <f>AB57*FWDW!H57</f>
        <v>0</v>
      </c>
      <c r="AD57" s="116">
        <f t="shared" si="10"/>
        <v>2571166704.3032641</v>
      </c>
      <c r="AE57" s="37">
        <f t="shared" si="11"/>
        <v>0</v>
      </c>
      <c r="AF57" s="39">
        <f t="shared" si="12"/>
        <v>50.411341316546313</v>
      </c>
      <c r="AG57" s="39">
        <f t="shared" si="13"/>
        <v>0.19860016277037287</v>
      </c>
      <c r="AH57" s="55"/>
    </row>
    <row r="58" spans="1:34" x14ac:dyDescent="0.3">
      <c r="A58" s="31" t="str">
        <f>Meta!A58</f>
        <v>NxW_16S</v>
      </c>
      <c r="B58" s="31">
        <f>Meta!B58</f>
        <v>91</v>
      </c>
      <c r="C58" t="s">
        <v>73</v>
      </c>
      <c r="D58" t="s">
        <v>197</v>
      </c>
      <c r="E58" t="s">
        <v>210</v>
      </c>
      <c r="F58" t="s">
        <v>108</v>
      </c>
      <c r="G58" t="s">
        <v>211</v>
      </c>
      <c r="H58" t="s">
        <v>212</v>
      </c>
      <c r="I58">
        <v>0.32</v>
      </c>
      <c r="J58">
        <v>0.33</v>
      </c>
      <c r="K58">
        <v>0.31</v>
      </c>
      <c r="L58" s="41">
        <f t="shared" si="5"/>
        <v>0.32</v>
      </c>
      <c r="M58" s="98">
        <v>1</v>
      </c>
      <c r="N58" s="36">
        <f t="shared" si="6"/>
        <v>-99.92501057906675</v>
      </c>
      <c r="O58" s="42">
        <f t="shared" si="14"/>
        <v>0.19999999999999998</v>
      </c>
      <c r="P58" t="s">
        <v>168</v>
      </c>
      <c r="Q58" t="s">
        <v>112</v>
      </c>
      <c r="R58">
        <v>13.75</v>
      </c>
      <c r="S58">
        <v>13.55</v>
      </c>
      <c r="T58" s="43">
        <f t="shared" si="7"/>
        <v>13.65</v>
      </c>
      <c r="U58" t="s">
        <v>112</v>
      </c>
      <c r="V58" s="40">
        <v>1115</v>
      </c>
      <c r="W58" s="40">
        <v>1050</v>
      </c>
      <c r="X58" s="43">
        <f t="shared" si="8"/>
        <v>1082.5</v>
      </c>
      <c r="Y58" s="43">
        <f>'Std. Curve A-16S'!C57</f>
        <v>1151.9253449123221</v>
      </c>
      <c r="Z58" s="23" t="s">
        <v>74</v>
      </c>
      <c r="AA58" s="37">
        <f t="shared" si="9"/>
        <v>1118000</v>
      </c>
      <c r="AB58" s="38">
        <f>Y58*'DNA extraction'!O58*'DNA extraction'!F58/'DNA extraction'!E58/1000</f>
        <v>9252.412408934315</v>
      </c>
      <c r="AC58" s="38">
        <f>AB58*FWDW!H58</f>
        <v>0</v>
      </c>
      <c r="AD58" s="116">
        <f t="shared" si="10"/>
        <v>10344197073.188564</v>
      </c>
      <c r="AE58" s="37">
        <f t="shared" si="11"/>
        <v>0</v>
      </c>
      <c r="AF58" s="39">
        <f t="shared" si="12"/>
        <v>45.961940777125591</v>
      </c>
      <c r="AG58" s="39">
        <f t="shared" si="13"/>
        <v>4.2459067692494773E-2</v>
      </c>
      <c r="AH58" s="55"/>
    </row>
    <row r="59" spans="1:34" x14ac:dyDescent="0.3">
      <c r="A59" s="31" t="str">
        <f>Meta!A59</f>
        <v>NxW_16S</v>
      </c>
      <c r="B59" s="31">
        <f>Meta!B59</f>
        <v>92</v>
      </c>
      <c r="C59" t="s">
        <v>73</v>
      </c>
      <c r="D59" t="s">
        <v>197</v>
      </c>
      <c r="E59" t="s">
        <v>210</v>
      </c>
      <c r="F59" t="s">
        <v>108</v>
      </c>
      <c r="G59" t="s">
        <v>211</v>
      </c>
      <c r="H59" t="s">
        <v>212</v>
      </c>
      <c r="I59">
        <v>0.34</v>
      </c>
      <c r="J59">
        <v>0.35</v>
      </c>
      <c r="K59">
        <v>0.33</v>
      </c>
      <c r="L59" s="41">
        <f t="shared" si="5"/>
        <v>0.34</v>
      </c>
      <c r="M59" s="98">
        <v>1</v>
      </c>
      <c r="N59" s="36">
        <f t="shared" si="6"/>
        <v>-99.885495243006176</v>
      </c>
      <c r="O59" s="42">
        <f t="shared" si="14"/>
        <v>0.19999999999999998</v>
      </c>
      <c r="P59" t="s">
        <v>169</v>
      </c>
      <c r="Q59">
        <v>15.91</v>
      </c>
      <c r="R59">
        <v>15.56</v>
      </c>
      <c r="S59">
        <v>15.17</v>
      </c>
      <c r="T59" s="43">
        <f t="shared" si="7"/>
        <v>15.546666666666667</v>
      </c>
      <c r="U59" s="40">
        <v>227.6</v>
      </c>
      <c r="V59" s="40">
        <v>306.8</v>
      </c>
      <c r="W59" s="40">
        <v>367.3</v>
      </c>
      <c r="X59" s="43">
        <f t="shared" si="8"/>
        <v>300.56666666666666</v>
      </c>
      <c r="Y59" s="43">
        <f>'Std. Curve A-16S'!C58</f>
        <v>330.21473612366697</v>
      </c>
      <c r="Z59" s="23" t="s">
        <v>74</v>
      </c>
      <c r="AA59" s="37">
        <f t="shared" si="9"/>
        <v>1118000</v>
      </c>
      <c r="AB59" s="38">
        <f>Y59*'DNA extraction'!O59*'DNA extraction'!F59/'DNA extraction'!E59/1000</f>
        <v>2573.7703517043415</v>
      </c>
      <c r="AC59" s="38">
        <f>AB59*FWDW!H59</f>
        <v>0</v>
      </c>
      <c r="AD59" s="116">
        <f t="shared" si="10"/>
        <v>2877475253.2054539</v>
      </c>
      <c r="AE59" s="37">
        <f t="shared" si="11"/>
        <v>0</v>
      </c>
      <c r="AF59" s="39">
        <f t="shared" si="12"/>
        <v>70.058285258299961</v>
      </c>
      <c r="AG59" s="39">
        <f t="shared" si="13"/>
        <v>0.23308734143828311</v>
      </c>
      <c r="AH59" s="55"/>
    </row>
    <row r="60" spans="1:34" x14ac:dyDescent="0.3">
      <c r="A60" s="31" t="str">
        <f>Meta!A60</f>
        <v>NxW_16S</v>
      </c>
      <c r="B60" s="31">
        <f>Meta!B60</f>
        <v>93</v>
      </c>
      <c r="C60" t="s">
        <v>73</v>
      </c>
      <c r="D60" t="s">
        <v>197</v>
      </c>
      <c r="E60" t="s">
        <v>210</v>
      </c>
      <c r="F60" t="s">
        <v>108</v>
      </c>
      <c r="G60" t="s">
        <v>211</v>
      </c>
      <c r="H60" t="s">
        <v>212</v>
      </c>
      <c r="I60">
        <v>0.31</v>
      </c>
      <c r="J60">
        <v>0.34</v>
      </c>
      <c r="K60">
        <v>0.33</v>
      </c>
      <c r="L60" s="41">
        <f t="shared" si="5"/>
        <v>0.32666666666666666</v>
      </c>
      <c r="M60" s="98">
        <v>1</v>
      </c>
      <c r="N60" s="36">
        <f t="shared" si="6"/>
        <v>-99.913148862624865</v>
      </c>
      <c r="O60" s="42">
        <f t="shared" si="14"/>
        <v>0.19999999999999998</v>
      </c>
      <c r="P60" t="s">
        <v>170</v>
      </c>
      <c r="Q60" t="s">
        <v>112</v>
      </c>
      <c r="R60">
        <v>15.59</v>
      </c>
      <c r="S60">
        <v>15.37</v>
      </c>
      <c r="T60" s="43">
        <f t="shared" si="7"/>
        <v>15.48</v>
      </c>
      <c r="U60" t="s">
        <v>112</v>
      </c>
      <c r="V60" s="40">
        <v>300.3</v>
      </c>
      <c r="W60" s="40">
        <v>322.7</v>
      </c>
      <c r="X60" s="43">
        <f t="shared" si="8"/>
        <v>311.5</v>
      </c>
      <c r="Y60" s="43">
        <f>'Std. Curve A-16S'!C59</f>
        <v>345.04003283522019</v>
      </c>
      <c r="Z60" s="23" t="s">
        <v>74</v>
      </c>
      <c r="AA60" s="37">
        <f t="shared" si="9"/>
        <v>1118000</v>
      </c>
      <c r="AB60" s="38">
        <f>Y60*'DNA extraction'!O60*'DNA extraction'!F60/'DNA extraction'!E60/1000</f>
        <v>2730.8273275442834</v>
      </c>
      <c r="AC60" s="38">
        <f>AB60*FWDW!H60</f>
        <v>0</v>
      </c>
      <c r="AD60" s="116">
        <f t="shared" si="10"/>
        <v>3053064952.194509</v>
      </c>
      <c r="AE60" s="37">
        <f t="shared" si="11"/>
        <v>0</v>
      </c>
      <c r="AF60" s="39">
        <f t="shared" si="12"/>
        <v>15.839191898578648</v>
      </c>
      <c r="AG60" s="39">
        <f t="shared" si="13"/>
        <v>5.0848128085324712E-2</v>
      </c>
      <c r="AH60" s="55"/>
    </row>
    <row r="61" spans="1:34" x14ac:dyDescent="0.3">
      <c r="A61" s="31" t="str">
        <f>Meta!A61</f>
        <v>NxW_16S</v>
      </c>
      <c r="B61" s="31">
        <f>Meta!B61</f>
        <v>94</v>
      </c>
      <c r="C61" t="s">
        <v>73</v>
      </c>
      <c r="D61" t="s">
        <v>197</v>
      </c>
      <c r="E61" t="s">
        <v>210</v>
      </c>
      <c r="F61" t="s">
        <v>108</v>
      </c>
      <c r="G61" t="s">
        <v>211</v>
      </c>
      <c r="H61" t="s">
        <v>212</v>
      </c>
      <c r="I61">
        <v>0.33</v>
      </c>
      <c r="J61">
        <v>0.34</v>
      </c>
      <c r="K61">
        <v>0.33</v>
      </c>
      <c r="L61" s="41">
        <f t="shared" si="5"/>
        <v>0.33333333333333331</v>
      </c>
      <c r="M61" s="98">
        <v>1</v>
      </c>
      <c r="N61" s="36">
        <f t="shared" si="6"/>
        <v>-99.9</v>
      </c>
      <c r="O61" s="42">
        <f t="shared" si="14"/>
        <v>0.19999999999999998</v>
      </c>
      <c r="P61" t="s">
        <v>171</v>
      </c>
      <c r="Q61">
        <v>16.61</v>
      </c>
      <c r="R61">
        <v>16.52</v>
      </c>
      <c r="S61">
        <v>16.329999999999998</v>
      </c>
      <c r="T61" s="43">
        <f t="shared" si="7"/>
        <v>16.486666666666665</v>
      </c>
      <c r="U61" s="40">
        <v>143.5</v>
      </c>
      <c r="V61" s="40">
        <v>154.69999999999999</v>
      </c>
      <c r="W61" s="40">
        <v>173.2</v>
      </c>
      <c r="X61" s="43">
        <f t="shared" si="8"/>
        <v>157.13333333333333</v>
      </c>
      <c r="Y61" s="43">
        <f>'Std. Curve A-16S'!C60</f>
        <v>177.77334238413687</v>
      </c>
      <c r="Z61" s="23" t="s">
        <v>74</v>
      </c>
      <c r="AA61" s="37">
        <f t="shared" si="9"/>
        <v>1118000</v>
      </c>
      <c r="AB61" s="38">
        <f>Y61*'DNA extraction'!O61*'DNA extraction'!F61/'DNA extraction'!E61/1000</f>
        <v>1356.5306553539631</v>
      </c>
      <c r="AC61" s="38">
        <f>AB61*FWDW!H61</f>
        <v>0</v>
      </c>
      <c r="AD61" s="116">
        <f t="shared" si="10"/>
        <v>1516601272.6857307</v>
      </c>
      <c r="AE61" s="37">
        <f t="shared" si="11"/>
        <v>0</v>
      </c>
      <c r="AF61" s="39">
        <f t="shared" si="12"/>
        <v>14.998777727979476</v>
      </c>
      <c r="AG61" s="39">
        <f t="shared" si="13"/>
        <v>9.5452552363042911E-2</v>
      </c>
      <c r="AH61" s="55"/>
    </row>
    <row r="62" spans="1:34" x14ac:dyDescent="0.3">
      <c r="A62" s="31" t="str">
        <f>Meta!A62</f>
        <v>NxW_16S</v>
      </c>
      <c r="B62" s="31">
        <f>Meta!B62</f>
        <v>95</v>
      </c>
      <c r="C62" t="s">
        <v>73</v>
      </c>
      <c r="D62" t="s">
        <v>197</v>
      </c>
      <c r="E62" t="s">
        <v>210</v>
      </c>
      <c r="F62" t="s">
        <v>108</v>
      </c>
      <c r="G62" t="s">
        <v>211</v>
      </c>
      <c r="H62" t="s">
        <v>212</v>
      </c>
      <c r="I62">
        <v>0.32</v>
      </c>
      <c r="J62">
        <v>0.36</v>
      </c>
      <c r="K62">
        <v>0.33</v>
      </c>
      <c r="L62" s="41">
        <f t="shared" si="5"/>
        <v>0.33666666666666667</v>
      </c>
      <c r="M62" s="98">
        <v>1</v>
      </c>
      <c r="N62" s="36">
        <f t="shared" si="6"/>
        <v>-99.892921329501362</v>
      </c>
      <c r="O62" s="42">
        <f t="shared" si="14"/>
        <v>0.19999999999999998</v>
      </c>
      <c r="P62" t="s">
        <v>172</v>
      </c>
      <c r="Q62">
        <v>15.3</v>
      </c>
      <c r="R62">
        <v>15.07</v>
      </c>
      <c r="S62">
        <v>15.06</v>
      </c>
      <c r="T62" s="43">
        <f t="shared" si="7"/>
        <v>15.143333333333333</v>
      </c>
      <c r="U62" s="40">
        <v>340.3</v>
      </c>
      <c r="V62" s="40">
        <v>435.1</v>
      </c>
      <c r="W62" s="40">
        <v>394.5</v>
      </c>
      <c r="X62" s="43">
        <f t="shared" si="8"/>
        <v>389.9666666666667</v>
      </c>
      <c r="Y62" s="43">
        <f>'Std. Curve A-16S'!C61</f>
        <v>430.71333709012993</v>
      </c>
      <c r="Z62" s="23" t="s">
        <v>74</v>
      </c>
      <c r="AA62" s="37">
        <f t="shared" si="9"/>
        <v>1118000</v>
      </c>
      <c r="AB62" s="38">
        <f>Y62*'DNA extraction'!O62*'DNA extraction'!F62/'DNA extraction'!E62/1000</f>
        <v>3473.4946539526609</v>
      </c>
      <c r="AC62" s="38">
        <f>AB62*FWDW!H62</f>
        <v>0</v>
      </c>
      <c r="AD62" s="116">
        <f t="shared" si="10"/>
        <v>3883367023.1190748</v>
      </c>
      <c r="AE62" s="37">
        <f t="shared" si="11"/>
        <v>0</v>
      </c>
      <c r="AF62" s="39">
        <f t="shared" si="12"/>
        <v>47.56231000838094</v>
      </c>
      <c r="AG62" s="39">
        <f t="shared" si="13"/>
        <v>0.1219650654116957</v>
      </c>
      <c r="AH62" s="55"/>
    </row>
    <row r="63" spans="1:34" x14ac:dyDescent="0.3">
      <c r="A63" s="31" t="str">
        <f>Meta!A63</f>
        <v>NxW_16S</v>
      </c>
      <c r="B63" s="31">
        <f>Meta!B63</f>
        <v>96</v>
      </c>
      <c r="C63" t="s">
        <v>73</v>
      </c>
      <c r="D63" t="s">
        <v>197</v>
      </c>
      <c r="E63" t="s">
        <v>210</v>
      </c>
      <c r="F63" t="s">
        <v>108</v>
      </c>
      <c r="G63" t="s">
        <v>211</v>
      </c>
      <c r="H63" t="s">
        <v>212</v>
      </c>
      <c r="I63">
        <v>0.34</v>
      </c>
      <c r="J63">
        <v>0.37</v>
      </c>
      <c r="K63">
        <v>0.37</v>
      </c>
      <c r="L63" s="41">
        <f t="shared" si="5"/>
        <v>0.36000000000000004</v>
      </c>
      <c r="M63" s="98">
        <v>1</v>
      </c>
      <c r="N63" s="36">
        <f t="shared" si="6"/>
        <v>-99.833189946280001</v>
      </c>
      <c r="O63" s="42">
        <f t="shared" si="14"/>
        <v>0.19999999999999998</v>
      </c>
      <c r="P63" t="s">
        <v>173</v>
      </c>
      <c r="Q63">
        <v>16.12</v>
      </c>
      <c r="R63">
        <v>15.51</v>
      </c>
      <c r="S63">
        <v>15.83</v>
      </c>
      <c r="T63" s="43">
        <f t="shared" si="7"/>
        <v>15.82</v>
      </c>
      <c r="U63" s="40">
        <v>198.2</v>
      </c>
      <c r="V63" s="40">
        <v>317.89999999999998</v>
      </c>
      <c r="W63" s="40">
        <v>239.5</v>
      </c>
      <c r="X63" s="43">
        <f t="shared" si="8"/>
        <v>251.86666666666665</v>
      </c>
      <c r="Y63" s="43">
        <f>'Std. Curve A-16S'!C62</f>
        <v>275.80173962242731</v>
      </c>
      <c r="Z63" s="23" t="s">
        <v>74</v>
      </c>
      <c r="AA63" s="37">
        <f t="shared" si="9"/>
        <v>1118000</v>
      </c>
      <c r="AB63" s="38">
        <f>Y63*'DNA extraction'!O63*'DNA extraction'!F63/'DNA extraction'!E63/1000</f>
        <v>2168.2526699876357</v>
      </c>
      <c r="AC63" s="38">
        <f>AB63*FWDW!H63</f>
        <v>0</v>
      </c>
      <c r="AD63" s="116">
        <f t="shared" si="10"/>
        <v>2424106485.0461769</v>
      </c>
      <c r="AE63" s="37">
        <f t="shared" si="11"/>
        <v>0</v>
      </c>
      <c r="AF63" s="39">
        <f t="shared" si="12"/>
        <v>60.800685303155561</v>
      </c>
      <c r="AG63" s="39">
        <f t="shared" si="13"/>
        <v>0.24140028574572089</v>
      </c>
      <c r="AH63" s="55"/>
    </row>
    <row r="64" spans="1:34" x14ac:dyDescent="0.3">
      <c r="A64" s="31" t="str">
        <f>Meta!A64</f>
        <v>NxW_16S</v>
      </c>
      <c r="B64" s="31">
        <f>Meta!B64</f>
        <v>97</v>
      </c>
      <c r="C64" t="s">
        <v>73</v>
      </c>
      <c r="D64" t="s">
        <v>197</v>
      </c>
      <c r="E64" t="s">
        <v>210</v>
      </c>
      <c r="F64" t="s">
        <v>108</v>
      </c>
      <c r="G64" t="s">
        <v>211</v>
      </c>
      <c r="H64" t="s">
        <v>212</v>
      </c>
      <c r="I64">
        <v>0.38</v>
      </c>
      <c r="J64">
        <v>0.35</v>
      </c>
      <c r="K64">
        <v>0.36</v>
      </c>
      <c r="L64" s="41">
        <f t="shared" si="5"/>
        <v>0.36333333333333329</v>
      </c>
      <c r="M64" s="98">
        <v>1</v>
      </c>
      <c r="N64" s="36">
        <f t="shared" si="6"/>
        <v>-99.823108721025662</v>
      </c>
      <c r="O64" s="42">
        <f t="shared" si="14"/>
        <v>0.19999999999999998</v>
      </c>
      <c r="P64" t="s">
        <v>174</v>
      </c>
      <c r="Q64" t="s">
        <v>112</v>
      </c>
      <c r="R64">
        <v>16.3</v>
      </c>
      <c r="S64">
        <v>16.03</v>
      </c>
      <c r="T64" s="43">
        <f t="shared" si="7"/>
        <v>16.164999999999999</v>
      </c>
      <c r="U64" t="s">
        <v>112</v>
      </c>
      <c r="V64" s="40">
        <v>181</v>
      </c>
      <c r="W64" s="40">
        <v>210.4</v>
      </c>
      <c r="X64" s="43">
        <f t="shared" si="8"/>
        <v>195.7</v>
      </c>
      <c r="Y64" s="43">
        <f>'Std. Curve A-16S'!C63</f>
        <v>219.73236907172341</v>
      </c>
      <c r="Z64" s="23" t="s">
        <v>74</v>
      </c>
      <c r="AA64" s="37">
        <f t="shared" si="9"/>
        <v>1118000</v>
      </c>
      <c r="AB64" s="38">
        <f>Y64*'DNA extraction'!O64*'DNA extraction'!F64/'DNA extraction'!E64/1000</f>
        <v>1772.0352344493822</v>
      </c>
      <c r="AC64" s="38">
        <f>AB64*FWDW!H64</f>
        <v>0</v>
      </c>
      <c r="AD64" s="116">
        <f t="shared" si="10"/>
        <v>1981135392.1144092</v>
      </c>
      <c r="AE64" s="37">
        <f t="shared" si="11"/>
        <v>0</v>
      </c>
      <c r="AF64" s="39">
        <f t="shared" si="12"/>
        <v>20.788939366884502</v>
      </c>
      <c r="AG64" s="39">
        <f t="shared" si="13"/>
        <v>0.10622861199225603</v>
      </c>
      <c r="AH64" s="55"/>
    </row>
    <row r="65" spans="1:34" x14ac:dyDescent="0.3">
      <c r="A65" s="31" t="str">
        <f>Meta!A65</f>
        <v>NxW_16S</v>
      </c>
      <c r="B65" s="31">
        <f>Meta!B65</f>
        <v>98</v>
      </c>
      <c r="C65" t="s">
        <v>73</v>
      </c>
      <c r="D65" t="s">
        <v>197</v>
      </c>
      <c r="E65" t="s">
        <v>210</v>
      </c>
      <c r="F65" t="s">
        <v>108</v>
      </c>
      <c r="G65" t="s">
        <v>211</v>
      </c>
      <c r="H65" t="s">
        <v>212</v>
      </c>
      <c r="I65">
        <v>0.37</v>
      </c>
      <c r="J65">
        <v>0.34</v>
      </c>
      <c r="K65">
        <v>0.37</v>
      </c>
      <c r="L65" s="41">
        <f t="shared" si="5"/>
        <v>0.36000000000000004</v>
      </c>
      <c r="M65" s="98">
        <v>1</v>
      </c>
      <c r="N65" s="36">
        <f t="shared" si="6"/>
        <v>-99.833189946280001</v>
      </c>
      <c r="O65" s="42">
        <f t="shared" si="14"/>
        <v>0.19999999999999998</v>
      </c>
      <c r="P65" t="s">
        <v>175</v>
      </c>
      <c r="Q65">
        <v>16.57</v>
      </c>
      <c r="R65" t="s">
        <v>112</v>
      </c>
      <c r="S65">
        <v>15.3</v>
      </c>
      <c r="T65" s="43">
        <f t="shared" si="7"/>
        <v>15.935</v>
      </c>
      <c r="U65" s="40">
        <v>147.30000000000001</v>
      </c>
      <c r="V65" t="s">
        <v>112</v>
      </c>
      <c r="W65" s="40">
        <v>337.7</v>
      </c>
      <c r="X65" s="43">
        <f t="shared" si="8"/>
        <v>242.5</v>
      </c>
      <c r="Y65" s="43">
        <f>'Std. Curve A-16S'!C64</f>
        <v>255.67956190436368</v>
      </c>
      <c r="Z65" s="23" t="s">
        <v>74</v>
      </c>
      <c r="AA65" s="37">
        <f t="shared" si="9"/>
        <v>1118000</v>
      </c>
      <c r="AB65" s="38">
        <f>Y65*'DNA extraction'!O65*'DNA extraction'!F65/'DNA extraction'!E65/1000</f>
        <v>2037.2873458515032</v>
      </c>
      <c r="AC65" s="38">
        <f>AB65*FWDW!H65</f>
        <v>0</v>
      </c>
      <c r="AD65" s="116">
        <f t="shared" si="10"/>
        <v>2277687252.6619806</v>
      </c>
      <c r="AE65" s="37">
        <f t="shared" si="11"/>
        <v>0</v>
      </c>
      <c r="AF65" s="39">
        <f t="shared" si="12"/>
        <v>134.63313113791861</v>
      </c>
      <c r="AG65" s="39">
        <f t="shared" si="13"/>
        <v>0.55518816964090145</v>
      </c>
      <c r="AH65" s="55"/>
    </row>
    <row r="66" spans="1:34" x14ac:dyDescent="0.3">
      <c r="A66" s="31" t="str">
        <f>Meta!A66</f>
        <v>NxW_16S</v>
      </c>
      <c r="B66" s="31">
        <f>Meta!B66</f>
        <v>99</v>
      </c>
      <c r="C66" t="s">
        <v>73</v>
      </c>
      <c r="D66" t="s">
        <v>197</v>
      </c>
      <c r="E66" t="s">
        <v>210</v>
      </c>
      <c r="F66" t="s">
        <v>108</v>
      </c>
      <c r="G66" t="s">
        <v>211</v>
      </c>
      <c r="H66" t="s">
        <v>212</v>
      </c>
      <c r="I66">
        <v>0.34</v>
      </c>
      <c r="J66">
        <v>0.33</v>
      </c>
      <c r="K66">
        <v>0.33</v>
      </c>
      <c r="L66" s="41">
        <f t="shared" si="5"/>
        <v>0.33333333333333331</v>
      </c>
      <c r="M66" s="98">
        <v>1</v>
      </c>
      <c r="N66" s="36">
        <f t="shared" si="6"/>
        <v>-99.9</v>
      </c>
      <c r="O66" s="42">
        <f t="shared" si="14"/>
        <v>0.19999999999999998</v>
      </c>
      <c r="P66" t="s">
        <v>176</v>
      </c>
      <c r="Q66">
        <v>16.420000000000002</v>
      </c>
      <c r="R66">
        <v>15.73</v>
      </c>
      <c r="S66">
        <v>15.28</v>
      </c>
      <c r="T66" s="43">
        <f t="shared" si="7"/>
        <v>15.810000000000002</v>
      </c>
      <c r="U66" s="40">
        <v>162.6</v>
      </c>
      <c r="V66" s="40">
        <v>271.8</v>
      </c>
      <c r="W66" s="40">
        <v>342.1</v>
      </c>
      <c r="X66" s="43">
        <f t="shared" si="8"/>
        <v>258.83333333333331</v>
      </c>
      <c r="Y66" s="43">
        <f>'Std. Curve A-16S'!C65</f>
        <v>277.62460689610288</v>
      </c>
      <c r="Z66" s="23" t="s">
        <v>74</v>
      </c>
      <c r="AA66" s="37">
        <f t="shared" si="9"/>
        <v>1118000</v>
      </c>
      <c r="AB66" s="38">
        <f>Y66*'DNA extraction'!O66*'DNA extraction'!F66/'DNA extraction'!E66/1000</f>
        <v>2190.3322043085041</v>
      </c>
      <c r="AC66" s="38">
        <f>AB66*FWDW!H66</f>
        <v>0</v>
      </c>
      <c r="AD66" s="116">
        <f t="shared" si="10"/>
        <v>2448791404.4169073</v>
      </c>
      <c r="AE66" s="37">
        <f t="shared" si="11"/>
        <v>0</v>
      </c>
      <c r="AF66" s="39">
        <f t="shared" si="12"/>
        <v>90.449783489698547</v>
      </c>
      <c r="AG66" s="39">
        <f t="shared" si="13"/>
        <v>0.34945183576187466</v>
      </c>
      <c r="AH66" s="55"/>
    </row>
    <row r="67" spans="1:34" x14ac:dyDescent="0.3">
      <c r="A67" s="31" t="str">
        <f>Meta!A67</f>
        <v>NxW_16S</v>
      </c>
      <c r="B67" s="31">
        <f>Meta!B67</f>
        <v>100</v>
      </c>
      <c r="C67" t="s">
        <v>73</v>
      </c>
      <c r="D67" t="s">
        <v>197</v>
      </c>
      <c r="E67" t="s">
        <v>210</v>
      </c>
      <c r="F67" t="s">
        <v>108</v>
      </c>
      <c r="G67" t="s">
        <v>211</v>
      </c>
      <c r="H67" t="s">
        <v>212</v>
      </c>
      <c r="I67">
        <v>0.33</v>
      </c>
      <c r="J67">
        <v>0.33</v>
      </c>
      <c r="K67">
        <v>0.3</v>
      </c>
      <c r="L67" s="41">
        <f t="shared" si="5"/>
        <v>0.32</v>
      </c>
      <c r="M67" s="98">
        <v>1</v>
      </c>
      <c r="N67" s="36">
        <f t="shared" si="6"/>
        <v>-99.92501057906675</v>
      </c>
      <c r="O67" s="42">
        <f t="shared" si="14"/>
        <v>0.19999999999999998</v>
      </c>
      <c r="P67" t="s">
        <v>177</v>
      </c>
      <c r="Q67" t="s">
        <v>112</v>
      </c>
      <c r="R67">
        <v>16</v>
      </c>
      <c r="S67">
        <v>15.71</v>
      </c>
      <c r="T67" s="43">
        <f t="shared" si="7"/>
        <v>15.855</v>
      </c>
      <c r="U67" t="s">
        <v>112</v>
      </c>
      <c r="V67" s="40">
        <v>224.2</v>
      </c>
      <c r="W67" s="40">
        <v>258.89999999999998</v>
      </c>
      <c r="X67" s="43">
        <f t="shared" si="8"/>
        <v>241.54999999999998</v>
      </c>
      <c r="Y67" s="43">
        <f>'Std. Curve A-16S'!C66</f>
        <v>269.51544434007798</v>
      </c>
      <c r="Z67" s="23" t="s">
        <v>74</v>
      </c>
      <c r="AA67" s="37">
        <f t="shared" si="9"/>
        <v>1118000</v>
      </c>
      <c r="AB67" s="38">
        <f>Y67*'DNA extraction'!O67*'DNA extraction'!F67/'DNA extraction'!E67/1000</f>
        <v>2105.5894089068593</v>
      </c>
      <c r="AC67" s="38">
        <f>AB67*FWDW!H67</f>
        <v>0</v>
      </c>
      <c r="AD67" s="116">
        <f t="shared" si="10"/>
        <v>2354048959.1578689</v>
      </c>
      <c r="AE67" s="37">
        <f t="shared" si="11"/>
        <v>0</v>
      </c>
      <c r="AF67" s="39">
        <f t="shared" si="12"/>
        <v>24.53660530717319</v>
      </c>
      <c r="AG67" s="39">
        <f t="shared" si="13"/>
        <v>0.10157981911477207</v>
      </c>
      <c r="AH67" s="55"/>
    </row>
    <row r="68" spans="1:34" x14ac:dyDescent="0.3">
      <c r="A68" s="31" t="str">
        <f>Meta!A68</f>
        <v>NxW_16S</v>
      </c>
      <c r="B68" s="31">
        <f>Meta!B68</f>
        <v>101</v>
      </c>
      <c r="C68" t="s">
        <v>73</v>
      </c>
      <c r="D68" t="s">
        <v>197</v>
      </c>
      <c r="E68" t="s">
        <v>210</v>
      </c>
      <c r="F68" t="s">
        <v>108</v>
      </c>
      <c r="G68" t="s">
        <v>211</v>
      </c>
      <c r="H68" t="s">
        <v>212</v>
      </c>
      <c r="I68">
        <v>0.33</v>
      </c>
      <c r="J68">
        <v>0.34</v>
      </c>
      <c r="K68">
        <v>0.34</v>
      </c>
      <c r="L68" s="41">
        <f t="shared" ref="L68:L86" si="15">AVERAGE(I68:K68)</f>
        <v>0.33666666666666667</v>
      </c>
      <c r="M68" s="98">
        <v>1</v>
      </c>
      <c r="N68" s="36">
        <f t="shared" ref="N68:N90" si="16">100*(10^(-1/L68)-1)</f>
        <v>-99.892921329501362</v>
      </c>
      <c r="O68" s="42">
        <f t="shared" si="14"/>
        <v>0.19999999999999998</v>
      </c>
      <c r="P68" t="s">
        <v>178</v>
      </c>
      <c r="Q68">
        <v>16.72</v>
      </c>
      <c r="R68">
        <v>16.84</v>
      </c>
      <c r="S68">
        <v>16.739999999999998</v>
      </c>
      <c r="T68" s="43">
        <f t="shared" ref="T68:T86" si="17">AVERAGE(Q68:S68)</f>
        <v>16.766666666666666</v>
      </c>
      <c r="U68" s="40">
        <v>133.4</v>
      </c>
      <c r="V68" s="40">
        <v>123.2</v>
      </c>
      <c r="W68" s="40">
        <v>132.80000000000001</v>
      </c>
      <c r="X68" s="43">
        <f t="shared" ref="X68:X86" si="18">AVERAGE(U68:W68)</f>
        <v>129.80000000000001</v>
      </c>
      <c r="Y68" s="43">
        <f>'Std. Curve A-16S'!C67</f>
        <v>147.82908378070115</v>
      </c>
      <c r="Z68" s="23" t="s">
        <v>74</v>
      </c>
      <c r="AA68" s="37">
        <f t="shared" ref="AA68:AA84" si="19">VLOOKUP(Z68,$AK$3:$AR$4,8)</f>
        <v>1118000</v>
      </c>
      <c r="AB68" s="38">
        <f>Y68*'DNA extraction'!O68*'DNA extraction'!F68/'DNA extraction'!E68/1000</f>
        <v>1177.4518819649634</v>
      </c>
      <c r="AC68" s="38">
        <f>AB68*FWDW!H68</f>
        <v>0</v>
      </c>
      <c r="AD68" s="116">
        <f t="shared" ref="AD68:AD84" si="20">AB68*AA68</f>
        <v>1316391204.036829</v>
      </c>
      <c r="AE68" s="37">
        <f t="shared" ref="AE68:AE84" si="21">AC68*AA68</f>
        <v>0</v>
      </c>
      <c r="AF68" s="39">
        <f t="shared" ref="AF68:AF84" si="22">STDEV(U68:W68)</f>
        <v>5.7236352085016771</v>
      </c>
      <c r="AG68" s="39">
        <f t="shared" ref="AG68:AG84" si="23">AF68/X68</f>
        <v>4.4095802838995966E-2</v>
      </c>
      <c r="AH68" s="55"/>
    </row>
    <row r="69" spans="1:34" x14ac:dyDescent="0.3">
      <c r="A69" s="31" t="str">
        <f>Meta!A69</f>
        <v>NxW_16S</v>
      </c>
      <c r="B69" s="31">
        <f>Meta!B69</f>
        <v>102</v>
      </c>
      <c r="C69" t="s">
        <v>73</v>
      </c>
      <c r="D69" t="s">
        <v>197</v>
      </c>
      <c r="E69" t="s">
        <v>210</v>
      </c>
      <c r="F69" t="s">
        <v>108</v>
      </c>
      <c r="G69" t="s">
        <v>211</v>
      </c>
      <c r="H69" t="s">
        <v>212</v>
      </c>
      <c r="I69">
        <v>0.32</v>
      </c>
      <c r="J69">
        <v>0.33</v>
      </c>
      <c r="K69">
        <v>0.32</v>
      </c>
      <c r="L69" s="41">
        <f t="shared" si="15"/>
        <v>0.32333333333333331</v>
      </c>
      <c r="M69" s="98">
        <v>1</v>
      </c>
      <c r="N69" s="36">
        <f t="shared" si="16"/>
        <v>-99.919236246454588</v>
      </c>
      <c r="O69" s="42">
        <f t="shared" ref="O69:O90" si="24">AVERAGE(0.21,0.21,0.18)</f>
        <v>0.19999999999999998</v>
      </c>
      <c r="P69" t="s">
        <v>179</v>
      </c>
      <c r="Q69" t="s">
        <v>112</v>
      </c>
      <c r="R69">
        <v>14.9</v>
      </c>
      <c r="S69">
        <v>14.51</v>
      </c>
      <c r="T69" s="43">
        <f t="shared" si="17"/>
        <v>14.705</v>
      </c>
      <c r="U69" t="s">
        <v>113</v>
      </c>
      <c r="V69" s="40">
        <v>491.2</v>
      </c>
      <c r="W69" s="40">
        <v>563.4</v>
      </c>
      <c r="X69" s="43">
        <f t="shared" si="18"/>
        <v>527.29999999999995</v>
      </c>
      <c r="Y69" s="43">
        <f>'Std. Curve A-16S'!C68</f>
        <v>574.90162186690691</v>
      </c>
      <c r="Z69" s="23" t="s">
        <v>74</v>
      </c>
      <c r="AA69" s="37">
        <f t="shared" si="19"/>
        <v>1118000</v>
      </c>
      <c r="AB69" s="38">
        <f>Y69*'DNA extraction'!O69*'DNA extraction'!F69/'DNA extraction'!E69/1000</f>
        <v>4700.7491567204161</v>
      </c>
      <c r="AC69" s="38">
        <f>AB69*FWDW!H69</f>
        <v>0</v>
      </c>
      <c r="AD69" s="116">
        <f t="shared" si="20"/>
        <v>5255437557.2134256</v>
      </c>
      <c r="AE69" s="37">
        <f t="shared" si="21"/>
        <v>0</v>
      </c>
      <c r="AF69" s="39">
        <f t="shared" si="22"/>
        <v>51.053109601668723</v>
      </c>
      <c r="AG69" s="39">
        <f t="shared" si="23"/>
        <v>9.6819855114107206E-2</v>
      </c>
      <c r="AH69" s="55"/>
    </row>
    <row r="70" spans="1:34" x14ac:dyDescent="0.3">
      <c r="A70" s="31" t="str">
        <f>Meta!A70</f>
        <v>NxW_16S</v>
      </c>
      <c r="B70" s="31">
        <f>Meta!B70</f>
        <v>103</v>
      </c>
      <c r="C70" t="s">
        <v>73</v>
      </c>
      <c r="D70" t="s">
        <v>197</v>
      </c>
      <c r="E70" t="s">
        <v>210</v>
      </c>
      <c r="F70" t="s">
        <v>108</v>
      </c>
      <c r="G70" t="s">
        <v>211</v>
      </c>
      <c r="H70" t="s">
        <v>212</v>
      </c>
      <c r="I70">
        <v>0.32</v>
      </c>
      <c r="J70">
        <v>0.34</v>
      </c>
      <c r="K70">
        <v>0.32</v>
      </c>
      <c r="L70" s="41">
        <f t="shared" si="15"/>
        <v>0.32666666666666666</v>
      </c>
      <c r="M70" s="98">
        <v>1</v>
      </c>
      <c r="N70" s="36">
        <f t="shared" si="16"/>
        <v>-99.913148862624865</v>
      </c>
      <c r="O70" s="42">
        <f t="shared" si="24"/>
        <v>0.19999999999999998</v>
      </c>
      <c r="P70" t="s">
        <v>180</v>
      </c>
      <c r="Q70">
        <v>17.82</v>
      </c>
      <c r="R70">
        <v>17.3</v>
      </c>
      <c r="S70">
        <v>17.440000000000001</v>
      </c>
      <c r="T70" s="43">
        <f t="shared" si="17"/>
        <v>17.52</v>
      </c>
      <c r="U70" s="40">
        <v>64.61</v>
      </c>
      <c r="V70" s="40">
        <v>88.72</v>
      </c>
      <c r="W70" s="40">
        <v>84.37</v>
      </c>
      <c r="X70" s="43">
        <f t="shared" si="18"/>
        <v>79.233333333333334</v>
      </c>
      <c r="Y70" s="43">
        <f>'Std. Curve A-16S'!C69</f>
        <v>89.998355669397355</v>
      </c>
      <c r="Z70" s="23" t="s">
        <v>74</v>
      </c>
      <c r="AA70" s="37">
        <f t="shared" si="19"/>
        <v>1118000</v>
      </c>
      <c r="AB70" s="38">
        <f>Y70*'DNA extraction'!O70*'DNA extraction'!F70/'DNA extraction'!E70/1000</f>
        <v>698.4738507520168</v>
      </c>
      <c r="AC70" s="38">
        <f>AB70*FWDW!H70</f>
        <v>0</v>
      </c>
      <c r="AD70" s="116">
        <f t="shared" si="20"/>
        <v>780893765.14075482</v>
      </c>
      <c r="AE70" s="37">
        <f t="shared" si="21"/>
        <v>0</v>
      </c>
      <c r="AF70" s="39">
        <f t="shared" si="22"/>
        <v>12.849592730251597</v>
      </c>
      <c r="AG70" s="39">
        <f t="shared" si="23"/>
        <v>0.16217407736960365</v>
      </c>
      <c r="AH70" s="55"/>
    </row>
    <row r="71" spans="1:34" x14ac:dyDescent="0.3">
      <c r="A71" s="31" t="str">
        <f>Meta!A71</f>
        <v>NxW_16S</v>
      </c>
      <c r="B71" s="31">
        <f>Meta!B71</f>
        <v>104</v>
      </c>
      <c r="C71" t="s">
        <v>73</v>
      </c>
      <c r="D71" t="s">
        <v>197</v>
      </c>
      <c r="E71" t="s">
        <v>210</v>
      </c>
      <c r="F71" t="s">
        <v>108</v>
      </c>
      <c r="G71" t="s">
        <v>211</v>
      </c>
      <c r="H71" t="s">
        <v>212</v>
      </c>
      <c r="I71">
        <v>0.32</v>
      </c>
      <c r="J71">
        <v>0.34</v>
      </c>
      <c r="K71">
        <v>0.33</v>
      </c>
      <c r="L71" s="41">
        <f t="shared" si="15"/>
        <v>0.33</v>
      </c>
      <c r="M71" s="98">
        <v>1</v>
      </c>
      <c r="N71" s="36">
        <f t="shared" si="16"/>
        <v>-99.90673966531169</v>
      </c>
      <c r="O71" s="42">
        <f t="shared" si="24"/>
        <v>0.19999999999999998</v>
      </c>
      <c r="P71" t="s">
        <v>181</v>
      </c>
      <c r="Q71" t="s">
        <v>112</v>
      </c>
      <c r="R71">
        <v>15.15</v>
      </c>
      <c r="S71">
        <v>15.2</v>
      </c>
      <c r="T71" s="43">
        <f t="shared" si="17"/>
        <v>15.175000000000001</v>
      </c>
      <c r="U71" t="s">
        <v>112</v>
      </c>
      <c r="V71" s="40">
        <v>411</v>
      </c>
      <c r="W71" s="40">
        <v>360.3</v>
      </c>
      <c r="X71" s="43">
        <f t="shared" si="18"/>
        <v>385.65</v>
      </c>
      <c r="Y71" s="43">
        <f>'Std. Curve A-16S'!C70</f>
        <v>421.8214183976558</v>
      </c>
      <c r="Z71" s="23" t="s">
        <v>74</v>
      </c>
      <c r="AA71" s="37">
        <f t="shared" si="19"/>
        <v>1118000</v>
      </c>
      <c r="AB71" s="38">
        <f>Y71*'DNA extraction'!O71*'DNA extraction'!F71/'DNA extraction'!E71/1000</f>
        <v>3338.5153810657371</v>
      </c>
      <c r="AC71" s="38">
        <f>AB71*FWDW!H71</f>
        <v>0</v>
      </c>
      <c r="AD71" s="116">
        <f t="shared" si="20"/>
        <v>3732460196.0314941</v>
      </c>
      <c r="AE71" s="37">
        <f t="shared" si="21"/>
        <v>0</v>
      </c>
      <c r="AF71" s="39">
        <f t="shared" si="22"/>
        <v>35.850313806157949</v>
      </c>
      <c r="AG71" s="39">
        <f t="shared" si="23"/>
        <v>9.2960751474544148E-2</v>
      </c>
      <c r="AH71" s="55"/>
    </row>
    <row r="72" spans="1:34" x14ac:dyDescent="0.3">
      <c r="A72" s="31" t="str">
        <f>Meta!A72</f>
        <v>NxW_16S</v>
      </c>
      <c r="B72" s="31">
        <f>Meta!B72</f>
        <v>105</v>
      </c>
      <c r="C72" t="s">
        <v>73</v>
      </c>
      <c r="D72" t="s">
        <v>197</v>
      </c>
      <c r="E72" t="s">
        <v>210</v>
      </c>
      <c r="F72" t="s">
        <v>108</v>
      </c>
      <c r="G72" t="s">
        <v>211</v>
      </c>
      <c r="H72" t="s">
        <v>212</v>
      </c>
      <c r="I72">
        <v>0.33</v>
      </c>
      <c r="J72">
        <v>0.32</v>
      </c>
      <c r="K72">
        <v>0.32</v>
      </c>
      <c r="L72" s="41">
        <f t="shared" si="15"/>
        <v>0.32333333333333331</v>
      </c>
      <c r="M72" s="98">
        <v>1</v>
      </c>
      <c r="N72" s="36">
        <f t="shared" si="16"/>
        <v>-99.919236246454588</v>
      </c>
      <c r="O72" s="42">
        <f t="shared" si="24"/>
        <v>0.19999999999999998</v>
      </c>
      <c r="P72" t="s">
        <v>182</v>
      </c>
      <c r="Q72" t="s">
        <v>112</v>
      </c>
      <c r="R72">
        <v>15.86</v>
      </c>
      <c r="S72">
        <v>15.43</v>
      </c>
      <c r="T72" s="43">
        <f t="shared" si="17"/>
        <v>15.645</v>
      </c>
      <c r="U72" t="s">
        <v>112</v>
      </c>
      <c r="V72" s="40">
        <v>247.7</v>
      </c>
      <c r="W72" s="40">
        <v>310.39999999999998</v>
      </c>
      <c r="X72" s="43">
        <f t="shared" si="18"/>
        <v>279.04999999999995</v>
      </c>
      <c r="Y72" s="43">
        <f>'Std. Curve A-16S'!C71</f>
        <v>309.50218655010639</v>
      </c>
      <c r="Z72" s="23" t="s">
        <v>74</v>
      </c>
      <c r="AA72" s="37">
        <f t="shared" si="19"/>
        <v>1118000</v>
      </c>
      <c r="AB72" s="38">
        <f>Y72*'DNA extraction'!O72*'DNA extraction'!F72/'DNA extraction'!E72/1000</f>
        <v>2361.7106947737993</v>
      </c>
      <c r="AC72" s="38">
        <f>AB72*FWDW!H72</f>
        <v>0</v>
      </c>
      <c r="AD72" s="116">
        <f t="shared" si="20"/>
        <v>2640392556.7571077</v>
      </c>
      <c r="AE72" s="37">
        <f t="shared" si="21"/>
        <v>0</v>
      </c>
      <c r="AF72" s="39">
        <f t="shared" si="22"/>
        <v>44.335595180397071</v>
      </c>
      <c r="AG72" s="39">
        <f t="shared" si="23"/>
        <v>0.15888047009638803</v>
      </c>
      <c r="AH72" s="55"/>
    </row>
    <row r="73" spans="1:34" x14ac:dyDescent="0.3">
      <c r="A73" s="31" t="str">
        <f>Meta!A73</f>
        <v>NxW_16S</v>
      </c>
      <c r="B73" s="31">
        <f>Meta!B73</f>
        <v>106</v>
      </c>
      <c r="C73" t="s">
        <v>73</v>
      </c>
      <c r="D73" t="s">
        <v>197</v>
      </c>
      <c r="E73" t="s">
        <v>210</v>
      </c>
      <c r="F73" t="s">
        <v>108</v>
      </c>
      <c r="G73" t="s">
        <v>211</v>
      </c>
      <c r="H73" t="s">
        <v>212</v>
      </c>
      <c r="I73">
        <v>0.3</v>
      </c>
      <c r="J73">
        <v>0.33</v>
      </c>
      <c r="K73">
        <v>0.33</v>
      </c>
      <c r="L73" s="41">
        <f t="shared" si="15"/>
        <v>0.32</v>
      </c>
      <c r="M73" s="98">
        <v>1</v>
      </c>
      <c r="N73" s="36">
        <f t="shared" si="16"/>
        <v>-99.92501057906675</v>
      </c>
      <c r="O73" s="42">
        <f t="shared" si="24"/>
        <v>0.19999999999999998</v>
      </c>
      <c r="P73" t="s">
        <v>183</v>
      </c>
      <c r="Q73">
        <v>17.62</v>
      </c>
      <c r="R73">
        <v>17.3</v>
      </c>
      <c r="S73" t="s">
        <v>112</v>
      </c>
      <c r="T73" s="43">
        <f t="shared" si="17"/>
        <v>17.46</v>
      </c>
      <c r="U73" s="40">
        <v>73.72</v>
      </c>
      <c r="V73" s="40">
        <v>88.72</v>
      </c>
      <c r="W73" t="s">
        <v>112</v>
      </c>
      <c r="X73" s="43">
        <f t="shared" si="18"/>
        <v>81.22</v>
      </c>
      <c r="Y73" s="43">
        <f>'Std. Curve A-16S'!C72</f>
        <v>93.626827410415771</v>
      </c>
      <c r="Z73" s="23" t="s">
        <v>74</v>
      </c>
      <c r="AA73" s="37">
        <f t="shared" si="19"/>
        <v>1118000</v>
      </c>
      <c r="AB73" s="38">
        <f>Y73*'DNA extraction'!O73*'DNA extraction'!F73/'DNA extraction'!E73/1000</f>
        <v>749.3143450213347</v>
      </c>
      <c r="AC73" s="38">
        <f>AB73*FWDW!H73</f>
        <v>0</v>
      </c>
      <c r="AD73" s="116">
        <f t="shared" si="20"/>
        <v>837733437.73385215</v>
      </c>
      <c r="AE73" s="37">
        <f t="shared" si="21"/>
        <v>0</v>
      </c>
      <c r="AF73" s="39">
        <f t="shared" si="22"/>
        <v>10.606601717798213</v>
      </c>
      <c r="AG73" s="39">
        <f t="shared" si="23"/>
        <v>0.13059100859145795</v>
      </c>
      <c r="AH73" s="55"/>
    </row>
    <row r="74" spans="1:34" x14ac:dyDescent="0.3">
      <c r="A74" s="31" t="str">
        <f>Meta!A74</f>
        <v>NxW_16S</v>
      </c>
      <c r="B74" s="31">
        <f>Meta!B74</f>
        <v>108</v>
      </c>
      <c r="C74" t="s">
        <v>73</v>
      </c>
      <c r="D74" t="s">
        <v>197</v>
      </c>
      <c r="E74" t="s">
        <v>210</v>
      </c>
      <c r="F74" t="s">
        <v>108</v>
      </c>
      <c r="G74" t="s">
        <v>211</v>
      </c>
      <c r="H74" t="s">
        <v>212</v>
      </c>
      <c r="I74">
        <v>0.28999999999999998</v>
      </c>
      <c r="J74">
        <v>0.3</v>
      </c>
      <c r="K74">
        <v>0.33</v>
      </c>
      <c r="L74" s="41">
        <f t="shared" si="15"/>
        <v>0.30666666666666664</v>
      </c>
      <c r="M74" s="98">
        <v>1</v>
      </c>
      <c r="N74" s="36">
        <f t="shared" si="16"/>
        <v>-99.94515583423879</v>
      </c>
      <c r="O74" s="42">
        <f t="shared" si="24"/>
        <v>0.19999999999999998</v>
      </c>
      <c r="P74" t="s">
        <v>184</v>
      </c>
      <c r="Q74" t="s">
        <v>112</v>
      </c>
      <c r="R74">
        <v>16.760000000000002</v>
      </c>
      <c r="S74">
        <v>16.46</v>
      </c>
      <c r="T74" s="43">
        <f t="shared" si="17"/>
        <v>16.61</v>
      </c>
      <c r="U74" t="s">
        <v>112</v>
      </c>
      <c r="V74" s="40">
        <v>130.4</v>
      </c>
      <c r="W74" s="40">
        <v>159.19999999999999</v>
      </c>
      <c r="X74" s="43">
        <f t="shared" si="18"/>
        <v>144.80000000000001</v>
      </c>
      <c r="Y74" s="43">
        <f>'Std. Curve A-16S'!C73</f>
        <v>163.90096878833637</v>
      </c>
      <c r="Z74" s="23" t="s">
        <v>74</v>
      </c>
      <c r="AA74" s="37">
        <f t="shared" si="19"/>
        <v>1118000</v>
      </c>
      <c r="AB74" s="38">
        <f>Y74*'DNA extraction'!O74*'DNA extraction'!F74/'DNA extraction'!E74/1000</f>
        <v>1341.2517904119179</v>
      </c>
      <c r="AC74" s="38">
        <f>AB74*FWDW!H74</f>
        <v>0</v>
      </c>
      <c r="AD74" s="116">
        <f t="shared" si="20"/>
        <v>1499519501.6805241</v>
      </c>
      <c r="AE74" s="37">
        <f t="shared" si="21"/>
        <v>0</v>
      </c>
      <c r="AF74" s="39">
        <f t="shared" si="22"/>
        <v>20.364675298172557</v>
      </c>
      <c r="AG74" s="39">
        <f t="shared" si="23"/>
        <v>0.14064002277743479</v>
      </c>
      <c r="AH74" s="55"/>
    </row>
    <row r="75" spans="1:34" x14ac:dyDescent="0.3">
      <c r="A75" s="31" t="str">
        <f>Meta!A75</f>
        <v>NxW_16S</v>
      </c>
      <c r="B75" s="31">
        <f>Meta!B75</f>
        <v>109</v>
      </c>
      <c r="C75" t="s">
        <v>73</v>
      </c>
      <c r="D75" t="s">
        <v>197</v>
      </c>
      <c r="E75" t="s">
        <v>210</v>
      </c>
      <c r="F75" t="s">
        <v>108</v>
      </c>
      <c r="G75" t="s">
        <v>211</v>
      </c>
      <c r="H75" t="s">
        <v>212</v>
      </c>
      <c r="I75">
        <v>0.35</v>
      </c>
      <c r="J75">
        <v>0.36</v>
      </c>
      <c r="K75">
        <v>0.36</v>
      </c>
      <c r="L75" s="41">
        <f t="shared" si="15"/>
        <v>0.35666666666666663</v>
      </c>
      <c r="M75" s="98">
        <v>1</v>
      </c>
      <c r="N75" s="36">
        <f t="shared" si="16"/>
        <v>-99.842869069529215</v>
      </c>
      <c r="O75" s="42">
        <f t="shared" si="24"/>
        <v>0.19999999999999998</v>
      </c>
      <c r="P75" t="s">
        <v>185</v>
      </c>
      <c r="Q75">
        <v>15.94</v>
      </c>
      <c r="R75">
        <v>15.54</v>
      </c>
      <c r="S75">
        <v>15.41</v>
      </c>
      <c r="T75" s="43">
        <f t="shared" si="17"/>
        <v>15.63</v>
      </c>
      <c r="U75" s="40">
        <v>223.2</v>
      </c>
      <c r="V75" s="40">
        <v>311.2</v>
      </c>
      <c r="W75" s="40">
        <v>314.39999999999998</v>
      </c>
      <c r="X75" s="43">
        <f t="shared" si="18"/>
        <v>282.93333333333334</v>
      </c>
      <c r="Y75" s="43">
        <f>'Std. Curve A-16S'!C74</f>
        <v>312.57565845785723</v>
      </c>
      <c r="Z75" s="23" t="s">
        <v>74</v>
      </c>
      <c r="AA75" s="37">
        <f t="shared" si="19"/>
        <v>1118000</v>
      </c>
      <c r="AB75" s="38">
        <f>Y75*'DNA extraction'!O75*'DNA extraction'!F75/'DNA extraction'!E75/1000</f>
        <v>2573.6982993648185</v>
      </c>
      <c r="AC75" s="38">
        <f>AB75*FWDW!H75</f>
        <v>0</v>
      </c>
      <c r="AD75" s="116">
        <f t="shared" si="20"/>
        <v>2877394698.689867</v>
      </c>
      <c r="AE75" s="37">
        <f t="shared" si="21"/>
        <v>0</v>
      </c>
      <c r="AF75" s="39">
        <f t="shared" si="22"/>
        <v>51.755321787554635</v>
      </c>
      <c r="AG75" s="39">
        <f t="shared" si="23"/>
        <v>0.18292408737354371</v>
      </c>
      <c r="AH75" s="55"/>
    </row>
    <row r="76" spans="1:34" x14ac:dyDescent="0.3">
      <c r="A76" s="31" t="str">
        <f>Meta!A76</f>
        <v>NxW_16S</v>
      </c>
      <c r="B76" s="31">
        <f>Meta!B76</f>
        <v>110</v>
      </c>
      <c r="C76" t="s">
        <v>73</v>
      </c>
      <c r="D76" t="s">
        <v>197</v>
      </c>
      <c r="E76" t="s">
        <v>210</v>
      </c>
      <c r="F76" t="s">
        <v>108</v>
      </c>
      <c r="G76" t="s">
        <v>211</v>
      </c>
      <c r="H76" t="s">
        <v>212</v>
      </c>
      <c r="I76">
        <v>0.34</v>
      </c>
      <c r="J76">
        <v>0.34</v>
      </c>
      <c r="K76">
        <v>0.36</v>
      </c>
      <c r="L76" s="41">
        <f t="shared" si="15"/>
        <v>0.34666666666666668</v>
      </c>
      <c r="M76" s="98">
        <v>1</v>
      </c>
      <c r="N76" s="36">
        <f t="shared" si="16"/>
        <v>-99.869567861328107</v>
      </c>
      <c r="O76" s="42">
        <f t="shared" si="24"/>
        <v>0.19999999999999998</v>
      </c>
      <c r="P76" t="s">
        <v>186</v>
      </c>
      <c r="Q76">
        <v>17.25</v>
      </c>
      <c r="R76">
        <v>16.72</v>
      </c>
      <c r="S76">
        <v>16.45</v>
      </c>
      <c r="T76" s="43">
        <f t="shared" si="17"/>
        <v>16.806666666666668</v>
      </c>
      <c r="U76" s="40">
        <v>94.08</v>
      </c>
      <c r="V76" s="40">
        <v>134.19999999999999</v>
      </c>
      <c r="W76" s="40">
        <v>160.30000000000001</v>
      </c>
      <c r="X76" s="43">
        <f t="shared" si="18"/>
        <v>129.52666666666667</v>
      </c>
      <c r="Y76" s="43">
        <f>'Std. Curve A-16S'!C75</f>
        <v>143.98460636516484</v>
      </c>
      <c r="Z76" s="23" t="s">
        <v>74</v>
      </c>
      <c r="AA76" s="37">
        <f t="shared" si="19"/>
        <v>1118000</v>
      </c>
      <c r="AB76" s="38">
        <f>Y76*'DNA extraction'!O76*'DNA extraction'!F76/'DNA extraction'!E76/1000</f>
        <v>1111.4211220776906</v>
      </c>
      <c r="AC76" s="38">
        <f>AB76*FWDW!H76</f>
        <v>0</v>
      </c>
      <c r="AD76" s="116">
        <f t="shared" si="20"/>
        <v>1242568814.4828582</v>
      </c>
      <c r="AE76" s="37">
        <f t="shared" si="21"/>
        <v>0</v>
      </c>
      <c r="AF76" s="39">
        <f t="shared" si="22"/>
        <v>33.356440657440309</v>
      </c>
      <c r="AG76" s="39">
        <f t="shared" si="23"/>
        <v>0.25752566259797449</v>
      </c>
      <c r="AH76" s="55"/>
    </row>
    <row r="77" spans="1:34" x14ac:dyDescent="0.3">
      <c r="A77" s="31" t="str">
        <f>Meta!A77</f>
        <v>NxW_16S</v>
      </c>
      <c r="B77" s="31">
        <f>Meta!B77</f>
        <v>113</v>
      </c>
      <c r="C77" t="s">
        <v>73</v>
      </c>
      <c r="D77" t="s">
        <v>197</v>
      </c>
      <c r="E77" t="s">
        <v>210</v>
      </c>
      <c r="F77" t="s">
        <v>108</v>
      </c>
      <c r="G77" t="s">
        <v>211</v>
      </c>
      <c r="H77" t="s">
        <v>212</v>
      </c>
      <c r="I77">
        <v>0.35</v>
      </c>
      <c r="J77">
        <v>0.33</v>
      </c>
      <c r="K77">
        <v>0.33</v>
      </c>
      <c r="L77" s="41">
        <f t="shared" si="15"/>
        <v>0.33666666666666667</v>
      </c>
      <c r="M77" s="98">
        <v>1</v>
      </c>
      <c r="N77" s="36">
        <f t="shared" si="16"/>
        <v>-99.892921329501362</v>
      </c>
      <c r="O77" s="42">
        <f t="shared" si="24"/>
        <v>0.19999999999999998</v>
      </c>
      <c r="P77" t="s">
        <v>187</v>
      </c>
      <c r="Q77" t="s">
        <v>112</v>
      </c>
      <c r="R77">
        <v>13.51</v>
      </c>
      <c r="S77">
        <v>13.5</v>
      </c>
      <c r="T77" s="43">
        <f t="shared" si="17"/>
        <v>13.504999999999999</v>
      </c>
      <c r="U77" t="s">
        <v>112</v>
      </c>
      <c r="V77" s="40">
        <v>1323</v>
      </c>
      <c r="W77" s="40">
        <v>1084</v>
      </c>
      <c r="X77" s="43">
        <f t="shared" si="18"/>
        <v>1203.5</v>
      </c>
      <c r="Y77" s="43">
        <f>'Std. Curve A-16S'!C76</f>
        <v>1267.3839058738502</v>
      </c>
      <c r="Z77" s="23" t="s">
        <v>74</v>
      </c>
      <c r="AA77" s="37">
        <f t="shared" si="19"/>
        <v>1118000</v>
      </c>
      <c r="AB77" s="38">
        <f>Y77*'DNA extraction'!O77*'DNA extraction'!F77/'DNA extraction'!E77/1000</f>
        <v>10491.588624783528</v>
      </c>
      <c r="AC77" s="38">
        <f>AB77*FWDW!H77</f>
        <v>0</v>
      </c>
      <c r="AD77" s="116">
        <f t="shared" si="20"/>
        <v>11729596082.507984</v>
      </c>
      <c r="AE77" s="37">
        <f t="shared" si="21"/>
        <v>0</v>
      </c>
      <c r="AF77" s="39">
        <f t="shared" si="22"/>
        <v>168.99852070358486</v>
      </c>
      <c r="AG77" s="39">
        <f t="shared" si="23"/>
        <v>0.14042253485964676</v>
      </c>
      <c r="AH77" s="55"/>
    </row>
    <row r="78" spans="1:34" x14ac:dyDescent="0.3">
      <c r="A78" s="31" t="str">
        <f>Meta!A78</f>
        <v>NxW_16S</v>
      </c>
      <c r="B78" s="31">
        <f>Meta!B78</f>
        <v>115</v>
      </c>
      <c r="C78" t="s">
        <v>73</v>
      </c>
      <c r="D78" t="s">
        <v>197</v>
      </c>
      <c r="E78" t="s">
        <v>210</v>
      </c>
      <c r="F78" t="s">
        <v>108</v>
      </c>
      <c r="G78" t="s">
        <v>211</v>
      </c>
      <c r="H78" t="s">
        <v>212</v>
      </c>
      <c r="I78">
        <v>0.32</v>
      </c>
      <c r="J78">
        <v>0.32</v>
      </c>
      <c r="K78">
        <v>0.32</v>
      </c>
      <c r="L78" s="41">
        <f t="shared" si="15"/>
        <v>0.32</v>
      </c>
      <c r="M78" s="98">
        <v>1</v>
      </c>
      <c r="N78" s="36">
        <f t="shared" si="16"/>
        <v>-99.92501057906675</v>
      </c>
      <c r="O78" s="42">
        <f t="shared" si="24"/>
        <v>0.19999999999999998</v>
      </c>
      <c r="P78" t="s">
        <v>188</v>
      </c>
      <c r="Q78">
        <v>16.79</v>
      </c>
      <c r="R78">
        <v>16.52</v>
      </c>
      <c r="S78">
        <v>16.14</v>
      </c>
      <c r="T78" s="43">
        <f t="shared" si="17"/>
        <v>16.483333333333334</v>
      </c>
      <c r="U78" s="40">
        <v>127.4</v>
      </c>
      <c r="V78" s="40">
        <v>154.69999999999999</v>
      </c>
      <c r="W78" s="40">
        <v>195.9</v>
      </c>
      <c r="X78" s="43">
        <f t="shared" si="18"/>
        <v>159.33333333333334</v>
      </c>
      <c r="Y78" s="43">
        <f>'Std. Curve A-16S'!C77</f>
        <v>178.16413745755602</v>
      </c>
      <c r="Z78" s="23" t="s">
        <v>74</v>
      </c>
      <c r="AA78" s="37">
        <f t="shared" si="19"/>
        <v>1118000</v>
      </c>
      <c r="AB78" s="38">
        <f>Y78*'DNA extraction'!O78*'DNA extraction'!F78/'DNA extraction'!E78/1000</f>
        <v>1461.5597822605089</v>
      </c>
      <c r="AC78" s="38">
        <f>AB78*FWDW!H78</f>
        <v>0</v>
      </c>
      <c r="AD78" s="116">
        <f t="shared" si="20"/>
        <v>1634023836.5672488</v>
      </c>
      <c r="AE78" s="37">
        <f t="shared" si="21"/>
        <v>0</v>
      </c>
      <c r="AF78" s="39">
        <f t="shared" si="22"/>
        <v>34.484247611530364</v>
      </c>
      <c r="AG78" s="39">
        <f t="shared" si="23"/>
        <v>0.21642833228993952</v>
      </c>
      <c r="AH78" s="55"/>
    </row>
    <row r="79" spans="1:34" x14ac:dyDescent="0.3">
      <c r="A79" s="31" t="str">
        <f>Meta!A79</f>
        <v>NxW_16S</v>
      </c>
      <c r="B79" s="31">
        <f>Meta!B79</f>
        <v>116</v>
      </c>
      <c r="C79" t="s">
        <v>73</v>
      </c>
      <c r="D79" t="s">
        <v>197</v>
      </c>
      <c r="E79" t="s">
        <v>210</v>
      </c>
      <c r="F79" t="s">
        <v>108</v>
      </c>
      <c r="G79" t="s">
        <v>211</v>
      </c>
      <c r="H79" t="s">
        <v>212</v>
      </c>
      <c r="I79">
        <v>0.33</v>
      </c>
      <c r="J79">
        <v>0.33</v>
      </c>
      <c r="K79">
        <v>0.32</v>
      </c>
      <c r="L79" s="41">
        <f t="shared" si="15"/>
        <v>0.32666666666666666</v>
      </c>
      <c r="M79" s="98">
        <v>1</v>
      </c>
      <c r="N79" s="36">
        <f t="shared" si="16"/>
        <v>-99.913148862624865</v>
      </c>
      <c r="O79" s="42">
        <f t="shared" si="24"/>
        <v>0.19999999999999998</v>
      </c>
      <c r="P79" t="s">
        <v>189</v>
      </c>
      <c r="Q79">
        <v>16.96</v>
      </c>
      <c r="R79">
        <v>16.95</v>
      </c>
      <c r="S79" t="s">
        <v>112</v>
      </c>
      <c r="T79" s="43">
        <f t="shared" si="17"/>
        <v>16.954999999999998</v>
      </c>
      <c r="U79" s="40">
        <v>113.9</v>
      </c>
      <c r="V79" s="40">
        <v>113.9</v>
      </c>
      <c r="W79" t="s">
        <v>112</v>
      </c>
      <c r="X79" s="43">
        <f t="shared" si="18"/>
        <v>113.9</v>
      </c>
      <c r="Y79" s="43">
        <f>'Std. Curve A-16S'!C78</f>
        <v>130.580569268038</v>
      </c>
      <c r="Z79" s="23" t="s">
        <v>74</v>
      </c>
      <c r="AA79" s="37">
        <f t="shared" si="19"/>
        <v>1118000</v>
      </c>
      <c r="AB79" s="38">
        <f>Y79*'DNA extraction'!O79*'DNA extraction'!F79/'DNA extraction'!E79/1000</f>
        <v>979.9667487282403</v>
      </c>
      <c r="AC79" s="38">
        <f>AB79*FWDW!H79</f>
        <v>0</v>
      </c>
      <c r="AD79" s="116">
        <f t="shared" si="20"/>
        <v>1095602825.0781727</v>
      </c>
      <c r="AE79" s="37">
        <f t="shared" si="21"/>
        <v>0</v>
      </c>
      <c r="AF79" s="39">
        <f t="shared" si="22"/>
        <v>0</v>
      </c>
      <c r="AG79" s="39">
        <f t="shared" si="23"/>
        <v>0</v>
      </c>
      <c r="AH79" s="55"/>
    </row>
    <row r="80" spans="1:34" x14ac:dyDescent="0.3">
      <c r="A80" s="31" t="str">
        <f>Meta!A80</f>
        <v>NxW_16S</v>
      </c>
      <c r="B80" s="31">
        <f>Meta!B80</f>
        <v>118</v>
      </c>
      <c r="C80" t="s">
        <v>73</v>
      </c>
      <c r="D80" t="s">
        <v>197</v>
      </c>
      <c r="E80" t="s">
        <v>210</v>
      </c>
      <c r="F80" t="s">
        <v>108</v>
      </c>
      <c r="G80" t="s">
        <v>211</v>
      </c>
      <c r="H80" t="s">
        <v>212</v>
      </c>
      <c r="I80">
        <v>0.35</v>
      </c>
      <c r="J80">
        <v>0.36</v>
      </c>
      <c r="K80">
        <v>0.34</v>
      </c>
      <c r="L80" s="41">
        <f t="shared" si="15"/>
        <v>0.35000000000000003</v>
      </c>
      <c r="M80" s="98">
        <v>1</v>
      </c>
      <c r="N80" s="36">
        <f t="shared" si="16"/>
        <v>-99.861050450562686</v>
      </c>
      <c r="O80" s="42">
        <f t="shared" si="24"/>
        <v>0.19999999999999998</v>
      </c>
      <c r="P80" t="s">
        <v>190</v>
      </c>
      <c r="Q80">
        <v>16.7</v>
      </c>
      <c r="R80">
        <v>16.78</v>
      </c>
      <c r="S80" t="s">
        <v>112</v>
      </c>
      <c r="T80" s="43">
        <f t="shared" si="17"/>
        <v>16.740000000000002</v>
      </c>
      <c r="U80" s="40">
        <v>135.19999999999999</v>
      </c>
      <c r="V80" s="40">
        <v>128.5</v>
      </c>
      <c r="W80" t="s">
        <v>112</v>
      </c>
      <c r="X80" s="43">
        <f t="shared" si="18"/>
        <v>131.85</v>
      </c>
      <c r="Y80" s="43">
        <f>'Std. Curve A-16S'!C79</f>
        <v>150.44892875222021</v>
      </c>
      <c r="Z80" s="23" t="s">
        <v>74</v>
      </c>
      <c r="AA80" s="37">
        <f t="shared" si="19"/>
        <v>1118000</v>
      </c>
      <c r="AB80" s="38">
        <f>Y80*'DNA extraction'!O80*'DNA extraction'!F80/'DNA extraction'!E80/1000</f>
        <v>1208.4251305399214</v>
      </c>
      <c r="AC80" s="38">
        <f>AB80*FWDW!H80</f>
        <v>0</v>
      </c>
      <c r="AD80" s="116">
        <f t="shared" si="20"/>
        <v>1351019295.9436321</v>
      </c>
      <c r="AE80" s="37">
        <f t="shared" si="21"/>
        <v>0</v>
      </c>
      <c r="AF80" s="39">
        <f t="shared" si="22"/>
        <v>4.73761543394986</v>
      </c>
      <c r="AG80" s="39">
        <f t="shared" si="23"/>
        <v>3.5931857671216233E-2</v>
      </c>
      <c r="AH80" s="55"/>
    </row>
    <row r="81" spans="1:34" x14ac:dyDescent="0.3">
      <c r="A81" s="31" t="str">
        <f>Meta!A81</f>
        <v>NxW_16S</v>
      </c>
      <c r="B81" s="31">
        <f>Meta!B81</f>
        <v>120</v>
      </c>
      <c r="C81" t="s">
        <v>73</v>
      </c>
      <c r="D81" t="s">
        <v>197</v>
      </c>
      <c r="E81" t="s">
        <v>210</v>
      </c>
      <c r="F81" t="s">
        <v>108</v>
      </c>
      <c r="G81" t="s">
        <v>211</v>
      </c>
      <c r="H81" t="s">
        <v>212</v>
      </c>
      <c r="I81">
        <v>0.33</v>
      </c>
      <c r="J81">
        <v>0.33</v>
      </c>
      <c r="K81">
        <v>0.32</v>
      </c>
      <c r="L81" s="41">
        <f t="shared" si="15"/>
        <v>0.32666666666666666</v>
      </c>
      <c r="M81" s="98">
        <v>1</v>
      </c>
      <c r="N81" s="36">
        <f t="shared" si="16"/>
        <v>-99.913148862624865</v>
      </c>
      <c r="O81" s="42">
        <f t="shared" si="24"/>
        <v>0.19999999999999998</v>
      </c>
      <c r="P81" t="s">
        <v>191</v>
      </c>
      <c r="Q81">
        <v>16.79</v>
      </c>
      <c r="R81">
        <v>16.93</v>
      </c>
      <c r="S81">
        <v>16.600000000000001</v>
      </c>
      <c r="T81" s="43">
        <f t="shared" si="17"/>
        <v>16.773333333333333</v>
      </c>
      <c r="U81" s="40">
        <v>127.4</v>
      </c>
      <c r="V81" s="40">
        <v>115.5</v>
      </c>
      <c r="W81" s="40">
        <v>145.4</v>
      </c>
      <c r="X81" s="43">
        <f t="shared" si="18"/>
        <v>129.43333333333334</v>
      </c>
      <c r="Y81" s="43">
        <f>'Std. Curve A-16S'!C80</f>
        <v>147.18128204513383</v>
      </c>
      <c r="Z81" s="23" t="s">
        <v>74</v>
      </c>
      <c r="AA81" s="37">
        <f t="shared" si="19"/>
        <v>1118000</v>
      </c>
      <c r="AB81" s="38">
        <f>Y81*'DNA extraction'!O81*'DNA extraction'!F81/'DNA extraction'!E81/1000</f>
        <v>1163.488395613706</v>
      </c>
      <c r="AC81" s="38">
        <f>AB81*FWDW!H81</f>
        <v>0</v>
      </c>
      <c r="AD81" s="116">
        <f t="shared" si="20"/>
        <v>1300780026.2961233</v>
      </c>
      <c r="AE81" s="37">
        <f t="shared" si="21"/>
        <v>0</v>
      </c>
      <c r="AF81" s="39">
        <f t="shared" si="22"/>
        <v>15.053349571883775</v>
      </c>
      <c r="AG81" s="39">
        <f t="shared" si="23"/>
        <v>0.11630195394192976</v>
      </c>
      <c r="AH81" s="55"/>
    </row>
    <row r="82" spans="1:34" x14ac:dyDescent="0.3">
      <c r="A82" s="31" t="str">
        <f>Meta!A82</f>
        <v>NxW_16S</v>
      </c>
      <c r="B82" s="31">
        <f>Meta!B82</f>
        <v>125</v>
      </c>
      <c r="C82" t="s">
        <v>73</v>
      </c>
      <c r="D82" t="s">
        <v>197</v>
      </c>
      <c r="E82" t="s">
        <v>210</v>
      </c>
      <c r="F82" t="s">
        <v>108</v>
      </c>
      <c r="G82" t="s">
        <v>211</v>
      </c>
      <c r="H82" t="s">
        <v>212</v>
      </c>
      <c r="I82">
        <v>0.36</v>
      </c>
      <c r="J82">
        <v>0.36</v>
      </c>
      <c r="K82">
        <v>0.34</v>
      </c>
      <c r="L82" s="41">
        <f t="shared" si="15"/>
        <v>0.35333333333333333</v>
      </c>
      <c r="M82" s="98">
        <v>1</v>
      </c>
      <c r="N82" s="36">
        <f t="shared" si="16"/>
        <v>-99.852153407092871</v>
      </c>
      <c r="O82" s="42">
        <f t="shared" si="24"/>
        <v>0.19999999999999998</v>
      </c>
      <c r="P82" t="s">
        <v>192</v>
      </c>
      <c r="Q82">
        <v>17.07</v>
      </c>
      <c r="R82">
        <v>16.57</v>
      </c>
      <c r="S82" t="s">
        <v>112</v>
      </c>
      <c r="T82" s="43">
        <f t="shared" si="17"/>
        <v>16.82</v>
      </c>
      <c r="U82" s="40">
        <v>105.9</v>
      </c>
      <c r="V82" s="40">
        <v>149.30000000000001</v>
      </c>
      <c r="W82" t="s">
        <v>112</v>
      </c>
      <c r="X82" s="43">
        <f t="shared" si="18"/>
        <v>127.60000000000001</v>
      </c>
      <c r="Y82" s="43">
        <f>'Std. Curve A-16S'!C81</f>
        <v>142.72546156505513</v>
      </c>
      <c r="Z82" s="23" t="s">
        <v>74</v>
      </c>
      <c r="AA82" s="37">
        <f t="shared" si="19"/>
        <v>1118000</v>
      </c>
      <c r="AB82" s="38">
        <f>Y82*'DNA extraction'!O82*'DNA extraction'!F82/'DNA extraction'!E82/1000</f>
        <v>1180.0368876813156</v>
      </c>
      <c r="AC82" s="38">
        <f>AB82*FWDW!H82</f>
        <v>0</v>
      </c>
      <c r="AD82" s="116">
        <f t="shared" si="20"/>
        <v>1319281240.427711</v>
      </c>
      <c r="AE82" s="37">
        <f t="shared" si="21"/>
        <v>0</v>
      </c>
      <c r="AF82" s="39">
        <f t="shared" si="22"/>
        <v>30.688434303496145</v>
      </c>
      <c r="AG82" s="39">
        <f t="shared" si="23"/>
        <v>0.24050497103053403</v>
      </c>
      <c r="AH82" s="55"/>
    </row>
    <row r="83" spans="1:34" x14ac:dyDescent="0.3">
      <c r="A83" s="31" t="str">
        <f>Meta!A83</f>
        <v>NxW_16S</v>
      </c>
      <c r="B83" s="31">
        <f>Meta!B83</f>
        <v>126</v>
      </c>
      <c r="C83" t="s">
        <v>73</v>
      </c>
      <c r="D83" t="s">
        <v>197</v>
      </c>
      <c r="E83" t="s">
        <v>210</v>
      </c>
      <c r="F83" t="s">
        <v>108</v>
      </c>
      <c r="G83" t="s">
        <v>211</v>
      </c>
      <c r="H83" t="s">
        <v>212</v>
      </c>
      <c r="I83">
        <v>0.36</v>
      </c>
      <c r="J83">
        <v>0.35</v>
      </c>
      <c r="K83">
        <v>0.36</v>
      </c>
      <c r="L83" s="41">
        <f t="shared" si="15"/>
        <v>0.35666666666666663</v>
      </c>
      <c r="M83" s="98">
        <v>1</v>
      </c>
      <c r="N83" s="36">
        <f t="shared" si="16"/>
        <v>-99.842869069529215</v>
      </c>
      <c r="O83" s="42">
        <f t="shared" si="24"/>
        <v>0.19999999999999998</v>
      </c>
      <c r="P83" t="s">
        <v>193</v>
      </c>
      <c r="Q83" t="s">
        <v>112</v>
      </c>
      <c r="R83">
        <v>15.86</v>
      </c>
      <c r="S83">
        <v>15.66</v>
      </c>
      <c r="T83" s="43">
        <f t="shared" si="17"/>
        <v>15.76</v>
      </c>
      <c r="U83" t="s">
        <v>112</v>
      </c>
      <c r="V83" s="40">
        <v>247.7</v>
      </c>
      <c r="W83" s="40">
        <v>267.39999999999998</v>
      </c>
      <c r="X83" s="43">
        <f t="shared" si="18"/>
        <v>257.54999999999995</v>
      </c>
      <c r="Y83" s="43">
        <f>'Std. Curve A-16S'!C82</f>
        <v>286.92126298371892</v>
      </c>
      <c r="Z83" s="23" t="s">
        <v>74</v>
      </c>
      <c r="AA83" s="37">
        <f t="shared" si="19"/>
        <v>1118000</v>
      </c>
      <c r="AB83" s="38">
        <f>Y83*'DNA extraction'!O83*'DNA extraction'!F83/'DNA extraction'!E83/1000</f>
        <v>2272.6436671977731</v>
      </c>
      <c r="AC83" s="38">
        <f>AB83*FWDW!H83</f>
        <v>0</v>
      </c>
      <c r="AD83" s="116">
        <f t="shared" si="20"/>
        <v>2540815619.9271102</v>
      </c>
      <c r="AE83" s="37">
        <f t="shared" si="21"/>
        <v>0</v>
      </c>
      <c r="AF83" s="39">
        <f t="shared" si="22"/>
        <v>13.930003589374978</v>
      </c>
      <c r="AG83" s="39">
        <f t="shared" si="23"/>
        <v>5.4086599065715321E-2</v>
      </c>
      <c r="AH83" s="55"/>
    </row>
    <row r="84" spans="1:34" x14ac:dyDescent="0.3">
      <c r="A84" s="31" t="str">
        <f>Meta!A84</f>
        <v>NxW_16S</v>
      </c>
      <c r="B84" s="31">
        <f>Meta!B84</f>
        <v>128</v>
      </c>
      <c r="C84" t="s">
        <v>73</v>
      </c>
      <c r="D84" t="s">
        <v>197</v>
      </c>
      <c r="E84" t="s">
        <v>210</v>
      </c>
      <c r="F84" t="s">
        <v>108</v>
      </c>
      <c r="G84" t="s">
        <v>211</v>
      </c>
      <c r="H84" t="s">
        <v>212</v>
      </c>
      <c r="I84">
        <v>0.35</v>
      </c>
      <c r="J84">
        <v>0.36</v>
      </c>
      <c r="K84">
        <v>0.36</v>
      </c>
      <c r="L84" s="41">
        <f t="shared" si="15"/>
        <v>0.35666666666666663</v>
      </c>
      <c r="M84" s="98">
        <v>1</v>
      </c>
      <c r="N84" s="36">
        <f t="shared" si="16"/>
        <v>-99.842869069529215</v>
      </c>
      <c r="O84" s="42">
        <f t="shared" si="24"/>
        <v>0.19999999999999998</v>
      </c>
      <c r="P84" t="s">
        <v>194</v>
      </c>
      <c r="Q84">
        <v>16.98</v>
      </c>
      <c r="R84">
        <v>16.7</v>
      </c>
      <c r="S84">
        <v>16.25</v>
      </c>
      <c r="T84" s="43">
        <f t="shared" si="17"/>
        <v>16.643333333333334</v>
      </c>
      <c r="U84" s="40">
        <v>112.4</v>
      </c>
      <c r="V84" s="40">
        <v>136.1</v>
      </c>
      <c r="W84" s="40">
        <v>182.4</v>
      </c>
      <c r="X84" s="43">
        <f t="shared" si="18"/>
        <v>143.63333333333333</v>
      </c>
      <c r="Y84" s="43">
        <f>'Std. Curve A-16S'!C83</f>
        <v>160.34115307285452</v>
      </c>
      <c r="Z84" s="23" t="s">
        <v>74</v>
      </c>
      <c r="AA84" s="37">
        <f t="shared" si="19"/>
        <v>1118000</v>
      </c>
      <c r="AB84" s="38">
        <f>Y84*'DNA extraction'!O84*'DNA extraction'!F84/'DNA extraction'!E84/1000</f>
        <v>1295.6860854372082</v>
      </c>
      <c r="AC84" s="38">
        <f>AB84*FWDW!H84</f>
        <v>0</v>
      </c>
      <c r="AD84" s="116">
        <f t="shared" si="20"/>
        <v>1448577043.5187988</v>
      </c>
      <c r="AE84" s="37">
        <f t="shared" si="21"/>
        <v>0</v>
      </c>
      <c r="AF84" s="39">
        <f t="shared" si="22"/>
        <v>35.602855690707436</v>
      </c>
      <c r="AG84" s="39">
        <f t="shared" si="23"/>
        <v>0.2478732120494832</v>
      </c>
      <c r="AH84" s="55"/>
    </row>
    <row r="85" spans="1:34" x14ac:dyDescent="0.3">
      <c r="A85" s="31" t="str">
        <f>Meta!A85</f>
        <v>NxW_16S</v>
      </c>
      <c r="B85" s="31">
        <f>Meta!B85</f>
        <v>122</v>
      </c>
      <c r="C85" t="s">
        <v>73</v>
      </c>
      <c r="D85" t="s">
        <v>197</v>
      </c>
      <c r="E85" t="s">
        <v>210</v>
      </c>
      <c r="F85" t="s">
        <v>108</v>
      </c>
      <c r="G85" t="s">
        <v>211</v>
      </c>
      <c r="H85" t="s">
        <v>212</v>
      </c>
      <c r="I85">
        <v>0.35</v>
      </c>
      <c r="J85">
        <v>0.42</v>
      </c>
      <c r="K85">
        <v>0.36</v>
      </c>
      <c r="L85" s="41">
        <f t="shared" si="15"/>
        <v>0.37666666666666665</v>
      </c>
      <c r="M85" s="98">
        <v>1</v>
      </c>
      <c r="N85" s="36">
        <f t="shared" si="16"/>
        <v>-99.778622874821565</v>
      </c>
      <c r="O85" s="42">
        <f t="shared" si="24"/>
        <v>0.19999999999999998</v>
      </c>
      <c r="P85" t="s">
        <v>195</v>
      </c>
      <c r="Q85">
        <v>16.38</v>
      </c>
      <c r="R85">
        <v>16.27</v>
      </c>
      <c r="S85" t="s">
        <v>112</v>
      </c>
      <c r="T85" s="43">
        <f t="shared" si="17"/>
        <v>16.324999999999999</v>
      </c>
      <c r="U85" s="40">
        <v>167</v>
      </c>
      <c r="V85" s="40">
        <v>184.9</v>
      </c>
      <c r="W85" t="s">
        <v>112</v>
      </c>
      <c r="X85" s="43">
        <f t="shared" si="18"/>
        <v>175.95</v>
      </c>
      <c r="Y85" s="43">
        <f>'Std. Curve A-16S'!C84</f>
        <v>197.75102850192573</v>
      </c>
      <c r="Z85" s="23" t="s">
        <v>74</v>
      </c>
      <c r="AA85" s="37">
        <f t="shared" ref="AA85:AA100" si="25">VLOOKUP(Z85,$AK$3:$AR$4,8)</f>
        <v>1118000</v>
      </c>
      <c r="AB85" s="38">
        <f>Y85*'DNA extraction'!O85*'DNA extraction'!F85/'DNA extraction'!E85/1000</f>
        <v>1582.0082280154058</v>
      </c>
      <c r="AC85" s="38">
        <f>AB85*FWDW!H85</f>
        <v>0</v>
      </c>
      <c r="AD85" s="116">
        <f t="shared" ref="AD85:AD100" si="26">AB85*AA85</f>
        <v>1768685198.9212236</v>
      </c>
      <c r="AE85" s="37">
        <f t="shared" ref="AE85:AE100" si="27">AC85*AA85</f>
        <v>0</v>
      </c>
      <c r="AF85" s="39">
        <f t="shared" ref="AF85:AF100" si="28">STDEV(U85:W85)</f>
        <v>12.657211383239204</v>
      </c>
      <c r="AG85" s="39">
        <f t="shared" ref="AG85:AG100" si="29">AF85/X85</f>
        <v>7.1936410248588836E-2</v>
      </c>
      <c r="AH85" s="55"/>
    </row>
    <row r="86" spans="1:34" x14ac:dyDescent="0.3">
      <c r="A86" s="31" t="str">
        <f>Meta!A86</f>
        <v>NxW_16S</v>
      </c>
      <c r="B86" s="31">
        <f>Meta!B86</f>
        <v>124</v>
      </c>
      <c r="C86" t="s">
        <v>73</v>
      </c>
      <c r="D86" t="s">
        <v>197</v>
      </c>
      <c r="E86" t="s">
        <v>210</v>
      </c>
      <c r="F86" t="s">
        <v>108</v>
      </c>
      <c r="G86" t="s">
        <v>211</v>
      </c>
      <c r="H86" t="s">
        <v>212</v>
      </c>
      <c r="I86">
        <v>0.33</v>
      </c>
      <c r="J86">
        <v>0.33</v>
      </c>
      <c r="K86">
        <v>0.33</v>
      </c>
      <c r="L86" s="41">
        <f t="shared" si="15"/>
        <v>0.33</v>
      </c>
      <c r="M86" s="98">
        <v>1</v>
      </c>
      <c r="N86" s="36">
        <f t="shared" si="16"/>
        <v>-99.90673966531169</v>
      </c>
      <c r="O86" s="42">
        <f t="shared" si="24"/>
        <v>0.19999999999999998</v>
      </c>
      <c r="P86" t="s">
        <v>196</v>
      </c>
      <c r="Q86">
        <v>16.37</v>
      </c>
      <c r="R86">
        <v>15.68</v>
      </c>
      <c r="S86">
        <v>15.98</v>
      </c>
      <c r="T86" s="43">
        <f t="shared" si="17"/>
        <v>16.010000000000002</v>
      </c>
      <c r="U86" s="40">
        <v>168.1</v>
      </c>
      <c r="V86" s="40">
        <v>281.60000000000002</v>
      </c>
      <c r="W86" s="40">
        <v>217.3</v>
      </c>
      <c r="X86" s="43">
        <f t="shared" si="18"/>
        <v>222.33333333333334</v>
      </c>
      <c r="Y86" s="43">
        <f>'Std. Curve A-16S'!C85</f>
        <v>243.35420088065749</v>
      </c>
      <c r="Z86" s="23" t="s">
        <v>74</v>
      </c>
      <c r="AA86" s="37">
        <f t="shared" si="25"/>
        <v>1118000</v>
      </c>
      <c r="AB86" s="38">
        <f>Y86*'DNA extraction'!O86*'DNA extraction'!F86/'DNA extraction'!E86/1000</f>
        <v>1942.9477116220157</v>
      </c>
      <c r="AC86" s="38">
        <f>AB86*FWDW!H86</f>
        <v>0</v>
      </c>
      <c r="AD86" s="116">
        <f t="shared" si="26"/>
        <v>2172215541.5934134</v>
      </c>
      <c r="AE86" s="37">
        <f t="shared" si="27"/>
        <v>0</v>
      </c>
      <c r="AF86" s="39">
        <f t="shared" si="28"/>
        <v>56.917162028103078</v>
      </c>
      <c r="AG86" s="39">
        <f t="shared" si="29"/>
        <v>0.255999229511708</v>
      </c>
      <c r="AH86" s="55"/>
    </row>
    <row r="87" spans="1:34" x14ac:dyDescent="0.3">
      <c r="A87" s="31" t="str">
        <f>Meta!A87</f>
        <v>NxW_16S</v>
      </c>
      <c r="B87" s="31" t="str">
        <f>Meta!B87</f>
        <v>qPCR_H2O_1_A</v>
      </c>
      <c r="C87" t="s">
        <v>73</v>
      </c>
      <c r="D87" t="s">
        <v>197</v>
      </c>
      <c r="E87" t="s">
        <v>210</v>
      </c>
      <c r="F87" t="s">
        <v>108</v>
      </c>
      <c r="G87" t="s">
        <v>211</v>
      </c>
      <c r="H87" t="s">
        <v>212</v>
      </c>
      <c r="I87">
        <v>0.01</v>
      </c>
      <c r="J87">
        <v>0.31</v>
      </c>
      <c r="K87">
        <v>0.23</v>
      </c>
      <c r="L87" s="41">
        <f>AVERAGE(I87:K87)</f>
        <v>0.18333333333333335</v>
      </c>
      <c r="M87" s="98">
        <v>1</v>
      </c>
      <c r="N87" s="36">
        <f t="shared" si="16"/>
        <v>-99.99964888082657</v>
      </c>
      <c r="O87" s="42">
        <f t="shared" si="24"/>
        <v>0.19999999999999998</v>
      </c>
      <c r="P87" t="s">
        <v>198</v>
      </c>
      <c r="Q87" t="s">
        <v>112</v>
      </c>
      <c r="R87" t="s">
        <v>112</v>
      </c>
      <c r="S87">
        <v>25.81</v>
      </c>
      <c r="T87" s="43">
        <f>AVERAGE(Q87:S87)</f>
        <v>25.81</v>
      </c>
      <c r="U87" t="s">
        <v>113</v>
      </c>
      <c r="V87" t="s">
        <v>112</v>
      </c>
      <c r="W87" s="40">
        <v>0.37190000000000001</v>
      </c>
      <c r="X87" s="43">
        <f>AVERAGE(U87:W87)</f>
        <v>0.37190000000000001</v>
      </c>
      <c r="Y87" s="43">
        <f>'Std. Curve A-16S'!C86</f>
        <v>0.38238646063593779</v>
      </c>
      <c r="Z87" s="23" t="s">
        <v>74</v>
      </c>
      <c r="AA87" s="37">
        <f t="shared" si="25"/>
        <v>1118000</v>
      </c>
      <c r="AB87" s="38" t="e">
        <f>Y87*'DNA extraction'!O87*'DNA extraction'!F87/'DNA extraction'!E87/1000</f>
        <v>#VALUE!</v>
      </c>
      <c r="AC87" s="38" t="e">
        <f>AB87*FWDW!H87</f>
        <v>#VALUE!</v>
      </c>
      <c r="AD87" s="116" t="e">
        <f t="shared" si="26"/>
        <v>#VALUE!</v>
      </c>
      <c r="AE87" s="37" t="e">
        <f t="shared" si="27"/>
        <v>#VALUE!</v>
      </c>
      <c r="AF87" s="39" t="e">
        <f t="shared" si="28"/>
        <v>#DIV/0!</v>
      </c>
      <c r="AG87" s="39" t="e">
        <f t="shared" si="29"/>
        <v>#DIV/0!</v>
      </c>
      <c r="AH87" s="55"/>
    </row>
    <row r="88" spans="1:34" x14ac:dyDescent="0.3">
      <c r="A88" s="31" t="str">
        <f>Meta!A88</f>
        <v>NxW_16S</v>
      </c>
      <c r="B88" s="31" t="str">
        <f>Meta!B88</f>
        <v>qPCR_H2O_2_A</v>
      </c>
      <c r="C88" t="s">
        <v>73</v>
      </c>
      <c r="D88" t="s">
        <v>197</v>
      </c>
      <c r="E88" t="s">
        <v>210</v>
      </c>
      <c r="F88" t="s">
        <v>108</v>
      </c>
      <c r="G88" t="s">
        <v>211</v>
      </c>
      <c r="H88" t="s">
        <v>212</v>
      </c>
      <c r="I88">
        <v>0.01</v>
      </c>
      <c r="J88">
        <v>0.31</v>
      </c>
      <c r="K88">
        <v>0.3</v>
      </c>
      <c r="L88" s="41">
        <f>AVERAGE(I88:K88)</f>
        <v>0.20666666666666667</v>
      </c>
      <c r="M88" s="98">
        <v>1</v>
      </c>
      <c r="N88" s="36">
        <f t="shared" si="16"/>
        <v>-99.998550259329633</v>
      </c>
      <c r="O88" s="42">
        <f t="shared" si="24"/>
        <v>0.19999999999999998</v>
      </c>
      <c r="P88" t="s">
        <v>199</v>
      </c>
      <c r="Q88" t="s">
        <v>112</v>
      </c>
      <c r="R88" t="s">
        <v>112</v>
      </c>
      <c r="S88">
        <v>24.78</v>
      </c>
      <c r="T88" s="43">
        <f>AVERAGE(Q88:S88)</f>
        <v>24.78</v>
      </c>
      <c r="U88" t="s">
        <v>113</v>
      </c>
      <c r="V88" t="s">
        <v>112</v>
      </c>
      <c r="W88" s="40">
        <v>0.72499999999999998</v>
      </c>
      <c r="X88" s="43">
        <f>AVERAGE(U88:W88)</f>
        <v>0.72499999999999998</v>
      </c>
      <c r="Y88" s="43">
        <f>'Std. Curve A-16S'!C87</f>
        <v>0.75366946116584499</v>
      </c>
      <c r="Z88" s="23" t="s">
        <v>74</v>
      </c>
      <c r="AA88" s="37">
        <f t="shared" si="25"/>
        <v>1118000</v>
      </c>
      <c r="AB88" s="38" t="e">
        <f>Y88*'DNA extraction'!O88*'DNA extraction'!F88/'DNA extraction'!E88/1000</f>
        <v>#VALUE!</v>
      </c>
      <c r="AC88" s="38" t="e">
        <f>AB88*FWDW!H88</f>
        <v>#VALUE!</v>
      </c>
      <c r="AD88" s="116" t="e">
        <f t="shared" si="26"/>
        <v>#VALUE!</v>
      </c>
      <c r="AE88" s="37" t="e">
        <f t="shared" si="27"/>
        <v>#VALUE!</v>
      </c>
      <c r="AF88" s="39" t="e">
        <f t="shared" si="28"/>
        <v>#DIV/0!</v>
      </c>
      <c r="AG88" s="39" t="e">
        <f t="shared" si="29"/>
        <v>#DIV/0!</v>
      </c>
      <c r="AH88" s="55"/>
    </row>
    <row r="89" spans="1:34" x14ac:dyDescent="0.3">
      <c r="A89" s="31" t="str">
        <f>Meta!A89</f>
        <v>NxW_16S</v>
      </c>
      <c r="B89" s="31" t="str">
        <f>Meta!B89</f>
        <v>CalEXn_A</v>
      </c>
      <c r="C89" t="s">
        <v>73</v>
      </c>
      <c r="D89" t="s">
        <v>197</v>
      </c>
      <c r="E89" t="s">
        <v>210</v>
      </c>
      <c r="F89" t="s">
        <v>108</v>
      </c>
      <c r="G89" t="s">
        <v>211</v>
      </c>
      <c r="H89" t="s">
        <v>212</v>
      </c>
      <c r="I89">
        <v>0.32</v>
      </c>
      <c r="J89">
        <v>0.33</v>
      </c>
      <c r="K89">
        <v>0.32</v>
      </c>
      <c r="L89" s="41">
        <f>AVERAGE(I89:K89)</f>
        <v>0.32333333333333331</v>
      </c>
      <c r="M89" s="98">
        <v>1</v>
      </c>
      <c r="N89" s="36">
        <f t="shared" si="16"/>
        <v>-99.919236246454588</v>
      </c>
      <c r="O89" s="42">
        <f t="shared" si="24"/>
        <v>0.19999999999999998</v>
      </c>
      <c r="P89" t="s">
        <v>200</v>
      </c>
      <c r="Q89">
        <v>15.73</v>
      </c>
      <c r="R89">
        <v>15.76</v>
      </c>
      <c r="S89">
        <v>15.69</v>
      </c>
      <c r="T89" s="43">
        <f>AVERAGE(Q89:S89)</f>
        <v>15.726666666666667</v>
      </c>
      <c r="U89" s="40">
        <v>256.3</v>
      </c>
      <c r="V89" s="40">
        <v>266</v>
      </c>
      <c r="W89" s="40">
        <v>262.2</v>
      </c>
      <c r="X89" s="43">
        <f>AVERAGE(U89:W89)</f>
        <v>261.5</v>
      </c>
      <c r="Y89" s="43">
        <f>'Std. Curve A-16S'!C88</f>
        <v>293.29134827686414</v>
      </c>
      <c r="Z89" s="23" t="s">
        <v>74</v>
      </c>
      <c r="AA89" s="37">
        <f t="shared" si="25"/>
        <v>1118000</v>
      </c>
      <c r="AB89" s="38" t="e">
        <f>Y89*'DNA extraction'!O89*'DNA extraction'!F89/'DNA extraction'!E89/1000</f>
        <v>#VALUE!</v>
      </c>
      <c r="AC89" s="38" t="e">
        <f>AB89*FWDW!H89</f>
        <v>#VALUE!</v>
      </c>
      <c r="AD89" s="116" t="e">
        <f t="shared" si="26"/>
        <v>#VALUE!</v>
      </c>
      <c r="AE89" s="37" t="e">
        <f t="shared" si="27"/>
        <v>#VALUE!</v>
      </c>
      <c r="AF89" s="39">
        <f t="shared" si="28"/>
        <v>4.8877397639399671</v>
      </c>
      <c r="AG89" s="39">
        <f t="shared" si="29"/>
        <v>1.869116544527712E-2</v>
      </c>
      <c r="AH89" s="55"/>
    </row>
    <row r="90" spans="1:34" x14ac:dyDescent="0.3">
      <c r="A90" s="31" t="str">
        <f>Meta!A90</f>
        <v>NxW_16S</v>
      </c>
      <c r="B90" s="31" t="str">
        <f>Meta!B90</f>
        <v>Zymo_A</v>
      </c>
      <c r="C90" t="s">
        <v>73</v>
      </c>
      <c r="D90" t="s">
        <v>197</v>
      </c>
      <c r="E90" t="s">
        <v>210</v>
      </c>
      <c r="F90" t="s">
        <v>108</v>
      </c>
      <c r="G90" t="s">
        <v>211</v>
      </c>
      <c r="H90" t="s">
        <v>212</v>
      </c>
      <c r="I90">
        <v>0.32</v>
      </c>
      <c r="J90">
        <v>0.34</v>
      </c>
      <c r="K90">
        <v>0.32</v>
      </c>
      <c r="L90" s="41">
        <f t="shared" ref="L90:L98" si="30">AVERAGE(I90:K90)</f>
        <v>0.32666666666666666</v>
      </c>
      <c r="M90" s="98">
        <v>1</v>
      </c>
      <c r="N90" s="36">
        <f t="shared" si="16"/>
        <v>-99.913148862624865</v>
      </c>
      <c r="O90" s="42">
        <f t="shared" si="24"/>
        <v>0.19999999999999998</v>
      </c>
      <c r="P90" t="s">
        <v>201</v>
      </c>
      <c r="Q90">
        <v>13.82</v>
      </c>
      <c r="R90">
        <v>14.26</v>
      </c>
      <c r="S90">
        <v>13.7</v>
      </c>
      <c r="T90" s="43">
        <f>AVERAGE(Q90:S90)</f>
        <v>13.926666666666668</v>
      </c>
      <c r="U90" s="40">
        <v>902.9</v>
      </c>
      <c r="V90" s="40">
        <v>775.2</v>
      </c>
      <c r="W90" s="40">
        <v>952.3</v>
      </c>
      <c r="X90" s="43">
        <f>AVERAGE(U90:W90)</f>
        <v>876.79999999999984</v>
      </c>
      <c r="Y90" s="43">
        <f>'Std. Curve A-16S'!C89</f>
        <v>960</v>
      </c>
      <c r="Z90" s="23" t="s">
        <v>74</v>
      </c>
      <c r="AA90" s="37">
        <f t="shared" si="25"/>
        <v>1118000</v>
      </c>
      <c r="AB90" s="38" t="e">
        <f>Y90*'DNA extraction'!O90*'DNA extraction'!F90/'DNA extraction'!E90/1000</f>
        <v>#VALUE!</v>
      </c>
      <c r="AC90" s="38" t="e">
        <f>AB90*FWDW!H90</f>
        <v>#VALUE!</v>
      </c>
      <c r="AD90" s="116" t="e">
        <f t="shared" si="26"/>
        <v>#VALUE!</v>
      </c>
      <c r="AE90" s="37" t="e">
        <f t="shared" si="27"/>
        <v>#VALUE!</v>
      </c>
      <c r="AF90" s="39">
        <f t="shared" si="28"/>
        <v>91.389331981364165</v>
      </c>
      <c r="AG90" s="39">
        <f t="shared" si="29"/>
        <v>0.10423053373786974</v>
      </c>
      <c r="AH90" s="55"/>
    </row>
    <row r="91" spans="1:34" x14ac:dyDescent="0.3">
      <c r="A91" s="31" t="str">
        <f>Meta!A91</f>
        <v>NxW_16S</v>
      </c>
      <c r="B91" s="31" t="str">
        <f>Meta!B91</f>
        <v>MinION_Extraction_H2O_A</v>
      </c>
      <c r="L91" s="41" t="e">
        <f t="shared" si="30"/>
        <v>#DIV/0!</v>
      </c>
      <c r="M91" s="98">
        <v>1</v>
      </c>
      <c r="N91" s="36" t="e">
        <f t="shared" ref="N91:N98" si="31">100*(10^(-1/L91)-1)</f>
        <v>#DIV/0!</v>
      </c>
      <c r="O91" s="42"/>
      <c r="T91" s="43"/>
      <c r="U91" s="40"/>
      <c r="V91" s="40"/>
      <c r="W91" s="40"/>
      <c r="X91" s="43"/>
      <c r="Y91" s="43"/>
      <c r="Z91" s="23"/>
      <c r="AA91" s="37"/>
      <c r="AB91" s="38"/>
      <c r="AC91" s="38"/>
      <c r="AD91" s="37"/>
      <c r="AE91" s="37"/>
      <c r="AF91" s="39"/>
      <c r="AG91" s="39"/>
    </row>
    <row r="92" spans="1:34" x14ac:dyDescent="0.3">
      <c r="A92" s="31" t="str">
        <f>Meta!A92</f>
        <v>NxW_16S</v>
      </c>
      <c r="B92" s="31" t="str">
        <f>Meta!B92</f>
        <v>MinION_PCR1_H2O_A</v>
      </c>
      <c r="L92" s="41" t="e">
        <f t="shared" si="30"/>
        <v>#DIV/0!</v>
      </c>
      <c r="M92" s="98">
        <v>1</v>
      </c>
      <c r="N92" s="36" t="e">
        <f t="shared" si="31"/>
        <v>#DIV/0!</v>
      </c>
      <c r="O92" s="42"/>
      <c r="T92" s="43"/>
      <c r="U92" s="40"/>
      <c r="V92" s="40"/>
      <c r="W92" s="40"/>
      <c r="X92" s="43"/>
      <c r="Y92" s="43"/>
      <c r="Z92" s="23"/>
      <c r="AA92" s="37"/>
      <c r="AB92" s="38"/>
      <c r="AC92" s="38"/>
      <c r="AD92" s="37"/>
      <c r="AE92" s="37"/>
      <c r="AF92" s="39"/>
      <c r="AG92" s="39"/>
    </row>
    <row r="93" spans="1:34" x14ac:dyDescent="0.3">
      <c r="A93" s="31" t="str">
        <f>Meta!A93</f>
        <v>NxW_16S</v>
      </c>
      <c r="B93" s="31" t="str">
        <f>Meta!B93</f>
        <v>MinION_PCR2_H2O_A</v>
      </c>
      <c r="L93" s="41" t="e">
        <f t="shared" si="30"/>
        <v>#DIV/0!</v>
      </c>
      <c r="M93" s="98">
        <v>1</v>
      </c>
      <c r="N93" s="36" t="e">
        <f t="shared" si="31"/>
        <v>#DIV/0!</v>
      </c>
      <c r="O93" s="42"/>
      <c r="T93" s="43"/>
      <c r="U93" s="40"/>
      <c r="V93" s="40"/>
      <c r="W93" s="40"/>
      <c r="X93" s="43"/>
      <c r="Y93" s="43"/>
      <c r="Z93" s="23"/>
      <c r="AA93" s="37"/>
      <c r="AB93" s="38"/>
      <c r="AC93" s="38"/>
      <c r="AD93" s="37"/>
      <c r="AE93" s="37"/>
      <c r="AF93" s="39"/>
      <c r="AG93" s="39"/>
    </row>
    <row r="94" spans="1:34" x14ac:dyDescent="0.3">
      <c r="A94" s="31" t="str">
        <f>Meta!A94</f>
        <v>NxW_16S</v>
      </c>
      <c r="B94" s="31">
        <f>Meta!B94</f>
        <v>129</v>
      </c>
      <c r="C94" t="s">
        <v>73</v>
      </c>
      <c r="D94" t="s">
        <v>209</v>
      </c>
      <c r="E94" t="s">
        <v>210</v>
      </c>
      <c r="F94" t="s">
        <v>108</v>
      </c>
      <c r="G94" t="s">
        <v>211</v>
      </c>
      <c r="H94" t="s">
        <v>212</v>
      </c>
      <c r="I94">
        <v>0.35</v>
      </c>
      <c r="J94">
        <v>0.33</v>
      </c>
      <c r="K94">
        <v>0.32</v>
      </c>
      <c r="L94" s="41">
        <f t="shared" si="30"/>
        <v>0.33333333333333331</v>
      </c>
      <c r="M94" s="98">
        <v>1</v>
      </c>
      <c r="N94" s="36">
        <f t="shared" si="31"/>
        <v>-99.9</v>
      </c>
      <c r="O94" s="42">
        <f>0.22</f>
        <v>0.22</v>
      </c>
      <c r="Q94">
        <v>16.12</v>
      </c>
      <c r="R94">
        <v>16.21</v>
      </c>
      <c r="S94">
        <v>16.059999999999999</v>
      </c>
      <c r="T94" s="43">
        <f t="shared" ref="T94:T157" si="32">AVERAGE(Q94:S94)</f>
        <v>16.13</v>
      </c>
      <c r="U94" s="40">
        <v>243.8</v>
      </c>
      <c r="V94" s="40">
        <v>229.1</v>
      </c>
      <c r="W94" s="40">
        <v>254.1</v>
      </c>
      <c r="X94" s="43">
        <f t="shared" ref="X94:X97" si="33">AVERAGE(U94:W94)</f>
        <v>242.33333333333334</v>
      </c>
      <c r="Y94" s="43">
        <f>'Std. Curve - AB extras-16S'!C2</f>
        <v>306.24282295357619</v>
      </c>
      <c r="Z94" s="23" t="s">
        <v>74</v>
      </c>
      <c r="AA94" s="37">
        <f t="shared" si="25"/>
        <v>1118000</v>
      </c>
      <c r="AB94" s="38">
        <f>Y94*'DNA extraction'!O94*'DNA extraction'!F94/'DNA extraction'!E94/1000</f>
        <v>2491.804906050254</v>
      </c>
      <c r="AC94" s="38">
        <f>AB94*FWDW!H94</f>
        <v>0</v>
      </c>
      <c r="AD94" s="37">
        <f t="shared" si="26"/>
        <v>2785837884.9641838</v>
      </c>
      <c r="AE94" s="37">
        <f t="shared" si="27"/>
        <v>0</v>
      </c>
      <c r="AF94" s="39">
        <f t="shared" si="28"/>
        <v>12.564367605786346</v>
      </c>
      <c r="AG94" s="39">
        <f t="shared" si="29"/>
        <v>5.1847459171057826E-2</v>
      </c>
    </row>
    <row r="95" spans="1:34" x14ac:dyDescent="0.3">
      <c r="A95" s="31" t="str">
        <f>Meta!A95</f>
        <v>NxW_16S</v>
      </c>
      <c r="B95" s="31">
        <f>Meta!B95</f>
        <v>130</v>
      </c>
      <c r="C95" t="s">
        <v>73</v>
      </c>
      <c r="D95" t="s">
        <v>209</v>
      </c>
      <c r="E95" t="s">
        <v>210</v>
      </c>
      <c r="F95" t="s">
        <v>108</v>
      </c>
      <c r="G95" t="s">
        <v>211</v>
      </c>
      <c r="H95" t="s">
        <v>212</v>
      </c>
      <c r="I95">
        <v>0.37</v>
      </c>
      <c r="J95">
        <v>0.32</v>
      </c>
      <c r="K95">
        <v>0.32</v>
      </c>
      <c r="L95" s="41">
        <f t="shared" si="30"/>
        <v>0.33666666666666667</v>
      </c>
      <c r="M95" s="98">
        <v>1</v>
      </c>
      <c r="N95" s="36">
        <f t="shared" si="31"/>
        <v>-99.892921329501362</v>
      </c>
      <c r="O95" s="42">
        <f>0.22</f>
        <v>0.22</v>
      </c>
      <c r="Q95">
        <v>17.100000000000001</v>
      </c>
      <c r="R95">
        <v>16.940000000000001</v>
      </c>
      <c r="S95">
        <v>16.96</v>
      </c>
      <c r="T95" s="43">
        <f t="shared" si="32"/>
        <v>17.000000000000004</v>
      </c>
      <c r="U95" s="40">
        <v>123.8</v>
      </c>
      <c r="V95" s="40">
        <v>138.30000000000001</v>
      </c>
      <c r="W95" s="40">
        <v>136.4</v>
      </c>
      <c r="X95" s="43">
        <f t="shared" si="33"/>
        <v>132.83333333333334</v>
      </c>
      <c r="Y95" s="43">
        <f>'Std. Curve - AB extras-16S'!C3</f>
        <v>168.47197582373522</v>
      </c>
      <c r="Z95" s="23" t="s">
        <v>74</v>
      </c>
      <c r="AA95" s="37">
        <f t="shared" si="25"/>
        <v>1118000</v>
      </c>
      <c r="AB95" s="38">
        <f>Y95*'DNA extraction'!O95*'DNA extraction'!F95/'DNA extraction'!E95/1000</f>
        <v>1340.2702929493653</v>
      </c>
      <c r="AC95" s="38">
        <f>AB95*FWDW!H95</f>
        <v>0</v>
      </c>
      <c r="AD95" s="37">
        <f t="shared" si="26"/>
        <v>1498422187.5173905</v>
      </c>
      <c r="AE95" s="37">
        <f t="shared" si="27"/>
        <v>0</v>
      </c>
      <c r="AF95" s="39">
        <f t="shared" si="28"/>
        <v>7.8805668154856381</v>
      </c>
      <c r="AG95" s="39">
        <f t="shared" si="29"/>
        <v>5.9326726339916973E-2</v>
      </c>
    </row>
    <row r="96" spans="1:34" x14ac:dyDescent="0.3">
      <c r="A96" s="31" t="str">
        <f>Meta!A96</f>
        <v>NxW_16S</v>
      </c>
      <c r="B96" s="31">
        <f>Meta!B96</f>
        <v>131</v>
      </c>
      <c r="C96" t="s">
        <v>73</v>
      </c>
      <c r="D96" t="s">
        <v>209</v>
      </c>
      <c r="E96" t="s">
        <v>210</v>
      </c>
      <c r="F96" t="s">
        <v>108</v>
      </c>
      <c r="G96" t="s">
        <v>211</v>
      </c>
      <c r="H96" t="s">
        <v>212</v>
      </c>
      <c r="I96">
        <v>0.35</v>
      </c>
      <c r="J96">
        <v>0.31</v>
      </c>
      <c r="K96">
        <v>0.33</v>
      </c>
      <c r="L96" s="41">
        <f t="shared" si="30"/>
        <v>0.33</v>
      </c>
      <c r="M96" s="98">
        <v>1</v>
      </c>
      <c r="N96" s="36">
        <f t="shared" si="31"/>
        <v>-99.90673966531169</v>
      </c>
      <c r="O96" s="42">
        <f t="shared" ref="O96:O100" si="34">0.22</f>
        <v>0.22</v>
      </c>
      <c r="Q96">
        <v>16.989999999999998</v>
      </c>
      <c r="R96">
        <v>16.87</v>
      </c>
      <c r="S96" t="s">
        <v>202</v>
      </c>
      <c r="T96" s="43">
        <f t="shared" si="32"/>
        <v>16.93</v>
      </c>
      <c r="U96" s="40">
        <v>133.6</v>
      </c>
      <c r="V96" s="40">
        <v>145.19999999999999</v>
      </c>
      <c r="W96" t="s">
        <v>202</v>
      </c>
      <c r="X96" s="43">
        <f t="shared" si="33"/>
        <v>139.39999999999998</v>
      </c>
      <c r="Y96" s="43">
        <f>'Std. Curve - AB extras-16S'!C4</f>
        <v>176.77060862341168</v>
      </c>
      <c r="Z96" s="23" t="s">
        <v>74</v>
      </c>
      <c r="AA96" s="37">
        <f t="shared" si="25"/>
        <v>1118000</v>
      </c>
      <c r="AB96" s="38">
        <f>Y96*'DNA extraction'!O96*'DNA extraction'!F96/'DNA extraction'!E96/1000</f>
        <v>1393.5404700308372</v>
      </c>
      <c r="AC96" s="38">
        <f>AB96*FWDW!H96</f>
        <v>0</v>
      </c>
      <c r="AD96" s="37">
        <f t="shared" si="26"/>
        <v>1557978245.4944761</v>
      </c>
      <c r="AE96" s="37">
        <f t="shared" si="27"/>
        <v>0</v>
      </c>
      <c r="AF96" s="39">
        <f t="shared" si="28"/>
        <v>8.2024386617639475</v>
      </c>
      <c r="AG96" s="39">
        <f t="shared" si="29"/>
        <v>5.8841023398593609E-2</v>
      </c>
    </row>
    <row r="97" spans="1:33" x14ac:dyDescent="0.3">
      <c r="A97" s="31" t="str">
        <f>Meta!A97</f>
        <v>NxW_16S</v>
      </c>
      <c r="B97" s="31">
        <f>Meta!B97</f>
        <v>132</v>
      </c>
      <c r="C97" t="s">
        <v>73</v>
      </c>
      <c r="D97" t="s">
        <v>209</v>
      </c>
      <c r="E97" t="s">
        <v>210</v>
      </c>
      <c r="F97" t="s">
        <v>108</v>
      </c>
      <c r="G97" t="s">
        <v>211</v>
      </c>
      <c r="H97" t="s">
        <v>212</v>
      </c>
      <c r="I97">
        <v>0.35</v>
      </c>
      <c r="J97">
        <v>0.32</v>
      </c>
      <c r="K97">
        <v>0.39</v>
      </c>
      <c r="L97" s="41">
        <f t="shared" si="30"/>
        <v>0.35333333333333333</v>
      </c>
      <c r="M97" s="98">
        <v>1</v>
      </c>
      <c r="N97" s="36">
        <f t="shared" si="31"/>
        <v>-99.852153407092871</v>
      </c>
      <c r="O97" s="42">
        <f t="shared" si="34"/>
        <v>0.22</v>
      </c>
      <c r="Q97">
        <v>16.46</v>
      </c>
      <c r="R97">
        <v>16.420000000000002</v>
      </c>
      <c r="S97" t="s">
        <v>213</v>
      </c>
      <c r="T97" s="43">
        <f t="shared" si="32"/>
        <v>16.440000000000001</v>
      </c>
      <c r="U97" s="40">
        <v>192.7</v>
      </c>
      <c r="V97" s="40">
        <v>198.1</v>
      </c>
      <c r="W97" t="s">
        <v>202</v>
      </c>
      <c r="X97" s="43">
        <f t="shared" si="33"/>
        <v>195.39999999999998</v>
      </c>
      <c r="Y97" s="43">
        <f>'Std. Curve - AB extras-16S'!C5</f>
        <v>247.50659346324997</v>
      </c>
      <c r="Z97" s="23" t="s">
        <v>74</v>
      </c>
      <c r="AA97" s="37">
        <f t="shared" si="25"/>
        <v>1118000</v>
      </c>
      <c r="AB97" s="38">
        <f>Y97*'DNA extraction'!O97*'DNA extraction'!F97/'DNA extraction'!E97/1000</f>
        <v>1980.8450857402956</v>
      </c>
      <c r="AC97" s="38">
        <f>AB97*FWDW!H97</f>
        <v>0</v>
      </c>
      <c r="AD97" s="37">
        <f t="shared" si="26"/>
        <v>2214584805.8576508</v>
      </c>
      <c r="AE97" s="37">
        <f t="shared" si="27"/>
        <v>0</v>
      </c>
      <c r="AF97" s="39">
        <f t="shared" si="28"/>
        <v>3.8183766184073606</v>
      </c>
      <c r="AG97" s="39">
        <f t="shared" si="29"/>
        <v>1.9541333768717303E-2</v>
      </c>
    </row>
    <row r="98" spans="1:33" x14ac:dyDescent="0.3">
      <c r="A98" s="31" t="str">
        <f>Meta!A98</f>
        <v>NxW_16S</v>
      </c>
      <c r="B98" s="31">
        <f>Meta!B98</f>
        <v>133</v>
      </c>
      <c r="C98" t="s">
        <v>73</v>
      </c>
      <c r="D98" t="s">
        <v>209</v>
      </c>
      <c r="E98" t="s">
        <v>210</v>
      </c>
      <c r="F98" t="s">
        <v>108</v>
      </c>
      <c r="G98" t="s">
        <v>211</v>
      </c>
      <c r="H98" t="s">
        <v>212</v>
      </c>
      <c r="I98">
        <v>0.36</v>
      </c>
      <c r="J98">
        <v>0.32</v>
      </c>
      <c r="K98">
        <v>0.36</v>
      </c>
      <c r="L98" s="41">
        <f t="shared" si="30"/>
        <v>0.34666666666666668</v>
      </c>
      <c r="M98" s="98">
        <v>1</v>
      </c>
      <c r="N98" s="36">
        <f t="shared" si="31"/>
        <v>-99.869567861328107</v>
      </c>
      <c r="O98" s="42">
        <f t="shared" si="34"/>
        <v>0.22</v>
      </c>
      <c r="Q98">
        <v>16.86</v>
      </c>
      <c r="R98" t="s">
        <v>202</v>
      </c>
      <c r="S98">
        <v>16.91</v>
      </c>
      <c r="T98" s="43">
        <f t="shared" si="32"/>
        <v>16.884999999999998</v>
      </c>
      <c r="U98" s="40">
        <v>146.19999999999999</v>
      </c>
      <c r="V98" t="s">
        <v>202</v>
      </c>
      <c r="W98" s="40">
        <v>141.19999999999999</v>
      </c>
      <c r="X98" s="43">
        <f>AVERAGE(U98:W98)</f>
        <v>143.69999999999999</v>
      </c>
      <c r="Y98" s="43">
        <f>'Std. Curve - AB extras-16S'!C6</f>
        <v>182.32005763305219</v>
      </c>
      <c r="Z98" s="23" t="s">
        <v>74</v>
      </c>
      <c r="AA98" s="37">
        <f t="shared" si="25"/>
        <v>1118000</v>
      </c>
      <c r="AB98" s="38">
        <f>Y98*'DNA extraction'!O98*'DNA extraction'!F98/'DNA extraction'!E98/1000</f>
        <v>1444.1192683806114</v>
      </c>
      <c r="AC98" s="38">
        <f>AB98*FWDW!H98</f>
        <v>0</v>
      </c>
      <c r="AD98" s="37">
        <f t="shared" si="26"/>
        <v>1614525342.0495236</v>
      </c>
      <c r="AE98" s="37">
        <f t="shared" si="27"/>
        <v>0</v>
      </c>
      <c r="AF98" s="39">
        <f t="shared" si="28"/>
        <v>3.5355339059327378</v>
      </c>
      <c r="AG98" s="39">
        <f t="shared" si="29"/>
        <v>2.4603576241703118E-2</v>
      </c>
    </row>
    <row r="99" spans="1:33" x14ac:dyDescent="0.3">
      <c r="A99" s="31" t="str">
        <f>Meta!A99</f>
        <v>NxW_16S</v>
      </c>
      <c r="B99" s="31">
        <f>Meta!B99</f>
        <v>134</v>
      </c>
      <c r="C99" t="s">
        <v>73</v>
      </c>
      <c r="D99" t="s">
        <v>209</v>
      </c>
      <c r="E99" t="s">
        <v>210</v>
      </c>
      <c r="F99" t="s">
        <v>108</v>
      </c>
      <c r="G99" t="s">
        <v>211</v>
      </c>
      <c r="H99" t="s">
        <v>212</v>
      </c>
      <c r="I99">
        <v>0.35</v>
      </c>
      <c r="J99">
        <v>0.33</v>
      </c>
      <c r="K99">
        <v>0.34</v>
      </c>
      <c r="L99" s="41">
        <f t="shared" ref="L99:L162" si="35">AVERAGE(I99:K99)</f>
        <v>0.34</v>
      </c>
      <c r="M99" s="98">
        <v>1</v>
      </c>
      <c r="N99" s="36">
        <f t="shared" ref="N99:N162" si="36">100*(10^(-1/L99)-1)</f>
        <v>-99.885495243006176</v>
      </c>
      <c r="O99" s="42">
        <f t="shared" si="34"/>
        <v>0.22</v>
      </c>
      <c r="Q99">
        <v>17.45</v>
      </c>
      <c r="R99">
        <v>17.23</v>
      </c>
      <c r="S99" t="s">
        <v>202</v>
      </c>
      <c r="T99" s="43">
        <f t="shared" si="32"/>
        <v>17.34</v>
      </c>
      <c r="U99" s="40">
        <v>97.21</v>
      </c>
      <c r="V99" s="40">
        <v>113.2</v>
      </c>
      <c r="W99" t="s">
        <v>202</v>
      </c>
      <c r="X99" s="43">
        <f>AVERAGE(U99:W99)</f>
        <v>105.205</v>
      </c>
      <c r="Y99" s="43">
        <f>'Std. Curve - AB extras-16S'!C7</f>
        <v>133.3825229192631</v>
      </c>
      <c r="Z99" s="23" t="s">
        <v>74</v>
      </c>
      <c r="AA99" s="37">
        <f t="shared" si="25"/>
        <v>1118000</v>
      </c>
      <c r="AB99" s="38">
        <f>Y99*'DNA extraction'!O99*'DNA extraction'!F99/'DNA extraction'!E99/1000</f>
        <v>1040.0196718850923</v>
      </c>
      <c r="AC99" s="38">
        <f>AB99*FWDW!H99</f>
        <v>0</v>
      </c>
      <c r="AD99" s="37">
        <f t="shared" si="26"/>
        <v>1162741993.1675332</v>
      </c>
      <c r="AE99" s="37">
        <f t="shared" si="27"/>
        <v>0</v>
      </c>
      <c r="AF99" s="39">
        <f t="shared" si="28"/>
        <v>11.306637431172902</v>
      </c>
      <c r="AG99" s="39">
        <f t="shared" si="29"/>
        <v>0.10747243411599165</v>
      </c>
    </row>
    <row r="100" spans="1:33" x14ac:dyDescent="0.3">
      <c r="A100" s="31" t="str">
        <f>Meta!A100</f>
        <v>NxW_16S</v>
      </c>
      <c r="B100" s="31">
        <f>Meta!B100</f>
        <v>135</v>
      </c>
      <c r="C100" t="s">
        <v>73</v>
      </c>
      <c r="D100" t="s">
        <v>209</v>
      </c>
      <c r="E100" t="s">
        <v>210</v>
      </c>
      <c r="F100" t="s">
        <v>108</v>
      </c>
      <c r="G100" t="s">
        <v>211</v>
      </c>
      <c r="H100" t="s">
        <v>212</v>
      </c>
      <c r="I100">
        <v>0.3</v>
      </c>
      <c r="J100">
        <v>0.36</v>
      </c>
      <c r="K100">
        <v>0.33</v>
      </c>
      <c r="L100" s="41">
        <f t="shared" si="35"/>
        <v>0.33</v>
      </c>
      <c r="M100" s="98">
        <v>1</v>
      </c>
      <c r="N100" s="36">
        <f t="shared" si="36"/>
        <v>-99.90673966531169</v>
      </c>
      <c r="O100" s="42">
        <f t="shared" si="34"/>
        <v>0.22</v>
      </c>
      <c r="Q100">
        <v>16.82</v>
      </c>
      <c r="R100">
        <v>16.63</v>
      </c>
      <c r="S100">
        <v>16.670000000000002</v>
      </c>
      <c r="T100" s="43">
        <f t="shared" si="32"/>
        <v>16.706666666666667</v>
      </c>
      <c r="U100" s="40">
        <v>150.30000000000001</v>
      </c>
      <c r="V100" s="40">
        <v>171.3</v>
      </c>
      <c r="W100" s="40">
        <v>166.7</v>
      </c>
      <c r="X100" s="43">
        <f>AVERAGE(U100:W100)</f>
        <v>162.76666666666668</v>
      </c>
      <c r="Y100" s="43">
        <f>'Std. Curve - AB extras-16S'!C8</f>
        <v>206.07951270490031</v>
      </c>
      <c r="Z100" s="23" t="s">
        <v>74</v>
      </c>
      <c r="AA100" s="37">
        <f t="shared" si="25"/>
        <v>1118000</v>
      </c>
      <c r="AB100" s="38">
        <f>Y100*'DNA extraction'!O100*'DNA extraction'!F100/'DNA extraction'!E100/1000</f>
        <v>1647.9769108748524</v>
      </c>
      <c r="AC100" s="38">
        <f>AB100*FWDW!H100</f>
        <v>0</v>
      </c>
      <c r="AD100" s="37">
        <f t="shared" si="26"/>
        <v>1842438186.3580849</v>
      </c>
      <c r="AE100" s="37">
        <f t="shared" si="27"/>
        <v>0</v>
      </c>
      <c r="AF100" s="39">
        <f t="shared" si="28"/>
        <v>11.038719732529367</v>
      </c>
      <c r="AG100" s="39">
        <f t="shared" si="29"/>
        <v>6.7819289775933031E-2</v>
      </c>
    </row>
    <row r="101" spans="1:33" x14ac:dyDescent="0.3">
      <c r="A101" s="31" t="str">
        <f>Meta!A101</f>
        <v>NxW_16S</v>
      </c>
      <c r="B101" s="31">
        <f>Meta!B101</f>
        <v>136</v>
      </c>
      <c r="C101" t="s">
        <v>73</v>
      </c>
      <c r="D101" t="s">
        <v>220</v>
      </c>
      <c r="E101" t="s">
        <v>210</v>
      </c>
      <c r="F101" t="s">
        <v>108</v>
      </c>
      <c r="G101" t="s">
        <v>211</v>
      </c>
      <c r="H101" t="s">
        <v>212</v>
      </c>
      <c r="I101">
        <v>0.41</v>
      </c>
      <c r="J101">
        <v>0.37</v>
      </c>
      <c r="K101">
        <v>0.39</v>
      </c>
      <c r="L101" s="41">
        <f t="shared" si="35"/>
        <v>0.38999999999999996</v>
      </c>
      <c r="M101" s="98">
        <v>1</v>
      </c>
      <c r="N101" s="36">
        <f t="shared" si="36"/>
        <v>-99.727166662351323</v>
      </c>
      <c r="O101" s="42">
        <f>AVERAGE(0.09,0.07,0.1)</f>
        <v>8.666666666666667E-2</v>
      </c>
      <c r="P101" t="s">
        <v>84</v>
      </c>
      <c r="Q101">
        <v>16.43</v>
      </c>
      <c r="R101">
        <v>16.399999999999999</v>
      </c>
      <c r="S101">
        <v>16.12</v>
      </c>
      <c r="T101" s="43">
        <f t="shared" si="32"/>
        <v>16.316666666666666</v>
      </c>
      <c r="U101" s="40">
        <v>177.1</v>
      </c>
      <c r="V101" s="40">
        <v>176.3</v>
      </c>
      <c r="W101" s="40">
        <v>194.1</v>
      </c>
      <c r="X101" s="43">
        <f t="shared" ref="X101:X164" si="37">AVERAGE(U101:W101)</f>
        <v>182.5</v>
      </c>
      <c r="Y101" s="43">
        <f>'Std. Curve B-16S'!C2</f>
        <v>158.65578136887032</v>
      </c>
      <c r="Z101" s="23" t="s">
        <v>74</v>
      </c>
      <c r="AA101" s="37">
        <f t="shared" ref="AA101:AA164" si="38">VLOOKUP(Z101,$AK$3:$AR$4,8)</f>
        <v>1118000</v>
      </c>
      <c r="AB101" s="38">
        <f>Y101*'DNA extraction'!O101*'DNA extraction'!F101/'DNA extraction'!E101/1000</f>
        <v>1283.1037716851624</v>
      </c>
      <c r="AC101" s="38">
        <f>AB101*FWDW!H101</f>
        <v>0</v>
      </c>
      <c r="AD101" s="37">
        <f t="shared" ref="AD101:AD164" si="39">AB101*AA101</f>
        <v>1434510016.7440116</v>
      </c>
      <c r="AE101" s="37">
        <f t="shared" ref="AE101:AE164" si="40">AC101*AA101</f>
        <v>0</v>
      </c>
      <c r="AF101" s="39">
        <f t="shared" ref="AF101:AF164" si="41">STDEV(U101:W101)</f>
        <v>10.053854982045438</v>
      </c>
      <c r="AG101" s="39">
        <f t="shared" ref="AG101:AG164" si="42">AF101/X101</f>
        <v>5.5089616339975001E-2</v>
      </c>
    </row>
    <row r="102" spans="1:33" x14ac:dyDescent="0.3">
      <c r="A102" s="31" t="str">
        <f>Meta!A102</f>
        <v>NxW_16S</v>
      </c>
      <c r="B102" s="31">
        <f>Meta!B102</f>
        <v>137</v>
      </c>
      <c r="C102" t="s">
        <v>73</v>
      </c>
      <c r="D102" t="s">
        <v>220</v>
      </c>
      <c r="E102" t="s">
        <v>210</v>
      </c>
      <c r="F102" t="s">
        <v>108</v>
      </c>
      <c r="G102" t="s">
        <v>211</v>
      </c>
      <c r="H102" t="s">
        <v>212</v>
      </c>
      <c r="I102">
        <v>0.36</v>
      </c>
      <c r="J102">
        <v>0.35</v>
      </c>
      <c r="K102">
        <v>0.35</v>
      </c>
      <c r="L102" s="41">
        <f t="shared" si="35"/>
        <v>0.35333333333333333</v>
      </c>
      <c r="M102" s="98">
        <v>1</v>
      </c>
      <c r="N102" s="36">
        <f t="shared" si="36"/>
        <v>-99.852153407092871</v>
      </c>
      <c r="O102" s="42">
        <f t="shared" ref="O102:O165" si="43">AVERAGE(0.09,0.07,0.1)</f>
        <v>8.666666666666667E-2</v>
      </c>
      <c r="P102" t="s">
        <v>114</v>
      </c>
      <c r="Q102">
        <v>17.21</v>
      </c>
      <c r="R102">
        <v>17.309999999999999</v>
      </c>
      <c r="S102">
        <v>17.25</v>
      </c>
      <c r="T102" s="43">
        <f t="shared" si="32"/>
        <v>17.256666666666664</v>
      </c>
      <c r="U102" s="40">
        <v>106.2</v>
      </c>
      <c r="V102" s="40">
        <v>96.24</v>
      </c>
      <c r="W102" s="40">
        <v>92.12</v>
      </c>
      <c r="X102" s="43">
        <f t="shared" si="37"/>
        <v>98.186666666666667</v>
      </c>
      <c r="Y102" s="43">
        <f>'Std. Curve B-16S'!C3</f>
        <v>85.360984391318567</v>
      </c>
      <c r="Z102" s="23" t="s">
        <v>74</v>
      </c>
      <c r="AA102" s="37">
        <f t="shared" si="38"/>
        <v>1118000</v>
      </c>
      <c r="AB102" s="38">
        <f>Y102*'DNA extraction'!O102*'DNA extraction'!F102/'DNA extraction'!E102/1000</f>
        <v>679.08499913539026</v>
      </c>
      <c r="AC102" s="38">
        <f>AB102*FWDW!H102</f>
        <v>0</v>
      </c>
      <c r="AD102" s="37">
        <f t="shared" si="39"/>
        <v>759217029.03336632</v>
      </c>
      <c r="AE102" s="37">
        <f t="shared" si="40"/>
        <v>0</v>
      </c>
      <c r="AF102" s="39">
        <f t="shared" si="41"/>
        <v>7.2390422939317975</v>
      </c>
      <c r="AG102" s="39">
        <f t="shared" si="42"/>
        <v>7.3727345470516681E-2</v>
      </c>
    </row>
    <row r="103" spans="1:33" x14ac:dyDescent="0.3">
      <c r="A103" s="31" t="str">
        <f>Meta!A103</f>
        <v>NxW_16S</v>
      </c>
      <c r="B103" s="31">
        <f>Meta!B103</f>
        <v>138</v>
      </c>
      <c r="C103" t="s">
        <v>73</v>
      </c>
      <c r="D103" t="s">
        <v>220</v>
      </c>
      <c r="E103" t="s">
        <v>210</v>
      </c>
      <c r="F103" t="s">
        <v>108</v>
      </c>
      <c r="G103" t="s">
        <v>211</v>
      </c>
      <c r="H103" t="s">
        <v>212</v>
      </c>
      <c r="I103">
        <v>0.37</v>
      </c>
      <c r="J103">
        <v>0.33</v>
      </c>
      <c r="K103">
        <v>0.4</v>
      </c>
      <c r="L103" s="41">
        <f t="shared" si="35"/>
        <v>0.3666666666666667</v>
      </c>
      <c r="M103" s="98">
        <v>1</v>
      </c>
      <c r="N103" s="36">
        <f t="shared" si="36"/>
        <v>-99.812618257713964</v>
      </c>
      <c r="O103" s="42">
        <f t="shared" si="43"/>
        <v>8.666666666666667E-2</v>
      </c>
      <c r="P103" t="s">
        <v>115</v>
      </c>
      <c r="Q103">
        <v>17.61</v>
      </c>
      <c r="R103">
        <v>17.809999999999999</v>
      </c>
      <c r="S103">
        <v>17.54</v>
      </c>
      <c r="T103" s="43">
        <f t="shared" si="32"/>
        <v>17.653333333333332</v>
      </c>
      <c r="U103" s="40">
        <v>81.69</v>
      </c>
      <c r="V103" s="40">
        <v>69.010000000000005</v>
      </c>
      <c r="W103" s="40">
        <v>76.08</v>
      </c>
      <c r="X103" s="43">
        <f t="shared" si="37"/>
        <v>75.59333333333332</v>
      </c>
      <c r="Y103" s="43">
        <f>'Std. Curve B-16S'!C4</f>
        <v>65.714667593101012</v>
      </c>
      <c r="Z103" s="23" t="s">
        <v>74</v>
      </c>
      <c r="AA103" s="37">
        <f t="shared" si="38"/>
        <v>1118000</v>
      </c>
      <c r="AB103" s="38">
        <f>Y103*'DNA extraction'!O103*'DNA extraction'!F103/'DNA extraction'!E103/1000</f>
        <v>527.40503686276895</v>
      </c>
      <c r="AC103" s="38">
        <f>AB103*FWDW!H103</f>
        <v>0</v>
      </c>
      <c r="AD103" s="37">
        <f t="shared" si="39"/>
        <v>589638831.21257567</v>
      </c>
      <c r="AE103" s="37">
        <f t="shared" si="40"/>
        <v>0</v>
      </c>
      <c r="AF103" s="39">
        <f t="shared" si="41"/>
        <v>6.3539934949080079</v>
      </c>
      <c r="AG103" s="39">
        <f t="shared" si="42"/>
        <v>8.4054945254096597E-2</v>
      </c>
    </row>
    <row r="104" spans="1:33" x14ac:dyDescent="0.3">
      <c r="A104" s="31" t="str">
        <f>Meta!A104</f>
        <v>NxW_16S</v>
      </c>
      <c r="B104" s="31">
        <f>Meta!B104</f>
        <v>139</v>
      </c>
      <c r="C104" t="s">
        <v>73</v>
      </c>
      <c r="D104" t="s">
        <v>220</v>
      </c>
      <c r="E104" t="s">
        <v>210</v>
      </c>
      <c r="F104" t="s">
        <v>108</v>
      </c>
      <c r="G104" t="s">
        <v>211</v>
      </c>
      <c r="H104" t="s">
        <v>212</v>
      </c>
      <c r="I104">
        <v>0.37</v>
      </c>
      <c r="J104">
        <v>0.36</v>
      </c>
      <c r="K104">
        <v>0.38</v>
      </c>
      <c r="L104" s="41">
        <f t="shared" si="35"/>
        <v>0.36999999999999994</v>
      </c>
      <c r="M104" s="98">
        <v>1</v>
      </c>
      <c r="N104" s="36">
        <f t="shared" si="36"/>
        <v>-99.801711605087291</v>
      </c>
      <c r="O104" s="42">
        <f t="shared" si="43"/>
        <v>8.666666666666667E-2</v>
      </c>
      <c r="P104" t="s">
        <v>116</v>
      </c>
      <c r="Q104">
        <v>16.93</v>
      </c>
      <c r="R104">
        <v>16.809999999999999</v>
      </c>
      <c r="S104">
        <v>16.5</v>
      </c>
      <c r="T104" s="43">
        <f t="shared" si="32"/>
        <v>16.746666666666666</v>
      </c>
      <c r="U104" s="40">
        <v>127.6</v>
      </c>
      <c r="V104" s="40">
        <v>134.19999999999999</v>
      </c>
      <c r="W104" s="40">
        <v>151.1</v>
      </c>
      <c r="X104" s="43">
        <f t="shared" si="37"/>
        <v>137.63333333333333</v>
      </c>
      <c r="Y104" s="43">
        <f>'Std. Curve B-16S'!C5</f>
        <v>119.48484601274647</v>
      </c>
      <c r="Z104" s="23" t="s">
        <v>74</v>
      </c>
      <c r="AA104" s="37">
        <f t="shared" si="38"/>
        <v>1118000</v>
      </c>
      <c r="AB104" s="38">
        <f>Y104*'DNA extraction'!O104*'DNA extraction'!F104/'DNA extraction'!E104/1000</f>
        <v>898.04469006198019</v>
      </c>
      <c r="AC104" s="38">
        <f>AB104*FWDW!H104</f>
        <v>0</v>
      </c>
      <c r="AD104" s="37">
        <f t="shared" si="39"/>
        <v>1004013963.4892938</v>
      </c>
      <c r="AE104" s="37">
        <f t="shared" si="40"/>
        <v>0</v>
      </c>
      <c r="AF104" s="39">
        <f t="shared" si="41"/>
        <v>12.120368531250746</v>
      </c>
      <c r="AG104" s="39">
        <f t="shared" si="42"/>
        <v>8.8062740600029638E-2</v>
      </c>
    </row>
    <row r="105" spans="1:33" x14ac:dyDescent="0.3">
      <c r="A105" s="31" t="str">
        <f>Meta!A105</f>
        <v>NxW_16S</v>
      </c>
      <c r="B105" s="31">
        <f>Meta!B105</f>
        <v>141</v>
      </c>
      <c r="C105" t="s">
        <v>73</v>
      </c>
      <c r="D105" t="s">
        <v>220</v>
      </c>
      <c r="E105" t="s">
        <v>210</v>
      </c>
      <c r="F105" t="s">
        <v>108</v>
      </c>
      <c r="G105" t="s">
        <v>211</v>
      </c>
      <c r="H105" t="s">
        <v>212</v>
      </c>
      <c r="I105">
        <v>0.37</v>
      </c>
      <c r="J105">
        <v>0.35</v>
      </c>
      <c r="K105">
        <v>0.38</v>
      </c>
      <c r="L105" s="41">
        <f t="shared" si="35"/>
        <v>0.3666666666666667</v>
      </c>
      <c r="M105" s="98">
        <v>1</v>
      </c>
      <c r="N105" s="36">
        <f t="shared" si="36"/>
        <v>-99.812618257713964</v>
      </c>
      <c r="O105" s="42">
        <f t="shared" si="43"/>
        <v>8.666666666666667E-2</v>
      </c>
      <c r="P105" t="s">
        <v>117</v>
      </c>
      <c r="Q105">
        <v>17.41</v>
      </c>
      <c r="R105">
        <v>17.22</v>
      </c>
      <c r="S105">
        <v>17.11</v>
      </c>
      <c r="T105" s="43">
        <f t="shared" si="32"/>
        <v>17.246666666666666</v>
      </c>
      <c r="U105" s="40">
        <v>93.13</v>
      </c>
      <c r="V105" s="40">
        <v>102.2</v>
      </c>
      <c r="W105" s="40">
        <v>101</v>
      </c>
      <c r="X105" s="43">
        <f t="shared" si="37"/>
        <v>98.776666666666657</v>
      </c>
      <c r="Y105" s="43">
        <f>'Std. Curve B-16S'!C6</f>
        <v>85.925725395622763</v>
      </c>
      <c r="Z105" s="23" t="s">
        <v>74</v>
      </c>
      <c r="AA105" s="37">
        <f t="shared" si="38"/>
        <v>1118000</v>
      </c>
      <c r="AB105" s="38">
        <f>Y105*'DNA extraction'!O105*'DNA extraction'!F105/'DNA extraction'!E105/1000</f>
        <v>706.62603121400298</v>
      </c>
      <c r="AC105" s="38">
        <f>AB105*FWDW!H105</f>
        <v>0</v>
      </c>
      <c r="AD105" s="37">
        <f t="shared" si="39"/>
        <v>790007902.8972553</v>
      </c>
      <c r="AE105" s="37">
        <f t="shared" si="40"/>
        <v>0</v>
      </c>
      <c r="AF105" s="39">
        <f t="shared" si="41"/>
        <v>4.9268279179745429</v>
      </c>
      <c r="AG105" s="39">
        <f t="shared" si="42"/>
        <v>4.9878458994781598E-2</v>
      </c>
    </row>
    <row r="106" spans="1:33" x14ac:dyDescent="0.3">
      <c r="A106" s="31" t="str">
        <f>Meta!A106</f>
        <v>NxW_16S</v>
      </c>
      <c r="B106" s="31">
        <f>Meta!B106</f>
        <v>142</v>
      </c>
      <c r="C106" t="s">
        <v>73</v>
      </c>
      <c r="D106" t="s">
        <v>220</v>
      </c>
      <c r="E106" t="s">
        <v>210</v>
      </c>
      <c r="F106" t="s">
        <v>108</v>
      </c>
      <c r="G106" t="s">
        <v>211</v>
      </c>
      <c r="H106" t="s">
        <v>212</v>
      </c>
      <c r="I106">
        <v>0.35</v>
      </c>
      <c r="J106">
        <v>0.35</v>
      </c>
      <c r="K106">
        <v>0.36</v>
      </c>
      <c r="L106" s="41">
        <f t="shared" si="35"/>
        <v>0.35333333333333333</v>
      </c>
      <c r="M106" s="98">
        <v>1</v>
      </c>
      <c r="N106" s="36">
        <f t="shared" si="36"/>
        <v>-99.852153407092871</v>
      </c>
      <c r="O106" s="42">
        <f t="shared" si="43"/>
        <v>8.666666666666667E-2</v>
      </c>
      <c r="P106" t="s">
        <v>118</v>
      </c>
      <c r="Q106">
        <v>17.399999999999999</v>
      </c>
      <c r="R106">
        <v>17.22</v>
      </c>
      <c r="S106">
        <v>17.190000000000001</v>
      </c>
      <c r="T106" s="43">
        <f t="shared" si="32"/>
        <v>17.27</v>
      </c>
      <c r="U106" s="40">
        <v>93.75</v>
      </c>
      <c r="V106" s="40">
        <v>102.2</v>
      </c>
      <c r="W106" s="40">
        <v>95.84</v>
      </c>
      <c r="X106" s="43">
        <f t="shared" si="37"/>
        <v>97.263333333333321</v>
      </c>
      <c r="Y106" s="43">
        <f>'Std. Curve B-16S'!C7</f>
        <v>84.613765954240691</v>
      </c>
      <c r="Z106" s="23" t="s">
        <v>74</v>
      </c>
      <c r="AA106" s="37">
        <f t="shared" si="38"/>
        <v>1118000</v>
      </c>
      <c r="AB106" s="38">
        <f>Y106*'DNA extraction'!O106*'DNA extraction'!F106/'DNA extraction'!E106/1000</f>
        <v>685.68692021264746</v>
      </c>
      <c r="AC106" s="38">
        <f>AB106*FWDW!H106</f>
        <v>0</v>
      </c>
      <c r="AD106" s="37">
        <f t="shared" si="39"/>
        <v>766597976.79773986</v>
      </c>
      <c r="AE106" s="37">
        <f t="shared" si="40"/>
        <v>0</v>
      </c>
      <c r="AF106" s="39">
        <f t="shared" si="41"/>
        <v>4.4011400038323414</v>
      </c>
      <c r="AG106" s="39">
        <f t="shared" si="42"/>
        <v>4.5249734437427691E-2</v>
      </c>
    </row>
    <row r="107" spans="1:33" x14ac:dyDescent="0.3">
      <c r="A107" s="31" t="str">
        <f>Meta!A107</f>
        <v>NxW_16S</v>
      </c>
      <c r="B107" s="31">
        <f>Meta!B107</f>
        <v>145</v>
      </c>
      <c r="C107" t="s">
        <v>73</v>
      </c>
      <c r="D107" t="s">
        <v>220</v>
      </c>
      <c r="E107" t="s">
        <v>210</v>
      </c>
      <c r="F107" t="s">
        <v>108</v>
      </c>
      <c r="G107" t="s">
        <v>211</v>
      </c>
      <c r="H107" t="s">
        <v>212</v>
      </c>
      <c r="I107">
        <v>0.32</v>
      </c>
      <c r="J107">
        <v>0.35</v>
      </c>
      <c r="K107">
        <v>0.39</v>
      </c>
      <c r="L107" s="41">
        <f t="shared" si="35"/>
        <v>0.35333333333333333</v>
      </c>
      <c r="M107" s="98">
        <v>1</v>
      </c>
      <c r="N107" s="36">
        <f t="shared" si="36"/>
        <v>-99.852153407092871</v>
      </c>
      <c r="O107" s="42">
        <f t="shared" si="43"/>
        <v>8.666666666666667E-2</v>
      </c>
      <c r="P107" t="s">
        <v>119</v>
      </c>
      <c r="Q107">
        <v>19.52</v>
      </c>
      <c r="R107">
        <v>19.22</v>
      </c>
      <c r="S107">
        <v>18.95</v>
      </c>
      <c r="T107" s="43">
        <f t="shared" si="32"/>
        <v>19.23</v>
      </c>
      <c r="U107" s="40">
        <v>23.35</v>
      </c>
      <c r="V107" s="40">
        <v>27.02</v>
      </c>
      <c r="W107" s="40">
        <v>30.01</v>
      </c>
      <c r="X107" s="43">
        <f t="shared" si="37"/>
        <v>26.793333333333337</v>
      </c>
      <c r="Y107" s="43">
        <f>'Std. Curve B-16S'!C8</f>
        <v>23.234734300356468</v>
      </c>
      <c r="Z107" s="23" t="s">
        <v>74</v>
      </c>
      <c r="AA107" s="37">
        <f t="shared" si="38"/>
        <v>1118000</v>
      </c>
      <c r="AB107" s="38">
        <f>Y107*'DNA extraction'!O107*'DNA extraction'!F107/'DNA extraction'!E107/1000</f>
        <v>191.15371699182614</v>
      </c>
      <c r="AC107" s="38">
        <f>AB107*FWDW!H107</f>
        <v>0</v>
      </c>
      <c r="AD107" s="37">
        <f t="shared" si="39"/>
        <v>213709855.59686163</v>
      </c>
      <c r="AE107" s="37">
        <f t="shared" si="40"/>
        <v>0</v>
      </c>
      <c r="AF107" s="39">
        <f t="shared" si="41"/>
        <v>3.3357807681760696</v>
      </c>
      <c r="AG107" s="39">
        <f t="shared" si="42"/>
        <v>0.12450040189758904</v>
      </c>
    </row>
    <row r="108" spans="1:33" x14ac:dyDescent="0.3">
      <c r="A108" s="31" t="str">
        <f>Meta!A108</f>
        <v>NxW_16S</v>
      </c>
      <c r="B108" s="31">
        <f>Meta!B108</f>
        <v>146</v>
      </c>
      <c r="C108" t="s">
        <v>73</v>
      </c>
      <c r="D108" t="s">
        <v>220</v>
      </c>
      <c r="E108" t="s">
        <v>210</v>
      </c>
      <c r="F108" t="s">
        <v>108</v>
      </c>
      <c r="G108" t="s">
        <v>211</v>
      </c>
      <c r="H108" t="s">
        <v>212</v>
      </c>
      <c r="I108">
        <v>0.37</v>
      </c>
      <c r="J108">
        <v>0.36</v>
      </c>
      <c r="K108">
        <v>0.39</v>
      </c>
      <c r="L108" s="41">
        <f t="shared" si="35"/>
        <v>0.37333333333333335</v>
      </c>
      <c r="M108" s="98">
        <v>1</v>
      </c>
      <c r="N108" s="36">
        <f t="shared" si="36"/>
        <v>-99.79038200075469</v>
      </c>
      <c r="O108" s="42">
        <f t="shared" si="43"/>
        <v>8.666666666666667E-2</v>
      </c>
      <c r="P108" t="s">
        <v>120</v>
      </c>
      <c r="Q108">
        <v>16.3</v>
      </c>
      <c r="R108">
        <v>16.260000000000002</v>
      </c>
      <c r="S108">
        <v>16.02</v>
      </c>
      <c r="T108" s="43">
        <f t="shared" si="32"/>
        <v>16.193333333333332</v>
      </c>
      <c r="U108" s="40">
        <v>192.8</v>
      </c>
      <c r="V108" s="40">
        <v>193.5</v>
      </c>
      <c r="W108" s="40">
        <v>207.4</v>
      </c>
      <c r="X108" s="43">
        <f t="shared" si="37"/>
        <v>197.9</v>
      </c>
      <c r="Y108" s="43">
        <f>'Std. Curve B-16S'!C9</f>
        <v>172.09807351043591</v>
      </c>
      <c r="Z108" s="23" t="s">
        <v>74</v>
      </c>
      <c r="AA108" s="37">
        <f t="shared" si="38"/>
        <v>1118000</v>
      </c>
      <c r="AB108" s="38">
        <f>Y108*'DNA extraction'!O108*'DNA extraction'!F108/'DNA extraction'!E108/1000</f>
        <v>1408.3312071230434</v>
      </c>
      <c r="AC108" s="38">
        <f>AB108*FWDW!H108</f>
        <v>0</v>
      </c>
      <c r="AD108" s="37">
        <f t="shared" si="39"/>
        <v>1574514289.5635626</v>
      </c>
      <c r="AE108" s="37">
        <f t="shared" si="40"/>
        <v>0</v>
      </c>
      <c r="AF108" s="39">
        <f t="shared" si="41"/>
        <v>8.2346827504160718</v>
      </c>
      <c r="AG108" s="39">
        <f t="shared" si="42"/>
        <v>4.1610322134492526E-2</v>
      </c>
    </row>
    <row r="109" spans="1:33" x14ac:dyDescent="0.3">
      <c r="A109" s="31" t="str">
        <f>Meta!A109</f>
        <v>NxW_16S</v>
      </c>
      <c r="B109" s="31">
        <f>Meta!B109</f>
        <v>147</v>
      </c>
      <c r="C109" t="s">
        <v>73</v>
      </c>
      <c r="D109" t="s">
        <v>220</v>
      </c>
      <c r="E109" t="s">
        <v>210</v>
      </c>
      <c r="F109" t="s">
        <v>108</v>
      </c>
      <c r="G109" t="s">
        <v>211</v>
      </c>
      <c r="H109" t="s">
        <v>212</v>
      </c>
      <c r="I109">
        <v>0.38</v>
      </c>
      <c r="J109">
        <v>0.37</v>
      </c>
      <c r="K109">
        <v>0.39</v>
      </c>
      <c r="L109" s="41">
        <f t="shared" si="35"/>
        <v>0.38000000000000006</v>
      </c>
      <c r="M109" s="98">
        <v>1</v>
      </c>
      <c r="N109" s="36">
        <f t="shared" si="36"/>
        <v>-99.766427853090988</v>
      </c>
      <c r="O109" s="42">
        <f t="shared" si="43"/>
        <v>8.666666666666667E-2</v>
      </c>
      <c r="P109" t="s">
        <v>121</v>
      </c>
      <c r="Q109">
        <v>17.21</v>
      </c>
      <c r="R109">
        <v>17.04</v>
      </c>
      <c r="S109">
        <v>16.899999999999999</v>
      </c>
      <c r="T109" s="43">
        <f t="shared" si="32"/>
        <v>17.05</v>
      </c>
      <c r="U109" s="40">
        <v>106.2</v>
      </c>
      <c r="V109" s="40">
        <v>115.2</v>
      </c>
      <c r="W109" s="40">
        <v>116</v>
      </c>
      <c r="X109" s="43">
        <f t="shared" si="37"/>
        <v>112.46666666666665</v>
      </c>
      <c r="Y109" s="43">
        <f>'Std. Curve B-16S'!C10</f>
        <v>97.823784005362072</v>
      </c>
      <c r="Z109" s="23" t="s">
        <v>74</v>
      </c>
      <c r="AA109" s="37">
        <f t="shared" si="38"/>
        <v>1118000</v>
      </c>
      <c r="AB109" s="38">
        <f>Y109*'DNA extraction'!O109*'DNA extraction'!F109/'DNA extraction'!E109/1000</f>
        <v>795.31531711676485</v>
      </c>
      <c r="AC109" s="38">
        <f>AB109*FWDW!H109</f>
        <v>0</v>
      </c>
      <c r="AD109" s="37">
        <f t="shared" si="39"/>
        <v>889162524.53654313</v>
      </c>
      <c r="AE109" s="37">
        <f t="shared" si="40"/>
        <v>0</v>
      </c>
      <c r="AF109" s="39">
        <f t="shared" si="41"/>
        <v>5.4418134232380035</v>
      </c>
      <c r="AG109" s="39">
        <f t="shared" si="42"/>
        <v>4.8386011469217581E-2</v>
      </c>
    </row>
    <row r="110" spans="1:33" x14ac:dyDescent="0.3">
      <c r="A110" s="31" t="str">
        <f>Meta!A110</f>
        <v>NxW_16S</v>
      </c>
      <c r="B110" s="31">
        <f>Meta!B110</f>
        <v>148</v>
      </c>
      <c r="C110" t="s">
        <v>73</v>
      </c>
      <c r="D110" t="s">
        <v>220</v>
      </c>
      <c r="E110" t="s">
        <v>210</v>
      </c>
      <c r="F110" t="s">
        <v>108</v>
      </c>
      <c r="G110" t="s">
        <v>211</v>
      </c>
      <c r="H110" t="s">
        <v>212</v>
      </c>
      <c r="I110">
        <v>0.36</v>
      </c>
      <c r="J110">
        <v>0.35</v>
      </c>
      <c r="K110">
        <v>0.38</v>
      </c>
      <c r="L110" s="41">
        <f t="shared" si="35"/>
        <v>0.36333333333333329</v>
      </c>
      <c r="M110" s="98">
        <v>1</v>
      </c>
      <c r="N110" s="36">
        <f t="shared" si="36"/>
        <v>-99.823108721025662</v>
      </c>
      <c r="O110" s="42">
        <f t="shared" si="43"/>
        <v>8.666666666666667E-2</v>
      </c>
      <c r="P110" t="s">
        <v>122</v>
      </c>
      <c r="Q110">
        <v>17.53</v>
      </c>
      <c r="R110">
        <v>17.27</v>
      </c>
      <c r="S110">
        <v>17.29</v>
      </c>
      <c r="T110" s="43">
        <f t="shared" si="32"/>
        <v>17.363333333333333</v>
      </c>
      <c r="U110" s="40">
        <v>86.09</v>
      </c>
      <c r="V110" s="40">
        <v>98.83</v>
      </c>
      <c r="W110" s="40">
        <v>89.72</v>
      </c>
      <c r="X110" s="43">
        <f t="shared" si="37"/>
        <v>91.546666666666667</v>
      </c>
      <c r="Y110" s="43">
        <f>'Std. Curve B-16S'!C11</f>
        <v>79.56320983208532</v>
      </c>
      <c r="Z110" s="23" t="s">
        <v>74</v>
      </c>
      <c r="AA110" s="37">
        <f t="shared" si="38"/>
        <v>1118000</v>
      </c>
      <c r="AB110" s="38">
        <f>Y110*'DNA extraction'!O110*'DNA extraction'!F110/'DNA extraction'!E110/1000</f>
        <v>635.4888964224067</v>
      </c>
      <c r="AC110" s="38">
        <f>AB110*FWDW!H110</f>
        <v>0</v>
      </c>
      <c r="AD110" s="37">
        <f t="shared" si="39"/>
        <v>710476586.20025074</v>
      </c>
      <c r="AE110" s="37">
        <f t="shared" si="40"/>
        <v>0</v>
      </c>
      <c r="AF110" s="39">
        <f t="shared" si="41"/>
        <v>6.5634924646359813</v>
      </c>
      <c r="AG110" s="39">
        <f t="shared" si="42"/>
        <v>7.1695592025589658E-2</v>
      </c>
    </row>
    <row r="111" spans="1:33" x14ac:dyDescent="0.3">
      <c r="A111" s="31" t="str">
        <f>Meta!A111</f>
        <v>NxW_16S</v>
      </c>
      <c r="B111" s="31">
        <f>Meta!B111</f>
        <v>149</v>
      </c>
      <c r="C111" t="s">
        <v>73</v>
      </c>
      <c r="D111" t="s">
        <v>220</v>
      </c>
      <c r="E111" t="s">
        <v>210</v>
      </c>
      <c r="F111" t="s">
        <v>108</v>
      </c>
      <c r="G111" t="s">
        <v>211</v>
      </c>
      <c r="H111" t="s">
        <v>212</v>
      </c>
      <c r="I111">
        <v>0.35</v>
      </c>
      <c r="J111">
        <v>0.35</v>
      </c>
      <c r="K111">
        <v>0.36</v>
      </c>
      <c r="L111" s="41">
        <f t="shared" si="35"/>
        <v>0.35333333333333333</v>
      </c>
      <c r="M111" s="98">
        <v>1</v>
      </c>
      <c r="N111" s="36">
        <f t="shared" si="36"/>
        <v>-99.852153407092871</v>
      </c>
      <c r="O111" s="42">
        <f t="shared" si="43"/>
        <v>8.666666666666667E-2</v>
      </c>
      <c r="P111" t="s">
        <v>123</v>
      </c>
      <c r="Q111">
        <v>15.76</v>
      </c>
      <c r="R111">
        <v>15.68</v>
      </c>
      <c r="S111">
        <v>15.54</v>
      </c>
      <c r="T111" s="43">
        <f t="shared" si="32"/>
        <v>15.659999999999998</v>
      </c>
      <c r="U111" s="40">
        <v>274.7</v>
      </c>
      <c r="V111" s="40">
        <v>284.60000000000002</v>
      </c>
      <c r="W111" s="40">
        <v>284.60000000000002</v>
      </c>
      <c r="X111" s="43">
        <f t="shared" si="37"/>
        <v>281.3</v>
      </c>
      <c r="Y111" s="43">
        <f>'Std. Curve B-16S'!C12</f>
        <v>244.63106417572283</v>
      </c>
      <c r="Z111" s="23" t="s">
        <v>74</v>
      </c>
      <c r="AA111" s="37">
        <f t="shared" si="38"/>
        <v>1118000</v>
      </c>
      <c r="AB111" s="38">
        <f>Y111*'DNA extraction'!O111*'DNA extraction'!F111/'DNA extraction'!E111/1000</f>
        <v>1943.8304662353821</v>
      </c>
      <c r="AC111" s="38">
        <f>AB111*FWDW!H111</f>
        <v>0</v>
      </c>
      <c r="AD111" s="37">
        <f t="shared" si="39"/>
        <v>2173202461.2511573</v>
      </c>
      <c r="AE111" s="37">
        <f t="shared" si="40"/>
        <v>0</v>
      </c>
      <c r="AF111" s="39">
        <f t="shared" si="41"/>
        <v>5.7157676649773146</v>
      </c>
      <c r="AG111" s="39">
        <f t="shared" si="42"/>
        <v>2.031911718797481E-2</v>
      </c>
    </row>
    <row r="112" spans="1:33" x14ac:dyDescent="0.3">
      <c r="A112" s="31" t="str">
        <f>Meta!A112</f>
        <v>NxW_16S</v>
      </c>
      <c r="B112" s="31">
        <f>Meta!B112</f>
        <v>150</v>
      </c>
      <c r="C112" t="s">
        <v>73</v>
      </c>
      <c r="D112" t="s">
        <v>220</v>
      </c>
      <c r="E112" t="s">
        <v>210</v>
      </c>
      <c r="F112" t="s">
        <v>108</v>
      </c>
      <c r="G112" t="s">
        <v>211</v>
      </c>
      <c r="H112" t="s">
        <v>212</v>
      </c>
      <c r="I112">
        <v>0.35</v>
      </c>
      <c r="J112">
        <v>0.35</v>
      </c>
      <c r="K112">
        <v>0.37</v>
      </c>
      <c r="L112" s="41">
        <f t="shared" si="35"/>
        <v>0.35666666666666663</v>
      </c>
      <c r="M112" s="98">
        <v>1</v>
      </c>
      <c r="N112" s="36">
        <f t="shared" si="36"/>
        <v>-99.842869069529215</v>
      </c>
      <c r="O112" s="42">
        <f t="shared" si="43"/>
        <v>8.666666666666667E-2</v>
      </c>
      <c r="P112" t="s">
        <v>124</v>
      </c>
      <c r="Q112">
        <v>16.989999999999998</v>
      </c>
      <c r="R112">
        <v>16.739999999999998</v>
      </c>
      <c r="S112">
        <v>16.510000000000002</v>
      </c>
      <c r="T112" s="43">
        <f t="shared" si="32"/>
        <v>16.746666666666666</v>
      </c>
      <c r="U112" s="40">
        <v>122.7</v>
      </c>
      <c r="V112" s="40">
        <v>140.6</v>
      </c>
      <c r="W112" s="40">
        <v>150.1</v>
      </c>
      <c r="X112" s="43">
        <f t="shared" si="37"/>
        <v>137.79999999999998</v>
      </c>
      <c r="Y112" s="43">
        <f>'Std. Curve B-16S'!C13</f>
        <v>119.48484601274647</v>
      </c>
      <c r="Z112" s="23" t="s">
        <v>74</v>
      </c>
      <c r="AA112" s="37">
        <f t="shared" si="38"/>
        <v>1118000</v>
      </c>
      <c r="AB112" s="38">
        <f>Y112*'DNA extraction'!O112*'DNA extraction'!F112/'DNA extraction'!E112/1000</f>
        <v>941.1961088046196</v>
      </c>
      <c r="AC112" s="38">
        <f>AB112*FWDW!H112</f>
        <v>0</v>
      </c>
      <c r="AD112" s="37">
        <f t="shared" si="39"/>
        <v>1052257249.6435647</v>
      </c>
      <c r="AE112" s="37">
        <f t="shared" si="40"/>
        <v>0</v>
      </c>
      <c r="AF112" s="39">
        <f t="shared" si="41"/>
        <v>13.912943613772029</v>
      </c>
      <c r="AG112" s="39">
        <f t="shared" si="42"/>
        <v>0.10096475771968091</v>
      </c>
    </row>
    <row r="113" spans="1:33" x14ac:dyDescent="0.3">
      <c r="A113" s="31" t="str">
        <f>Meta!A113</f>
        <v>NxW_16S</v>
      </c>
      <c r="B113" s="31">
        <f>Meta!B113</f>
        <v>151</v>
      </c>
      <c r="C113" t="s">
        <v>73</v>
      </c>
      <c r="D113" t="s">
        <v>220</v>
      </c>
      <c r="E113" t="s">
        <v>210</v>
      </c>
      <c r="F113" t="s">
        <v>108</v>
      </c>
      <c r="G113" t="s">
        <v>211</v>
      </c>
      <c r="H113" t="s">
        <v>212</v>
      </c>
      <c r="I113">
        <v>0.37</v>
      </c>
      <c r="J113">
        <v>0.36</v>
      </c>
      <c r="K113">
        <v>0.38</v>
      </c>
      <c r="L113" s="41">
        <f t="shared" si="35"/>
        <v>0.36999999999999994</v>
      </c>
      <c r="M113" s="98">
        <v>1</v>
      </c>
      <c r="N113" s="36">
        <f t="shared" si="36"/>
        <v>-99.801711605087291</v>
      </c>
      <c r="O113" s="42">
        <f t="shared" si="43"/>
        <v>8.666666666666667E-2</v>
      </c>
      <c r="P113" t="s">
        <v>125</v>
      </c>
      <c r="Q113">
        <v>17.2</v>
      </c>
      <c r="R113">
        <v>16.899999999999999</v>
      </c>
      <c r="S113">
        <v>16.68</v>
      </c>
      <c r="T113" s="43">
        <f t="shared" si="32"/>
        <v>16.926666666666666</v>
      </c>
      <c r="U113" s="40">
        <v>106.9</v>
      </c>
      <c r="V113" s="40">
        <v>126.4</v>
      </c>
      <c r="W113" s="40">
        <v>134.19999999999999</v>
      </c>
      <c r="X113" s="43">
        <f t="shared" si="37"/>
        <v>122.5</v>
      </c>
      <c r="Y113" s="43">
        <f>'Std. Curve B-16S'!C14</f>
        <v>106.11201574610277</v>
      </c>
      <c r="Z113" s="23" t="s">
        <v>74</v>
      </c>
      <c r="AA113" s="37">
        <f t="shared" si="38"/>
        <v>1118000</v>
      </c>
      <c r="AB113" s="38">
        <f>Y113*'DNA extraction'!O113*'DNA extraction'!F113/'DNA extraction'!E113/1000</f>
        <v>847.20172252377461</v>
      </c>
      <c r="AC113" s="38">
        <f>AB113*FWDW!H113</f>
        <v>0</v>
      </c>
      <c r="AD113" s="37">
        <f t="shared" si="39"/>
        <v>947171525.78157997</v>
      </c>
      <c r="AE113" s="37">
        <f t="shared" si="40"/>
        <v>0</v>
      </c>
      <c r="AF113" s="39">
        <f t="shared" si="41"/>
        <v>14.061649974309551</v>
      </c>
      <c r="AG113" s="39">
        <f t="shared" si="42"/>
        <v>0.11478897938211878</v>
      </c>
    </row>
    <row r="114" spans="1:33" x14ac:dyDescent="0.3">
      <c r="A114" s="31" t="str">
        <f>Meta!A114</f>
        <v>NxW_16S</v>
      </c>
      <c r="B114" s="31">
        <f>Meta!B114</f>
        <v>152</v>
      </c>
      <c r="C114" t="s">
        <v>73</v>
      </c>
      <c r="D114" t="s">
        <v>220</v>
      </c>
      <c r="E114" t="s">
        <v>210</v>
      </c>
      <c r="F114" t="s">
        <v>108</v>
      </c>
      <c r="G114" t="s">
        <v>211</v>
      </c>
      <c r="H114" t="s">
        <v>212</v>
      </c>
      <c r="I114">
        <v>0.35</v>
      </c>
      <c r="J114">
        <v>0.32</v>
      </c>
      <c r="K114">
        <v>0.32</v>
      </c>
      <c r="L114" s="41">
        <f t="shared" si="35"/>
        <v>0.33</v>
      </c>
      <c r="M114" s="98">
        <v>1</v>
      </c>
      <c r="N114" s="36">
        <f t="shared" si="36"/>
        <v>-99.90673966531169</v>
      </c>
      <c r="O114" s="42">
        <f t="shared" si="43"/>
        <v>8.666666666666667E-2</v>
      </c>
      <c r="P114" t="s">
        <v>126</v>
      </c>
      <c r="Q114" t="s">
        <v>202</v>
      </c>
      <c r="R114">
        <v>17.190000000000001</v>
      </c>
      <c r="S114">
        <v>16.68</v>
      </c>
      <c r="T114" s="43">
        <f t="shared" si="32"/>
        <v>16.935000000000002</v>
      </c>
      <c r="U114" t="s">
        <v>202</v>
      </c>
      <c r="V114" s="40">
        <v>104.2</v>
      </c>
      <c r="W114" s="40">
        <v>134.19999999999999</v>
      </c>
      <c r="X114" s="43">
        <f t="shared" si="37"/>
        <v>119.19999999999999</v>
      </c>
      <c r="Y114" s="43">
        <f>'Std. Curve B-16S'!C15</f>
        <v>105.53051825917413</v>
      </c>
      <c r="Z114" s="23" t="s">
        <v>74</v>
      </c>
      <c r="AA114" s="37">
        <f t="shared" si="38"/>
        <v>1118000</v>
      </c>
      <c r="AB114" s="38">
        <f>Y114*'DNA extraction'!O114*'DNA extraction'!F114/'DNA extraction'!E114/1000</f>
        <v>861.47361844223792</v>
      </c>
      <c r="AC114" s="38">
        <f>AB114*FWDW!H114</f>
        <v>0</v>
      </c>
      <c r="AD114" s="37">
        <f t="shared" si="39"/>
        <v>963127505.41842198</v>
      </c>
      <c r="AE114" s="37">
        <f t="shared" si="40"/>
        <v>0</v>
      </c>
      <c r="AF114" s="39">
        <f t="shared" si="41"/>
        <v>21.213203435596512</v>
      </c>
      <c r="AG114" s="39">
        <f t="shared" si="42"/>
        <v>0.17796311607044055</v>
      </c>
    </row>
    <row r="115" spans="1:33" x14ac:dyDescent="0.3">
      <c r="A115" s="31" t="str">
        <f>Meta!A115</f>
        <v>NxW_16S</v>
      </c>
      <c r="B115" s="31">
        <f>Meta!B115</f>
        <v>153</v>
      </c>
      <c r="C115" t="s">
        <v>73</v>
      </c>
      <c r="D115" t="s">
        <v>220</v>
      </c>
      <c r="E115" t="s">
        <v>210</v>
      </c>
      <c r="F115" t="s">
        <v>108</v>
      </c>
      <c r="G115" t="s">
        <v>211</v>
      </c>
      <c r="H115" t="s">
        <v>212</v>
      </c>
      <c r="I115">
        <v>0.36</v>
      </c>
      <c r="J115">
        <v>0.3</v>
      </c>
      <c r="K115">
        <v>0.41</v>
      </c>
      <c r="L115" s="41">
        <f t="shared" si="35"/>
        <v>0.35666666666666663</v>
      </c>
      <c r="M115" s="98">
        <v>1</v>
      </c>
      <c r="N115" s="36">
        <f t="shared" si="36"/>
        <v>-99.842869069529215</v>
      </c>
      <c r="O115" s="42">
        <f t="shared" si="43"/>
        <v>8.666666666666667E-2</v>
      </c>
      <c r="P115" t="s">
        <v>127</v>
      </c>
      <c r="Q115">
        <v>16.850000000000001</v>
      </c>
      <c r="R115">
        <v>16.690000000000001</v>
      </c>
      <c r="S115">
        <v>16.309999999999999</v>
      </c>
      <c r="T115" s="43">
        <f t="shared" si="32"/>
        <v>16.616666666666671</v>
      </c>
      <c r="U115" s="40">
        <v>134.4</v>
      </c>
      <c r="V115" s="40">
        <v>145.4</v>
      </c>
      <c r="W115" s="40">
        <v>171.3</v>
      </c>
      <c r="X115" s="43">
        <f t="shared" si="37"/>
        <v>150.36666666666667</v>
      </c>
      <c r="Y115" s="43">
        <f>'Std. Curve B-16S'!C16</f>
        <v>130.1793592754037</v>
      </c>
      <c r="Z115" s="23" t="s">
        <v>74</v>
      </c>
      <c r="AA115" s="37">
        <f t="shared" si="38"/>
        <v>1118000</v>
      </c>
      <c r="AB115" s="38">
        <f>Y115*'DNA extraction'!O115*'DNA extraction'!F115/'DNA extraction'!E115/1000</f>
        <v>1061.8218537961152</v>
      </c>
      <c r="AC115" s="38">
        <f>AB115*FWDW!H115</f>
        <v>0</v>
      </c>
      <c r="AD115" s="37">
        <f t="shared" si="39"/>
        <v>1187116832.5440569</v>
      </c>
      <c r="AE115" s="37">
        <f t="shared" si="40"/>
        <v>0</v>
      </c>
      <c r="AF115" s="39">
        <f t="shared" si="41"/>
        <v>18.944744213985459</v>
      </c>
      <c r="AG115" s="39">
        <f t="shared" si="42"/>
        <v>0.12599031842597289</v>
      </c>
    </row>
    <row r="116" spans="1:33" x14ac:dyDescent="0.3">
      <c r="A116" s="31" t="str">
        <f>Meta!A116</f>
        <v>NxW_16S</v>
      </c>
      <c r="B116" s="31">
        <f>Meta!B116</f>
        <v>154</v>
      </c>
      <c r="C116" t="s">
        <v>73</v>
      </c>
      <c r="D116" t="s">
        <v>220</v>
      </c>
      <c r="E116" t="s">
        <v>210</v>
      </c>
      <c r="F116" t="s">
        <v>108</v>
      </c>
      <c r="G116" t="s">
        <v>211</v>
      </c>
      <c r="H116" t="s">
        <v>212</v>
      </c>
      <c r="I116">
        <v>0.34</v>
      </c>
      <c r="J116">
        <v>0.34</v>
      </c>
      <c r="K116">
        <v>0.38</v>
      </c>
      <c r="L116" s="41">
        <f t="shared" si="35"/>
        <v>0.35333333333333333</v>
      </c>
      <c r="M116" s="98">
        <v>1</v>
      </c>
      <c r="N116" s="36">
        <f t="shared" si="36"/>
        <v>-99.852153407092871</v>
      </c>
      <c r="O116" s="42">
        <f t="shared" si="43"/>
        <v>8.666666666666667E-2</v>
      </c>
      <c r="P116" t="s">
        <v>128</v>
      </c>
      <c r="Q116">
        <v>16.78</v>
      </c>
      <c r="R116">
        <v>16.329999999999998</v>
      </c>
      <c r="S116">
        <v>16.079999999999998</v>
      </c>
      <c r="T116" s="43">
        <f t="shared" si="32"/>
        <v>16.396666666666665</v>
      </c>
      <c r="U116" s="40">
        <v>140.80000000000001</v>
      </c>
      <c r="V116" s="40">
        <v>184.7</v>
      </c>
      <c r="W116" s="40">
        <v>199.3</v>
      </c>
      <c r="X116" s="43">
        <f t="shared" si="37"/>
        <v>174.93333333333331</v>
      </c>
      <c r="Y116" s="43">
        <f>'Std. Curve B-16S'!C17</f>
        <v>150.50314071353938</v>
      </c>
      <c r="Z116" s="23" t="s">
        <v>74</v>
      </c>
      <c r="AA116" s="37">
        <f t="shared" si="38"/>
        <v>1118000</v>
      </c>
      <c r="AB116" s="38">
        <f>Y116*'DNA extraction'!O116*'DNA extraction'!F116/'DNA extraction'!E116/1000</f>
        <v>1213.2457937407446</v>
      </c>
      <c r="AC116" s="38">
        <f>AB116*FWDW!H116</f>
        <v>0</v>
      </c>
      <c r="AD116" s="37">
        <f t="shared" si="39"/>
        <v>1356408797.4021525</v>
      </c>
      <c r="AE116" s="37">
        <f t="shared" si="40"/>
        <v>0</v>
      </c>
      <c r="AF116" s="39">
        <f t="shared" si="41"/>
        <v>30.448371603968248</v>
      </c>
      <c r="AG116" s="39">
        <f t="shared" si="42"/>
        <v>0.17405700230926974</v>
      </c>
    </row>
    <row r="117" spans="1:33" x14ac:dyDescent="0.3">
      <c r="A117" s="31" t="str">
        <f>Meta!A117</f>
        <v>NxW_16S</v>
      </c>
      <c r="B117" s="31">
        <f>Meta!B117</f>
        <v>155</v>
      </c>
      <c r="C117" t="s">
        <v>73</v>
      </c>
      <c r="D117" t="s">
        <v>220</v>
      </c>
      <c r="E117" t="s">
        <v>210</v>
      </c>
      <c r="F117" t="s">
        <v>108</v>
      </c>
      <c r="G117" t="s">
        <v>211</v>
      </c>
      <c r="H117" t="s">
        <v>212</v>
      </c>
      <c r="I117">
        <v>0.35</v>
      </c>
      <c r="J117">
        <v>0.34</v>
      </c>
      <c r="K117">
        <v>0.37</v>
      </c>
      <c r="L117" s="41">
        <f t="shared" si="35"/>
        <v>0.35333333333333333</v>
      </c>
      <c r="M117" s="98">
        <v>1</v>
      </c>
      <c r="N117" s="36">
        <f t="shared" si="36"/>
        <v>-99.852153407092871</v>
      </c>
      <c r="O117" s="42">
        <f t="shared" si="43"/>
        <v>8.666666666666667E-2</v>
      </c>
      <c r="P117" t="s">
        <v>129</v>
      </c>
      <c r="Q117" t="s">
        <v>202</v>
      </c>
      <c r="R117">
        <v>17.95</v>
      </c>
      <c r="S117">
        <v>17.690000000000001</v>
      </c>
      <c r="T117" s="43">
        <f t="shared" si="32"/>
        <v>17.82</v>
      </c>
      <c r="U117" t="s">
        <v>202</v>
      </c>
      <c r="V117" s="40">
        <v>62.87</v>
      </c>
      <c r="W117" s="40">
        <v>68.91</v>
      </c>
      <c r="X117" s="43">
        <f t="shared" si="37"/>
        <v>65.89</v>
      </c>
      <c r="Y117" s="43">
        <f>'Std. Curve B-16S'!C18</f>
        <v>58.875206278641343</v>
      </c>
      <c r="Z117" s="23" t="s">
        <v>74</v>
      </c>
      <c r="AA117" s="37">
        <f t="shared" si="38"/>
        <v>1118000</v>
      </c>
      <c r="AB117" s="38">
        <f>Y117*'DNA extraction'!O117*'DNA extraction'!F117/'DNA extraction'!E117/1000</f>
        <v>475.18326294302949</v>
      </c>
      <c r="AC117" s="38">
        <f>AB117*FWDW!H117</f>
        <v>0</v>
      </c>
      <c r="AD117" s="37">
        <f t="shared" si="39"/>
        <v>531254887.97030699</v>
      </c>
      <c r="AE117" s="37">
        <f t="shared" si="40"/>
        <v>0</v>
      </c>
      <c r="AF117" s="39">
        <f t="shared" si="41"/>
        <v>4.2709249583667459</v>
      </c>
      <c r="AG117" s="39">
        <f t="shared" si="42"/>
        <v>6.481901591086274E-2</v>
      </c>
    </row>
    <row r="118" spans="1:33" x14ac:dyDescent="0.3">
      <c r="A118" s="31" t="str">
        <f>Meta!A118</f>
        <v>NxW_16S</v>
      </c>
      <c r="B118" s="31">
        <f>Meta!B118</f>
        <v>156</v>
      </c>
      <c r="C118" t="s">
        <v>73</v>
      </c>
      <c r="D118" t="s">
        <v>220</v>
      </c>
      <c r="E118" t="s">
        <v>210</v>
      </c>
      <c r="F118" t="s">
        <v>108</v>
      </c>
      <c r="G118" t="s">
        <v>211</v>
      </c>
      <c r="H118" t="s">
        <v>212</v>
      </c>
      <c r="I118">
        <v>0.28999999999999998</v>
      </c>
      <c r="J118">
        <v>0.3</v>
      </c>
      <c r="K118">
        <v>0.31</v>
      </c>
      <c r="L118" s="41">
        <f t="shared" si="35"/>
        <v>0.3</v>
      </c>
      <c r="M118" s="98">
        <v>1</v>
      </c>
      <c r="N118" s="36">
        <f t="shared" si="36"/>
        <v>-99.953584111663872</v>
      </c>
      <c r="O118" s="42">
        <f t="shared" si="43"/>
        <v>8.666666666666667E-2</v>
      </c>
      <c r="P118" t="s">
        <v>130</v>
      </c>
      <c r="Q118">
        <v>17.91</v>
      </c>
      <c r="R118">
        <v>17.309999999999999</v>
      </c>
      <c r="S118">
        <v>17.170000000000002</v>
      </c>
      <c r="T118" s="43">
        <f t="shared" si="32"/>
        <v>17.463333333333335</v>
      </c>
      <c r="U118" s="40">
        <v>67.099999999999994</v>
      </c>
      <c r="V118" s="40">
        <v>96.24</v>
      </c>
      <c r="W118" s="40">
        <v>97.11</v>
      </c>
      <c r="X118" s="43">
        <f t="shared" si="37"/>
        <v>86.816666666666663</v>
      </c>
      <c r="Y118" s="43">
        <f>'Std. Curve B-16S'!C19</f>
        <v>74.485951758475366</v>
      </c>
      <c r="Z118" s="23" t="s">
        <v>74</v>
      </c>
      <c r="AA118" s="37">
        <f t="shared" si="38"/>
        <v>1118000</v>
      </c>
      <c r="AB118" s="38">
        <f>Y118*'DNA extraction'!O118*'DNA extraction'!F118/'DNA extraction'!E118/1000</f>
        <v>610.04055494246813</v>
      </c>
      <c r="AC118" s="38">
        <f>AB118*FWDW!H118</f>
        <v>0</v>
      </c>
      <c r="AD118" s="37">
        <f t="shared" si="39"/>
        <v>682025340.42567933</v>
      </c>
      <c r="AE118" s="37">
        <f t="shared" si="40"/>
        <v>0</v>
      </c>
      <c r="AF118" s="39">
        <f t="shared" si="41"/>
        <v>17.08067426459894</v>
      </c>
      <c r="AG118" s="39">
        <f t="shared" si="42"/>
        <v>0.19674418427259291</v>
      </c>
    </row>
    <row r="119" spans="1:33" x14ac:dyDescent="0.3">
      <c r="A119" s="31" t="str">
        <f>Meta!A119</f>
        <v>NxW_16S</v>
      </c>
      <c r="B119" s="31">
        <f>Meta!B119</f>
        <v>157</v>
      </c>
      <c r="C119" t="s">
        <v>73</v>
      </c>
      <c r="D119" t="s">
        <v>220</v>
      </c>
      <c r="E119" t="s">
        <v>210</v>
      </c>
      <c r="F119" t="s">
        <v>108</v>
      </c>
      <c r="G119" t="s">
        <v>211</v>
      </c>
      <c r="H119" t="s">
        <v>212</v>
      </c>
      <c r="I119">
        <v>0.3</v>
      </c>
      <c r="J119">
        <v>0.3</v>
      </c>
      <c r="K119">
        <v>0.33</v>
      </c>
      <c r="L119" s="41">
        <f t="shared" si="35"/>
        <v>0.31</v>
      </c>
      <c r="M119" s="98">
        <v>1</v>
      </c>
      <c r="N119" s="36">
        <f t="shared" si="36"/>
        <v>-99.940544292914552</v>
      </c>
      <c r="O119" s="42">
        <f t="shared" si="43"/>
        <v>8.666666666666667E-2</v>
      </c>
      <c r="P119" t="s">
        <v>131</v>
      </c>
      <c r="Q119">
        <v>17.329999999999998</v>
      </c>
      <c r="R119">
        <v>17.32</v>
      </c>
      <c r="S119">
        <v>17.05</v>
      </c>
      <c r="T119" s="43">
        <f t="shared" si="32"/>
        <v>17.233333333333334</v>
      </c>
      <c r="U119" s="40">
        <v>98.15</v>
      </c>
      <c r="V119" s="40">
        <v>95.6</v>
      </c>
      <c r="W119" s="40">
        <v>105.1</v>
      </c>
      <c r="X119" s="43">
        <f t="shared" si="37"/>
        <v>99.616666666666674</v>
      </c>
      <c r="Y119" s="43">
        <f>'Std. Curve B-16S'!C20</f>
        <v>86.684529657681139</v>
      </c>
      <c r="Z119" s="23" t="s">
        <v>74</v>
      </c>
      <c r="AA119" s="37">
        <f t="shared" si="38"/>
        <v>1118000</v>
      </c>
      <c r="AB119" s="38">
        <f>Y119*'DNA extraction'!O119*'DNA extraction'!F119/'DNA extraction'!E119/1000</f>
        <v>712.28044090124183</v>
      </c>
      <c r="AC119" s="38">
        <f>AB119*FWDW!H119</f>
        <v>0</v>
      </c>
      <c r="AD119" s="37">
        <f t="shared" si="39"/>
        <v>796329532.92758834</v>
      </c>
      <c r="AE119" s="37">
        <f t="shared" si="40"/>
        <v>0</v>
      </c>
      <c r="AF119" s="39">
        <f t="shared" si="41"/>
        <v>4.9168926501738186</v>
      </c>
      <c r="AG119" s="39">
        <f t="shared" si="42"/>
        <v>4.9358132677000018E-2</v>
      </c>
    </row>
    <row r="120" spans="1:33" x14ac:dyDescent="0.3">
      <c r="A120" s="31" t="str">
        <f>Meta!A120</f>
        <v>NxW_16S</v>
      </c>
      <c r="B120" s="31">
        <f>Meta!B120</f>
        <v>158</v>
      </c>
      <c r="C120" t="s">
        <v>73</v>
      </c>
      <c r="D120" t="s">
        <v>220</v>
      </c>
      <c r="E120" t="s">
        <v>210</v>
      </c>
      <c r="F120" t="s">
        <v>108</v>
      </c>
      <c r="G120" t="s">
        <v>211</v>
      </c>
      <c r="H120" t="s">
        <v>212</v>
      </c>
      <c r="I120">
        <v>0.36</v>
      </c>
      <c r="J120">
        <v>0.35</v>
      </c>
      <c r="K120">
        <v>0.38</v>
      </c>
      <c r="L120" s="41">
        <f t="shared" si="35"/>
        <v>0.36333333333333329</v>
      </c>
      <c r="M120" s="98">
        <v>1</v>
      </c>
      <c r="N120" s="36">
        <f t="shared" si="36"/>
        <v>-99.823108721025662</v>
      </c>
      <c r="O120" s="42">
        <f t="shared" si="43"/>
        <v>8.666666666666667E-2</v>
      </c>
      <c r="P120" t="s">
        <v>132</v>
      </c>
      <c r="Q120" t="s">
        <v>202</v>
      </c>
      <c r="R120">
        <v>17.170000000000002</v>
      </c>
      <c r="S120">
        <v>16.84</v>
      </c>
      <c r="T120" s="43">
        <f t="shared" si="32"/>
        <v>17.005000000000003</v>
      </c>
      <c r="U120" t="s">
        <v>202</v>
      </c>
      <c r="V120" s="40">
        <v>105.6</v>
      </c>
      <c r="W120" s="40">
        <v>120.7</v>
      </c>
      <c r="X120" s="43">
        <f t="shared" si="37"/>
        <v>113.15</v>
      </c>
      <c r="Y120" s="43">
        <f>'Std. Curve B-16S'!C21</f>
        <v>100.77006159424263</v>
      </c>
      <c r="Z120" s="23" t="s">
        <v>74</v>
      </c>
      <c r="AA120" s="37">
        <f t="shared" si="38"/>
        <v>1118000</v>
      </c>
      <c r="AB120" s="38">
        <f>Y120*'DNA extraction'!O120*'DNA extraction'!F120/'DNA extraction'!E120/1000</f>
        <v>807.77604484362826</v>
      </c>
      <c r="AC120" s="38">
        <f>AB120*FWDW!H120</f>
        <v>0</v>
      </c>
      <c r="AD120" s="37">
        <f t="shared" si="39"/>
        <v>903093618.13517642</v>
      </c>
      <c r="AE120" s="37">
        <f t="shared" si="40"/>
        <v>0</v>
      </c>
      <c r="AF120" s="39">
        <f t="shared" si="41"/>
        <v>10.677312395916873</v>
      </c>
      <c r="AG120" s="39">
        <f t="shared" si="42"/>
        <v>9.4364227979822121E-2</v>
      </c>
    </row>
    <row r="121" spans="1:33" x14ac:dyDescent="0.3">
      <c r="A121" s="31" t="str">
        <f>Meta!A121</f>
        <v>NxW_16S</v>
      </c>
      <c r="B121" s="31">
        <f>Meta!B121</f>
        <v>159</v>
      </c>
      <c r="C121" t="s">
        <v>73</v>
      </c>
      <c r="D121" t="s">
        <v>220</v>
      </c>
      <c r="E121" t="s">
        <v>210</v>
      </c>
      <c r="F121" t="s">
        <v>108</v>
      </c>
      <c r="G121" t="s">
        <v>211</v>
      </c>
      <c r="H121" t="s">
        <v>212</v>
      </c>
      <c r="I121">
        <v>0.36</v>
      </c>
      <c r="J121">
        <v>0.36</v>
      </c>
      <c r="K121">
        <v>0.38</v>
      </c>
      <c r="L121" s="41">
        <f t="shared" si="35"/>
        <v>0.3666666666666667</v>
      </c>
      <c r="M121" s="98">
        <v>1</v>
      </c>
      <c r="N121" s="36">
        <f t="shared" si="36"/>
        <v>-99.812618257713964</v>
      </c>
      <c r="O121" s="42">
        <f t="shared" si="43"/>
        <v>8.666666666666667E-2</v>
      </c>
      <c r="P121" t="s">
        <v>133</v>
      </c>
      <c r="Q121" t="s">
        <v>202</v>
      </c>
      <c r="R121">
        <v>17.11</v>
      </c>
      <c r="S121">
        <v>16.989999999999998</v>
      </c>
      <c r="T121" s="43">
        <f t="shared" si="32"/>
        <v>17.049999999999997</v>
      </c>
      <c r="U121" t="s">
        <v>202</v>
      </c>
      <c r="V121" s="40">
        <v>109.9</v>
      </c>
      <c r="W121" s="40">
        <v>109.4</v>
      </c>
      <c r="X121" s="43">
        <f t="shared" si="37"/>
        <v>109.65</v>
      </c>
      <c r="Y121" s="43">
        <f>'Std. Curve B-16S'!C22</f>
        <v>97.823784005362256</v>
      </c>
      <c r="Z121" s="23" t="s">
        <v>74</v>
      </c>
      <c r="AA121" s="37">
        <f t="shared" si="38"/>
        <v>1118000</v>
      </c>
      <c r="AB121" s="38">
        <f>Y121*'DNA extraction'!O121*'DNA extraction'!F121/'DNA extraction'!E121/1000</f>
        <v>788.90148391421178</v>
      </c>
      <c r="AC121" s="38">
        <f>AB121*FWDW!H121</f>
        <v>0</v>
      </c>
      <c r="AD121" s="37">
        <f t="shared" si="39"/>
        <v>881991859.01608872</v>
      </c>
      <c r="AE121" s="37">
        <f t="shared" si="40"/>
        <v>0</v>
      </c>
      <c r="AF121" s="39">
        <f t="shared" si="41"/>
        <v>0.35355339059327379</v>
      </c>
      <c r="AG121" s="39">
        <f t="shared" si="42"/>
        <v>3.2243811271616394E-3</v>
      </c>
    </row>
    <row r="122" spans="1:33" x14ac:dyDescent="0.3">
      <c r="A122" s="31" t="str">
        <f>Meta!A122</f>
        <v>NxW_16S</v>
      </c>
      <c r="B122" s="31">
        <f>Meta!B122</f>
        <v>160</v>
      </c>
      <c r="C122" t="s">
        <v>73</v>
      </c>
      <c r="D122" t="s">
        <v>220</v>
      </c>
      <c r="E122" t="s">
        <v>210</v>
      </c>
      <c r="F122" t="s">
        <v>108</v>
      </c>
      <c r="G122" t="s">
        <v>211</v>
      </c>
      <c r="H122" t="s">
        <v>212</v>
      </c>
      <c r="I122">
        <v>0.31</v>
      </c>
      <c r="J122">
        <v>0.32</v>
      </c>
      <c r="K122">
        <v>0.33</v>
      </c>
      <c r="L122" s="41">
        <f t="shared" si="35"/>
        <v>0.32</v>
      </c>
      <c r="M122" s="98">
        <v>1</v>
      </c>
      <c r="N122" s="36">
        <f t="shared" si="36"/>
        <v>-99.92501057906675</v>
      </c>
      <c r="O122" s="42">
        <f t="shared" si="43"/>
        <v>8.666666666666667E-2</v>
      </c>
      <c r="P122" t="s">
        <v>134</v>
      </c>
      <c r="Q122" t="s">
        <v>202</v>
      </c>
      <c r="R122">
        <v>18.329999999999998</v>
      </c>
      <c r="S122">
        <v>18.13</v>
      </c>
      <c r="T122" s="43">
        <f t="shared" si="32"/>
        <v>18.229999999999997</v>
      </c>
      <c r="U122" t="s">
        <v>202</v>
      </c>
      <c r="V122" s="40">
        <v>48.83</v>
      </c>
      <c r="W122" s="40">
        <v>51.55</v>
      </c>
      <c r="X122" s="43">
        <f t="shared" si="37"/>
        <v>50.19</v>
      </c>
      <c r="Y122" s="43">
        <f>'Std. Curve B-16S'!C23</f>
        <v>44.927986180192427</v>
      </c>
      <c r="Z122" s="23" t="s">
        <v>74</v>
      </c>
      <c r="AA122" s="37">
        <f t="shared" si="38"/>
        <v>1118000</v>
      </c>
      <c r="AB122" s="38">
        <f>Y122*'DNA extraction'!O122*'DNA extraction'!F122/'DNA extraction'!E122/1000</f>
        <v>359.13658017739755</v>
      </c>
      <c r="AC122" s="38">
        <f>AB122*FWDW!H122</f>
        <v>0</v>
      </c>
      <c r="AD122" s="37">
        <f t="shared" si="39"/>
        <v>401514696.63833046</v>
      </c>
      <c r="AE122" s="37">
        <f t="shared" si="40"/>
        <v>0</v>
      </c>
      <c r="AF122" s="39">
        <f t="shared" si="41"/>
        <v>1.9233304448274084</v>
      </c>
      <c r="AG122" s="39">
        <f t="shared" si="42"/>
        <v>3.8320989137824439E-2</v>
      </c>
    </row>
    <row r="123" spans="1:33" x14ac:dyDescent="0.3">
      <c r="A123" s="31" t="str">
        <f>Meta!A123</f>
        <v>NxW_16S</v>
      </c>
      <c r="B123" s="31">
        <f>Meta!B123</f>
        <v>161</v>
      </c>
      <c r="C123" t="s">
        <v>73</v>
      </c>
      <c r="D123" t="s">
        <v>220</v>
      </c>
      <c r="E123" t="s">
        <v>210</v>
      </c>
      <c r="F123" t="s">
        <v>108</v>
      </c>
      <c r="G123" t="s">
        <v>211</v>
      </c>
      <c r="H123" t="s">
        <v>212</v>
      </c>
      <c r="I123">
        <v>0.3</v>
      </c>
      <c r="J123">
        <v>0.31</v>
      </c>
      <c r="K123">
        <v>0.32</v>
      </c>
      <c r="L123" s="41">
        <f t="shared" si="35"/>
        <v>0.31</v>
      </c>
      <c r="M123" s="98">
        <v>1</v>
      </c>
      <c r="N123" s="36">
        <f t="shared" si="36"/>
        <v>-99.940544292914552</v>
      </c>
      <c r="O123" s="42">
        <f t="shared" si="43"/>
        <v>8.666666666666667E-2</v>
      </c>
      <c r="P123" t="s">
        <v>135</v>
      </c>
      <c r="Q123">
        <v>18.670000000000002</v>
      </c>
      <c r="R123">
        <v>18.54</v>
      </c>
      <c r="S123">
        <v>18.329999999999998</v>
      </c>
      <c r="T123" s="43">
        <f t="shared" si="32"/>
        <v>18.513333333333332</v>
      </c>
      <c r="U123" s="40">
        <v>40.770000000000003</v>
      </c>
      <c r="V123" s="40">
        <v>42.47</v>
      </c>
      <c r="W123" s="40">
        <v>45.18</v>
      </c>
      <c r="X123" s="43">
        <f t="shared" si="37"/>
        <v>42.806666666666672</v>
      </c>
      <c r="Y123" s="43">
        <f>'Std. Curve B-16S'!C24</f>
        <v>37.271439573292291</v>
      </c>
      <c r="Z123" s="23" t="s">
        <v>74</v>
      </c>
      <c r="AA123" s="37">
        <f t="shared" si="38"/>
        <v>1118000</v>
      </c>
      <c r="AB123" s="38">
        <f>Y123*'DNA extraction'!O123*'DNA extraction'!F123/'DNA extraction'!E123/1000</f>
        <v>281.08174640491927</v>
      </c>
      <c r="AC123" s="38">
        <f>AB123*FWDW!H123</f>
        <v>0</v>
      </c>
      <c r="AD123" s="37">
        <f t="shared" si="39"/>
        <v>314249392.48069972</v>
      </c>
      <c r="AE123" s="37">
        <f t="shared" si="40"/>
        <v>0</v>
      </c>
      <c r="AF123" s="39">
        <f t="shared" si="41"/>
        <v>2.2241927374517987</v>
      </c>
      <c r="AG123" s="39">
        <f t="shared" si="42"/>
        <v>5.1959026727576664E-2</v>
      </c>
    </row>
    <row r="124" spans="1:33" x14ac:dyDescent="0.3">
      <c r="A124" s="31" t="str">
        <f>Meta!A124</f>
        <v>NxW_16S</v>
      </c>
      <c r="B124" s="31">
        <f>Meta!B124</f>
        <v>162</v>
      </c>
      <c r="C124" t="s">
        <v>73</v>
      </c>
      <c r="D124" t="s">
        <v>220</v>
      </c>
      <c r="E124" t="s">
        <v>210</v>
      </c>
      <c r="F124" t="s">
        <v>108</v>
      </c>
      <c r="G124" t="s">
        <v>211</v>
      </c>
      <c r="H124" t="s">
        <v>212</v>
      </c>
      <c r="I124">
        <v>0.31</v>
      </c>
      <c r="J124">
        <v>0.35</v>
      </c>
      <c r="K124">
        <v>0.36</v>
      </c>
      <c r="L124" s="41">
        <f t="shared" si="35"/>
        <v>0.34</v>
      </c>
      <c r="M124" s="98">
        <v>1</v>
      </c>
      <c r="N124" s="36">
        <f t="shared" si="36"/>
        <v>-99.885495243006176</v>
      </c>
      <c r="O124" s="42">
        <f t="shared" si="43"/>
        <v>8.666666666666667E-2</v>
      </c>
      <c r="P124" t="s">
        <v>136</v>
      </c>
      <c r="Q124">
        <v>18.39</v>
      </c>
      <c r="R124">
        <v>18.329999999999998</v>
      </c>
      <c r="S124">
        <v>18.149999999999999</v>
      </c>
      <c r="T124" s="43">
        <f t="shared" si="32"/>
        <v>18.29</v>
      </c>
      <c r="U124" s="40">
        <v>48.98</v>
      </c>
      <c r="V124" s="40">
        <v>48.83</v>
      </c>
      <c r="W124" s="40">
        <v>50.87</v>
      </c>
      <c r="X124" s="43">
        <f t="shared" si="37"/>
        <v>49.56</v>
      </c>
      <c r="Y124" s="43">
        <f>'Std. Curve B-16S'!C25</f>
        <v>43.185126689987797</v>
      </c>
      <c r="Z124" s="23" t="s">
        <v>74</v>
      </c>
      <c r="AA124" s="37">
        <f t="shared" si="38"/>
        <v>1118000</v>
      </c>
      <c r="AB124" s="38">
        <f>Y124*'DNA extraction'!O124*'DNA extraction'!F124/'DNA extraction'!E124/1000</f>
        <v>347.70633405787271</v>
      </c>
      <c r="AC124" s="38">
        <f>AB124*FWDW!H124</f>
        <v>0</v>
      </c>
      <c r="AD124" s="37">
        <f t="shared" si="39"/>
        <v>388735681.47670168</v>
      </c>
      <c r="AE124" s="37">
        <f t="shared" si="40"/>
        <v>0</v>
      </c>
      <c r="AF124" s="39">
        <f t="shared" si="41"/>
        <v>1.1369696565871932</v>
      </c>
      <c r="AG124" s="39">
        <f t="shared" si="42"/>
        <v>2.2941276363744816E-2</v>
      </c>
    </row>
    <row r="125" spans="1:33" x14ac:dyDescent="0.3">
      <c r="A125" s="31" t="str">
        <f>Meta!A125</f>
        <v>NxW_16S</v>
      </c>
      <c r="B125" s="31">
        <f>Meta!B125</f>
        <v>163</v>
      </c>
      <c r="C125" t="s">
        <v>73</v>
      </c>
      <c r="D125" t="s">
        <v>220</v>
      </c>
      <c r="E125" t="s">
        <v>210</v>
      </c>
      <c r="F125" t="s">
        <v>108</v>
      </c>
      <c r="G125" t="s">
        <v>211</v>
      </c>
      <c r="H125" t="s">
        <v>212</v>
      </c>
      <c r="I125">
        <v>0.35</v>
      </c>
      <c r="J125">
        <v>0.36</v>
      </c>
      <c r="K125">
        <v>0.35</v>
      </c>
      <c r="L125" s="41">
        <f t="shared" si="35"/>
        <v>0.35333333333333333</v>
      </c>
      <c r="M125" s="98">
        <v>1</v>
      </c>
      <c r="N125" s="36">
        <f t="shared" si="36"/>
        <v>-99.852153407092871</v>
      </c>
      <c r="O125" s="42">
        <f t="shared" si="43"/>
        <v>8.666666666666667E-2</v>
      </c>
      <c r="P125" t="s">
        <v>137</v>
      </c>
      <c r="Q125">
        <v>17.87</v>
      </c>
      <c r="R125">
        <v>17.440000000000001</v>
      </c>
      <c r="S125">
        <v>17.28</v>
      </c>
      <c r="T125" s="43">
        <f t="shared" si="32"/>
        <v>17.53</v>
      </c>
      <c r="U125" s="40">
        <v>68.89</v>
      </c>
      <c r="V125" s="40">
        <v>88.26</v>
      </c>
      <c r="W125" s="40">
        <v>90.31</v>
      </c>
      <c r="X125" s="43">
        <f t="shared" si="37"/>
        <v>82.486666666666665</v>
      </c>
      <c r="Y125" s="43">
        <f>'Std. Curve B-16S'!C26</f>
        <v>71.282417801450052</v>
      </c>
      <c r="Z125" s="23" t="s">
        <v>74</v>
      </c>
      <c r="AA125" s="37">
        <f t="shared" si="38"/>
        <v>1118000</v>
      </c>
      <c r="AB125" s="38">
        <f>Y125*'DNA extraction'!O125*'DNA extraction'!F125/'DNA extraction'!E125/1000</f>
        <v>577.8874568419136</v>
      </c>
      <c r="AC125" s="38">
        <f>AB125*FWDW!H125</f>
        <v>0</v>
      </c>
      <c r="AD125" s="37">
        <f t="shared" si="39"/>
        <v>646078176.74925935</v>
      </c>
      <c r="AE125" s="37">
        <f t="shared" si="40"/>
        <v>0</v>
      </c>
      <c r="AF125" s="39">
        <f t="shared" si="41"/>
        <v>11.819586851211604</v>
      </c>
      <c r="AG125" s="39">
        <f t="shared" si="42"/>
        <v>0.14329087753024655</v>
      </c>
    </row>
    <row r="126" spans="1:33" x14ac:dyDescent="0.3">
      <c r="A126" s="31" t="str">
        <f>Meta!A126</f>
        <v>NxW_16S</v>
      </c>
      <c r="B126" s="31">
        <f>Meta!B126</f>
        <v>164</v>
      </c>
      <c r="C126" t="s">
        <v>73</v>
      </c>
      <c r="D126" t="s">
        <v>220</v>
      </c>
      <c r="E126" t="s">
        <v>210</v>
      </c>
      <c r="F126" t="s">
        <v>108</v>
      </c>
      <c r="G126" t="s">
        <v>211</v>
      </c>
      <c r="H126" t="s">
        <v>212</v>
      </c>
      <c r="I126">
        <v>0.28000000000000003</v>
      </c>
      <c r="J126">
        <v>0.35</v>
      </c>
      <c r="K126">
        <v>0.32</v>
      </c>
      <c r="L126" s="41">
        <f t="shared" si="35"/>
        <v>0.31666666666666665</v>
      </c>
      <c r="M126" s="98">
        <v>1</v>
      </c>
      <c r="N126" s="36">
        <f t="shared" si="36"/>
        <v>-99.930480720382235</v>
      </c>
      <c r="O126" s="42">
        <f t="shared" si="43"/>
        <v>8.666666666666667E-2</v>
      </c>
      <c r="P126" t="s">
        <v>138</v>
      </c>
      <c r="Q126" t="s">
        <v>202</v>
      </c>
      <c r="R126">
        <v>17.329999999999998</v>
      </c>
      <c r="S126">
        <v>17.3</v>
      </c>
      <c r="T126" s="43">
        <f t="shared" si="32"/>
        <v>17.314999999999998</v>
      </c>
      <c r="U126" t="s">
        <v>202</v>
      </c>
      <c r="V126" s="40">
        <v>94.96</v>
      </c>
      <c r="W126" s="40">
        <v>89.13</v>
      </c>
      <c r="X126" s="43">
        <f t="shared" si="37"/>
        <v>92.044999999999987</v>
      </c>
      <c r="Y126" s="43">
        <f>'Std. Curve B-16S'!C27</f>
        <v>82.139860129457219</v>
      </c>
      <c r="Z126" s="23" t="s">
        <v>74</v>
      </c>
      <c r="AA126" s="37">
        <f t="shared" si="38"/>
        <v>1118000</v>
      </c>
      <c r="AB126" s="38">
        <f>Y126*'DNA extraction'!O126*'DNA extraction'!F126/'DNA extraction'!E126/1000</f>
        <v>660.02298215714927</v>
      </c>
      <c r="AC126" s="38">
        <f>AB126*FWDW!H126</f>
        <v>0</v>
      </c>
      <c r="AD126" s="37">
        <f t="shared" si="39"/>
        <v>737905694.05169284</v>
      </c>
      <c r="AE126" s="37">
        <f t="shared" si="40"/>
        <v>0</v>
      </c>
      <c r="AF126" s="39">
        <f t="shared" si="41"/>
        <v>4.1224325343175705</v>
      </c>
      <c r="AG126" s="39">
        <f t="shared" si="42"/>
        <v>4.4787142531561422E-2</v>
      </c>
    </row>
    <row r="127" spans="1:33" x14ac:dyDescent="0.3">
      <c r="A127" s="31" t="str">
        <f>Meta!A127</f>
        <v>NxW_16S</v>
      </c>
      <c r="B127" s="31">
        <f>Meta!B127</f>
        <v>165</v>
      </c>
      <c r="C127" t="s">
        <v>73</v>
      </c>
      <c r="D127" t="s">
        <v>220</v>
      </c>
      <c r="E127" t="s">
        <v>210</v>
      </c>
      <c r="F127" t="s">
        <v>108</v>
      </c>
      <c r="G127" t="s">
        <v>211</v>
      </c>
      <c r="H127" t="s">
        <v>212</v>
      </c>
      <c r="I127">
        <v>0.32</v>
      </c>
      <c r="J127">
        <v>0.33</v>
      </c>
      <c r="K127">
        <v>0.33</v>
      </c>
      <c r="L127" s="41">
        <f t="shared" si="35"/>
        <v>0.32666666666666666</v>
      </c>
      <c r="M127" s="98">
        <v>1</v>
      </c>
      <c r="N127" s="36">
        <f t="shared" si="36"/>
        <v>-99.913148862624865</v>
      </c>
      <c r="O127" s="42">
        <f t="shared" si="43"/>
        <v>8.666666666666667E-2</v>
      </c>
      <c r="P127" t="s">
        <v>139</v>
      </c>
      <c r="Q127" t="s">
        <v>202</v>
      </c>
      <c r="R127">
        <v>18.11</v>
      </c>
      <c r="S127">
        <v>17.54</v>
      </c>
      <c r="T127" s="43">
        <f t="shared" si="32"/>
        <v>17.824999999999999</v>
      </c>
      <c r="U127" t="s">
        <v>202</v>
      </c>
      <c r="V127" s="40">
        <v>56.53</v>
      </c>
      <c r="W127" s="40">
        <v>76.08</v>
      </c>
      <c r="X127" s="43">
        <f t="shared" si="37"/>
        <v>66.305000000000007</v>
      </c>
      <c r="Y127" s="43">
        <f>'Std. Curve B-16S'!C28</f>
        <v>58.681410675858388</v>
      </c>
      <c r="Z127" s="23" t="s">
        <v>74</v>
      </c>
      <c r="AA127" s="37">
        <f t="shared" si="38"/>
        <v>1118000</v>
      </c>
      <c r="AB127" s="38">
        <f>Y127*'DNA extraction'!O127*'DNA extraction'!F127/'DNA extraction'!E127/1000</f>
        <v>457.37654462867022</v>
      </c>
      <c r="AC127" s="38">
        <f>AB127*FWDW!H127</f>
        <v>0</v>
      </c>
      <c r="AD127" s="37">
        <f t="shared" si="39"/>
        <v>511346976.89485329</v>
      </c>
      <c r="AE127" s="37">
        <f t="shared" si="40"/>
        <v>0</v>
      </c>
      <c r="AF127" s="39">
        <f t="shared" si="41"/>
        <v>13.823937572196927</v>
      </c>
      <c r="AG127" s="39">
        <f t="shared" si="42"/>
        <v>0.20849012249750284</v>
      </c>
    </row>
    <row r="128" spans="1:33" x14ac:dyDescent="0.3">
      <c r="A128" s="31" t="str">
        <f>Meta!A128</f>
        <v>NxW_16S</v>
      </c>
      <c r="B128" s="31">
        <f>Meta!B128</f>
        <v>166</v>
      </c>
      <c r="C128" t="s">
        <v>73</v>
      </c>
      <c r="D128" t="s">
        <v>220</v>
      </c>
      <c r="E128" t="s">
        <v>210</v>
      </c>
      <c r="F128" t="s">
        <v>108</v>
      </c>
      <c r="G128" t="s">
        <v>211</v>
      </c>
      <c r="H128" t="s">
        <v>212</v>
      </c>
      <c r="I128">
        <v>0.28000000000000003</v>
      </c>
      <c r="J128">
        <v>0.34</v>
      </c>
      <c r="K128">
        <v>0.36</v>
      </c>
      <c r="L128" s="41">
        <f t="shared" si="35"/>
        <v>0.32666666666666672</v>
      </c>
      <c r="M128" s="98">
        <v>1</v>
      </c>
      <c r="N128" s="36">
        <f t="shared" si="36"/>
        <v>-99.913148862624865</v>
      </c>
      <c r="O128" s="42">
        <f t="shared" si="43"/>
        <v>8.666666666666667E-2</v>
      </c>
      <c r="P128" t="s">
        <v>140</v>
      </c>
      <c r="Q128" t="s">
        <v>202</v>
      </c>
      <c r="R128">
        <v>16.93</v>
      </c>
      <c r="S128">
        <v>16.670000000000002</v>
      </c>
      <c r="T128" s="43">
        <f t="shared" si="32"/>
        <v>16.8</v>
      </c>
      <c r="U128" t="s">
        <v>202</v>
      </c>
      <c r="V128" s="40">
        <v>123.9</v>
      </c>
      <c r="W128" s="40">
        <v>135.1</v>
      </c>
      <c r="X128" s="43">
        <f t="shared" si="37"/>
        <v>129.5</v>
      </c>
      <c r="Y128" s="43">
        <f>'Std. Curve B-16S'!C29</f>
        <v>115.35575570566911</v>
      </c>
      <c r="Z128" s="23" t="s">
        <v>74</v>
      </c>
      <c r="AA128" s="37">
        <f t="shared" si="38"/>
        <v>1118000</v>
      </c>
      <c r="AB128" s="38">
        <f>Y128*'DNA extraction'!O128*'DNA extraction'!F128/'DNA extraction'!E128/1000</f>
        <v>921.73995769611747</v>
      </c>
      <c r="AC128" s="38">
        <f>AB128*FWDW!H128</f>
        <v>0</v>
      </c>
      <c r="AD128" s="37">
        <f t="shared" si="39"/>
        <v>1030505272.7042593</v>
      </c>
      <c r="AE128" s="37">
        <f t="shared" si="40"/>
        <v>0</v>
      </c>
      <c r="AF128" s="39">
        <f t="shared" si="41"/>
        <v>7.9195959492893238</v>
      </c>
      <c r="AG128" s="39">
        <f t="shared" si="42"/>
        <v>6.1155181075593236E-2</v>
      </c>
    </row>
    <row r="129" spans="1:33" x14ac:dyDescent="0.3">
      <c r="A129" s="31" t="str">
        <f>Meta!A129</f>
        <v>NxW_16S</v>
      </c>
      <c r="B129" s="31">
        <f>Meta!B129</f>
        <v>167</v>
      </c>
      <c r="C129" t="s">
        <v>73</v>
      </c>
      <c r="D129" t="s">
        <v>220</v>
      </c>
      <c r="E129" t="s">
        <v>210</v>
      </c>
      <c r="F129" t="s">
        <v>108</v>
      </c>
      <c r="G129" t="s">
        <v>211</v>
      </c>
      <c r="H129" t="s">
        <v>212</v>
      </c>
      <c r="I129">
        <v>0.35</v>
      </c>
      <c r="J129">
        <v>0.34</v>
      </c>
      <c r="K129">
        <v>0.36</v>
      </c>
      <c r="L129" s="41">
        <f t="shared" si="35"/>
        <v>0.34999999999999992</v>
      </c>
      <c r="M129" s="98">
        <v>1</v>
      </c>
      <c r="N129" s="36">
        <f t="shared" si="36"/>
        <v>-99.861050450562686</v>
      </c>
      <c r="O129" s="42">
        <f t="shared" si="43"/>
        <v>8.666666666666667E-2</v>
      </c>
      <c r="P129" t="s">
        <v>141</v>
      </c>
      <c r="Q129">
        <v>16.95</v>
      </c>
      <c r="R129">
        <v>16.850000000000001</v>
      </c>
      <c r="S129">
        <v>16.329999999999998</v>
      </c>
      <c r="T129" s="43">
        <f t="shared" si="32"/>
        <v>16.709999999999997</v>
      </c>
      <c r="U129" s="40">
        <v>125.9</v>
      </c>
      <c r="V129" s="40">
        <v>130.69999999999999</v>
      </c>
      <c r="W129" s="40">
        <v>169</v>
      </c>
      <c r="X129" s="43">
        <f t="shared" si="37"/>
        <v>141.86666666666667</v>
      </c>
      <c r="Y129" s="43">
        <f>'Std. Curve B-16S'!C30</f>
        <v>122.40901419559501</v>
      </c>
      <c r="Z129" s="23" t="s">
        <v>74</v>
      </c>
      <c r="AA129" s="37">
        <f t="shared" si="38"/>
        <v>1118000</v>
      </c>
      <c r="AB129" s="38">
        <f>Y129*'DNA extraction'!O129*'DNA extraction'!F129/'DNA extraction'!E129/1000</f>
        <v>986.7715775541717</v>
      </c>
      <c r="AC129" s="38">
        <f>AB129*FWDW!H129</f>
        <v>0</v>
      </c>
      <c r="AD129" s="37">
        <f t="shared" si="39"/>
        <v>1103210623.705564</v>
      </c>
      <c r="AE129" s="37">
        <f t="shared" si="40"/>
        <v>0</v>
      </c>
      <c r="AF129" s="39">
        <f t="shared" si="41"/>
        <v>23.620400786890393</v>
      </c>
      <c r="AG129" s="39">
        <f t="shared" si="42"/>
        <v>0.1664971859978176</v>
      </c>
    </row>
    <row r="130" spans="1:33" x14ac:dyDescent="0.3">
      <c r="A130" s="31" t="str">
        <f>Meta!A130</f>
        <v>NxW_16S</v>
      </c>
      <c r="B130" s="31" t="str">
        <f>Meta!B130</f>
        <v>B</v>
      </c>
      <c r="C130" t="s">
        <v>73</v>
      </c>
      <c r="D130" t="s">
        <v>220</v>
      </c>
      <c r="E130" t="s">
        <v>210</v>
      </c>
      <c r="F130" t="s">
        <v>108</v>
      </c>
      <c r="G130" t="s">
        <v>211</v>
      </c>
      <c r="H130" t="s">
        <v>212</v>
      </c>
      <c r="I130">
        <v>0.01</v>
      </c>
      <c r="J130">
        <v>0</v>
      </c>
      <c r="K130">
        <v>0</v>
      </c>
      <c r="L130" s="41">
        <f t="shared" si="35"/>
        <v>3.3333333333333335E-3</v>
      </c>
      <c r="M130" s="98">
        <v>1</v>
      </c>
      <c r="N130" s="36">
        <f t="shared" si="36"/>
        <v>-100</v>
      </c>
      <c r="O130" s="42">
        <f t="shared" si="43"/>
        <v>8.666666666666667E-2</v>
      </c>
      <c r="P130" t="s">
        <v>142</v>
      </c>
      <c r="Q130" t="s">
        <v>213</v>
      </c>
      <c r="R130" t="s">
        <v>213</v>
      </c>
      <c r="S130" t="s">
        <v>213</v>
      </c>
      <c r="T130" s="43" t="e">
        <f t="shared" si="32"/>
        <v>#DIV/0!</v>
      </c>
      <c r="U130" t="s">
        <v>202</v>
      </c>
      <c r="V130" t="s">
        <v>202</v>
      </c>
      <c r="W130" t="s">
        <v>202</v>
      </c>
      <c r="X130" s="43" t="e">
        <f t="shared" si="37"/>
        <v>#DIV/0!</v>
      </c>
      <c r="Y130" s="43" t="e">
        <f>'Std. Curve B-16S'!C31</f>
        <v>#DIV/0!</v>
      </c>
      <c r="Z130" s="23" t="s">
        <v>74</v>
      </c>
      <c r="AA130" s="37">
        <f t="shared" si="38"/>
        <v>1118000</v>
      </c>
      <c r="AB130" s="38" t="e">
        <f>Y130*'DNA extraction'!O130*'DNA extraction'!F130/'DNA extraction'!E130/1000</f>
        <v>#DIV/0!</v>
      </c>
      <c r="AC130" s="38" t="e">
        <f>AB130*FWDW!H130</f>
        <v>#DIV/0!</v>
      </c>
      <c r="AD130" s="37" t="e">
        <f t="shared" si="39"/>
        <v>#DIV/0!</v>
      </c>
      <c r="AE130" s="37" t="e">
        <f t="shared" si="40"/>
        <v>#DIV/0!</v>
      </c>
      <c r="AF130" s="39" t="e">
        <f t="shared" si="41"/>
        <v>#DIV/0!</v>
      </c>
      <c r="AG130" s="39" t="e">
        <f t="shared" si="42"/>
        <v>#DIV/0!</v>
      </c>
    </row>
    <row r="131" spans="1:33" x14ac:dyDescent="0.3">
      <c r="A131" s="31" t="str">
        <f>Meta!A131</f>
        <v>NxW_16S</v>
      </c>
      <c r="B131" s="31">
        <f>Meta!B131</f>
        <v>168</v>
      </c>
      <c r="C131" t="s">
        <v>73</v>
      </c>
      <c r="D131" t="s">
        <v>220</v>
      </c>
      <c r="E131" t="s">
        <v>210</v>
      </c>
      <c r="F131" t="s">
        <v>108</v>
      </c>
      <c r="G131" t="s">
        <v>211</v>
      </c>
      <c r="H131" t="s">
        <v>212</v>
      </c>
      <c r="I131">
        <v>0.33</v>
      </c>
      <c r="J131">
        <v>0.3</v>
      </c>
      <c r="K131">
        <v>0.33</v>
      </c>
      <c r="L131" s="41">
        <f t="shared" si="35"/>
        <v>0.32</v>
      </c>
      <c r="M131" s="98">
        <v>1</v>
      </c>
      <c r="N131" s="36">
        <f t="shared" si="36"/>
        <v>-99.92501057906675</v>
      </c>
      <c r="O131" s="42">
        <f t="shared" si="43"/>
        <v>8.666666666666667E-2</v>
      </c>
      <c r="P131" t="s">
        <v>143</v>
      </c>
      <c r="Q131">
        <v>20.07</v>
      </c>
      <c r="R131">
        <v>19.260000000000002</v>
      </c>
      <c r="S131" t="s">
        <v>202</v>
      </c>
      <c r="T131" s="43">
        <f t="shared" si="32"/>
        <v>19.664999999999999</v>
      </c>
      <c r="U131" s="40">
        <v>16.28</v>
      </c>
      <c r="V131" s="40">
        <v>26.31</v>
      </c>
      <c r="W131" t="s">
        <v>202</v>
      </c>
      <c r="X131" s="43">
        <f t="shared" si="37"/>
        <v>21.295000000000002</v>
      </c>
      <c r="Y131" s="43">
        <f>'Std. Curve B-16S'!C32</f>
        <v>17.440652950699121</v>
      </c>
      <c r="Z131" s="23" t="s">
        <v>74</v>
      </c>
      <c r="AA131" s="37">
        <f t="shared" si="38"/>
        <v>1118000</v>
      </c>
      <c r="AB131" s="38">
        <f>Y131*'DNA extraction'!O131*'DNA extraction'!F131/'DNA extraction'!E131/1000</f>
        <v>141.33430267989561</v>
      </c>
      <c r="AC131" s="38">
        <f>AB131*FWDW!H131</f>
        <v>0</v>
      </c>
      <c r="AD131" s="37">
        <f t="shared" si="39"/>
        <v>158011750.39612329</v>
      </c>
      <c r="AE131" s="37">
        <f t="shared" si="40"/>
        <v>0</v>
      </c>
      <c r="AF131" s="39">
        <f t="shared" si="41"/>
        <v>7.0922810153010607</v>
      </c>
      <c r="AG131" s="39">
        <f t="shared" si="42"/>
        <v>0.33304912023015076</v>
      </c>
    </row>
    <row r="132" spans="1:33" x14ac:dyDescent="0.3">
      <c r="A132" s="31" t="str">
        <f>Meta!A132</f>
        <v>NxW_16S</v>
      </c>
      <c r="B132" s="31">
        <f>Meta!B132</f>
        <v>169</v>
      </c>
      <c r="C132" t="s">
        <v>73</v>
      </c>
      <c r="D132" t="s">
        <v>220</v>
      </c>
      <c r="E132" t="s">
        <v>210</v>
      </c>
      <c r="F132" t="s">
        <v>108</v>
      </c>
      <c r="G132" t="s">
        <v>211</v>
      </c>
      <c r="H132" t="s">
        <v>212</v>
      </c>
      <c r="I132">
        <v>0.35</v>
      </c>
      <c r="J132">
        <v>0.34</v>
      </c>
      <c r="K132">
        <v>0.36</v>
      </c>
      <c r="L132" s="41">
        <f t="shared" si="35"/>
        <v>0.34999999999999992</v>
      </c>
      <c r="M132" s="98">
        <v>1</v>
      </c>
      <c r="N132" s="36">
        <f t="shared" si="36"/>
        <v>-99.861050450562686</v>
      </c>
      <c r="O132" s="42">
        <f t="shared" si="43"/>
        <v>8.666666666666667E-2</v>
      </c>
      <c r="P132" t="s">
        <v>144</v>
      </c>
      <c r="Q132">
        <v>19.16</v>
      </c>
      <c r="R132">
        <v>19.260000000000002</v>
      </c>
      <c r="S132" t="s">
        <v>202</v>
      </c>
      <c r="T132" s="43">
        <f t="shared" si="32"/>
        <v>19.21</v>
      </c>
      <c r="U132" s="40">
        <v>29.57</v>
      </c>
      <c r="V132" s="40">
        <v>26.31</v>
      </c>
      <c r="W132" t="s">
        <v>202</v>
      </c>
      <c r="X132" s="43">
        <f t="shared" si="37"/>
        <v>27.939999999999998</v>
      </c>
      <c r="Y132" s="43">
        <f>'Std. Curve B-16S'!C33</f>
        <v>23.543189339747482</v>
      </c>
      <c r="Z132" s="23" t="s">
        <v>74</v>
      </c>
      <c r="AA132" s="37">
        <f t="shared" si="38"/>
        <v>1118000</v>
      </c>
      <c r="AB132" s="38">
        <f>Y132*'DNA extraction'!O132*'DNA extraction'!F132/'DNA extraction'!E132/1000</f>
        <v>176.61807456674779</v>
      </c>
      <c r="AC132" s="38">
        <f>AB132*FWDW!H132</f>
        <v>0</v>
      </c>
      <c r="AD132" s="37">
        <f t="shared" si="39"/>
        <v>197459007.36562404</v>
      </c>
      <c r="AE132" s="37">
        <f t="shared" si="40"/>
        <v>0</v>
      </c>
      <c r="AF132" s="39">
        <f t="shared" si="41"/>
        <v>2.305168106668146</v>
      </c>
      <c r="AG132" s="39">
        <f t="shared" si="42"/>
        <v>8.2504227153476953E-2</v>
      </c>
    </row>
    <row r="133" spans="1:33" x14ac:dyDescent="0.3">
      <c r="A133" s="31" t="str">
        <f>Meta!A133</f>
        <v>NxW_16S</v>
      </c>
      <c r="B133" s="31">
        <f>Meta!B133</f>
        <v>171</v>
      </c>
      <c r="C133" t="s">
        <v>73</v>
      </c>
      <c r="D133" t="s">
        <v>220</v>
      </c>
      <c r="E133" t="s">
        <v>210</v>
      </c>
      <c r="F133" t="s">
        <v>108</v>
      </c>
      <c r="G133" t="s">
        <v>211</v>
      </c>
      <c r="H133" t="s">
        <v>212</v>
      </c>
      <c r="I133">
        <v>0.36</v>
      </c>
      <c r="J133">
        <v>0.35</v>
      </c>
      <c r="K133">
        <v>0.37</v>
      </c>
      <c r="L133" s="41">
        <f t="shared" si="35"/>
        <v>0.36000000000000004</v>
      </c>
      <c r="M133" s="98">
        <v>1</v>
      </c>
      <c r="N133" s="36">
        <f t="shared" si="36"/>
        <v>-99.833189946280001</v>
      </c>
      <c r="O133" s="42">
        <f t="shared" si="43"/>
        <v>8.666666666666667E-2</v>
      </c>
      <c r="P133" t="s">
        <v>145</v>
      </c>
      <c r="Q133">
        <v>16.75</v>
      </c>
      <c r="R133">
        <v>16.45</v>
      </c>
      <c r="S133" t="s">
        <v>202</v>
      </c>
      <c r="T133" s="43">
        <f t="shared" si="32"/>
        <v>16.600000000000001</v>
      </c>
      <c r="U133" s="40">
        <v>143.6</v>
      </c>
      <c r="V133" s="40">
        <v>170.5</v>
      </c>
      <c r="W133" t="s">
        <v>202</v>
      </c>
      <c r="X133" s="43">
        <f t="shared" si="37"/>
        <v>157.05000000000001</v>
      </c>
      <c r="Y133" s="43">
        <f>'Std. Curve B-16S'!C34</f>
        <v>131.61794843255964</v>
      </c>
      <c r="Z133" s="23" t="s">
        <v>74</v>
      </c>
      <c r="AA133" s="37">
        <f t="shared" si="38"/>
        <v>1118000</v>
      </c>
      <c r="AB133" s="38">
        <f>Y133*'DNA extraction'!O133*'DNA extraction'!F133/'DNA extraction'!E133/1000</f>
        <v>1078.835642889833</v>
      </c>
      <c r="AC133" s="38">
        <f>AB133*FWDW!H133</f>
        <v>0</v>
      </c>
      <c r="AD133" s="37">
        <f t="shared" si="39"/>
        <v>1206138248.7508333</v>
      </c>
      <c r="AE133" s="37">
        <f t="shared" si="40"/>
        <v>0</v>
      </c>
      <c r="AF133" s="39">
        <f t="shared" si="41"/>
        <v>19.021172413918134</v>
      </c>
      <c r="AG133" s="39">
        <f t="shared" si="42"/>
        <v>0.12111539263876557</v>
      </c>
    </row>
    <row r="134" spans="1:33" x14ac:dyDescent="0.3">
      <c r="A134" s="31" t="str">
        <f>Meta!A134</f>
        <v>NxW_16S</v>
      </c>
      <c r="B134" s="31">
        <f>Meta!B134</f>
        <v>172</v>
      </c>
      <c r="C134" t="s">
        <v>73</v>
      </c>
      <c r="D134" t="s">
        <v>220</v>
      </c>
      <c r="E134" t="s">
        <v>210</v>
      </c>
      <c r="F134" t="s">
        <v>108</v>
      </c>
      <c r="G134" t="s">
        <v>211</v>
      </c>
      <c r="H134" t="s">
        <v>212</v>
      </c>
      <c r="I134">
        <v>0.31</v>
      </c>
      <c r="J134">
        <v>0.31</v>
      </c>
      <c r="K134">
        <v>0.33</v>
      </c>
      <c r="L134" s="41">
        <f t="shared" si="35"/>
        <v>0.31666666666666665</v>
      </c>
      <c r="M134" s="98">
        <v>1</v>
      </c>
      <c r="N134" s="36">
        <f t="shared" si="36"/>
        <v>-99.930480720382235</v>
      </c>
      <c r="O134" s="42">
        <f t="shared" si="43"/>
        <v>8.666666666666667E-2</v>
      </c>
      <c r="P134" t="s">
        <v>146</v>
      </c>
      <c r="Q134">
        <v>17.760000000000002</v>
      </c>
      <c r="R134">
        <v>17.47</v>
      </c>
      <c r="S134" t="s">
        <v>202</v>
      </c>
      <c r="T134" s="43">
        <f t="shared" si="32"/>
        <v>17.615000000000002</v>
      </c>
      <c r="U134" s="40">
        <v>74.040000000000006</v>
      </c>
      <c r="V134" s="40">
        <v>86.52</v>
      </c>
      <c r="W134" t="s">
        <v>202</v>
      </c>
      <c r="X134" s="43">
        <f t="shared" si="37"/>
        <v>80.28</v>
      </c>
      <c r="Y134" s="43">
        <f>'Std. Curve B-16S'!C35</f>
        <v>67.396941166381367</v>
      </c>
      <c r="Z134" s="23" t="s">
        <v>74</v>
      </c>
      <c r="AA134" s="37">
        <f t="shared" si="38"/>
        <v>1118000</v>
      </c>
      <c r="AB134" s="38">
        <f>Y134*'DNA extraction'!O134*'DNA extraction'!F134/'DNA extraction'!E134/1000</f>
        <v>552.20762938452572</v>
      </c>
      <c r="AC134" s="38">
        <f>AB134*FWDW!H134</f>
        <v>0</v>
      </c>
      <c r="AD134" s="37">
        <f t="shared" si="39"/>
        <v>617368129.6518997</v>
      </c>
      <c r="AE134" s="37">
        <f t="shared" si="40"/>
        <v>0</v>
      </c>
      <c r="AF134" s="39">
        <f t="shared" si="41"/>
        <v>8.8246926292081067</v>
      </c>
      <c r="AG134" s="39">
        <f t="shared" si="42"/>
        <v>0.10992392413064407</v>
      </c>
    </row>
    <row r="135" spans="1:33" x14ac:dyDescent="0.3">
      <c r="A135" s="31" t="str">
        <f>Meta!A135</f>
        <v>NxW_16S</v>
      </c>
      <c r="B135" s="31">
        <f>Meta!B135</f>
        <v>174</v>
      </c>
      <c r="C135" t="s">
        <v>73</v>
      </c>
      <c r="D135" t="s">
        <v>220</v>
      </c>
      <c r="E135" t="s">
        <v>210</v>
      </c>
      <c r="F135" t="s">
        <v>108</v>
      </c>
      <c r="G135" t="s">
        <v>211</v>
      </c>
      <c r="H135" t="s">
        <v>212</v>
      </c>
      <c r="I135">
        <v>0.31</v>
      </c>
      <c r="J135">
        <v>0.31</v>
      </c>
      <c r="K135">
        <v>0.32</v>
      </c>
      <c r="L135" s="41">
        <f t="shared" si="35"/>
        <v>0.3133333333333333</v>
      </c>
      <c r="M135" s="98">
        <v>1</v>
      </c>
      <c r="N135" s="36">
        <f t="shared" si="36"/>
        <v>-99.93565561736672</v>
      </c>
      <c r="O135" s="42">
        <f t="shared" si="43"/>
        <v>8.666666666666667E-2</v>
      </c>
      <c r="P135" t="s">
        <v>147</v>
      </c>
      <c r="Q135" t="s">
        <v>202</v>
      </c>
      <c r="R135">
        <v>17.100000000000001</v>
      </c>
      <c r="S135">
        <v>16.64</v>
      </c>
      <c r="T135" s="43">
        <f t="shared" si="32"/>
        <v>16.87</v>
      </c>
      <c r="U135" t="s">
        <v>202</v>
      </c>
      <c r="V135" s="40">
        <v>110.7</v>
      </c>
      <c r="W135" s="40">
        <v>137.80000000000001</v>
      </c>
      <c r="X135" s="43">
        <f t="shared" si="37"/>
        <v>124.25</v>
      </c>
      <c r="Y135" s="43">
        <f>'Std. Curve B-16S'!C36</f>
        <v>110.15208490838747</v>
      </c>
      <c r="Z135" s="23" t="s">
        <v>74</v>
      </c>
      <c r="AA135" s="37">
        <f t="shared" si="38"/>
        <v>1118000</v>
      </c>
      <c r="AB135" s="38">
        <f>Y135*'DNA extraction'!O135*'DNA extraction'!F135/'DNA extraction'!E135/1000</f>
        <v>882.628885483874</v>
      </c>
      <c r="AC135" s="38">
        <f>AB135*FWDW!H135</f>
        <v>0</v>
      </c>
      <c r="AD135" s="37">
        <f t="shared" si="39"/>
        <v>986779093.97097111</v>
      </c>
      <c r="AE135" s="37">
        <f t="shared" si="40"/>
        <v>0</v>
      </c>
      <c r="AF135" s="39">
        <f t="shared" si="41"/>
        <v>19.162593770155482</v>
      </c>
      <c r="AG135" s="39">
        <f t="shared" si="42"/>
        <v>0.1542261068020562</v>
      </c>
    </row>
    <row r="136" spans="1:33" x14ac:dyDescent="0.3">
      <c r="A136" s="31" t="str">
        <f>Meta!A136</f>
        <v>NxW_16S</v>
      </c>
      <c r="B136" s="31">
        <f>Meta!B136</f>
        <v>175</v>
      </c>
      <c r="C136" t="s">
        <v>73</v>
      </c>
      <c r="D136" t="s">
        <v>220</v>
      </c>
      <c r="E136" t="s">
        <v>210</v>
      </c>
      <c r="F136" t="s">
        <v>108</v>
      </c>
      <c r="G136" t="s">
        <v>211</v>
      </c>
      <c r="H136" t="s">
        <v>212</v>
      </c>
      <c r="I136">
        <v>0.34</v>
      </c>
      <c r="J136">
        <v>0.35</v>
      </c>
      <c r="K136">
        <v>0.36</v>
      </c>
      <c r="L136" s="41">
        <f t="shared" si="35"/>
        <v>0.34999999999999992</v>
      </c>
      <c r="M136" s="98">
        <v>1</v>
      </c>
      <c r="N136" s="36">
        <f t="shared" si="36"/>
        <v>-99.861050450562686</v>
      </c>
      <c r="O136" s="42">
        <f t="shared" si="43"/>
        <v>8.666666666666667E-2</v>
      </c>
      <c r="P136" t="s">
        <v>148</v>
      </c>
      <c r="Q136">
        <v>17.170000000000002</v>
      </c>
      <c r="R136">
        <v>16.97</v>
      </c>
      <c r="S136">
        <v>16.850000000000001</v>
      </c>
      <c r="T136" s="43">
        <f t="shared" si="32"/>
        <v>16.996666666666666</v>
      </c>
      <c r="U136" s="40">
        <v>109</v>
      </c>
      <c r="V136" s="40">
        <v>120.7</v>
      </c>
      <c r="W136" s="40">
        <v>119.9</v>
      </c>
      <c r="X136" s="43">
        <f t="shared" si="37"/>
        <v>116.53333333333335</v>
      </c>
      <c r="Y136" s="43">
        <f>'Std. Curve B-16S'!C37</f>
        <v>101.32532786736738</v>
      </c>
      <c r="Z136" s="23" t="s">
        <v>74</v>
      </c>
      <c r="AA136" s="37">
        <f t="shared" si="38"/>
        <v>1118000</v>
      </c>
      <c r="AB136" s="38">
        <f>Y136*'DNA extraction'!O136*'DNA extraction'!F136/'DNA extraction'!E136/1000</f>
        <v>812.87868325204477</v>
      </c>
      <c r="AC136" s="38">
        <f>AB136*FWDW!H136</f>
        <v>0</v>
      </c>
      <c r="AD136" s="37">
        <f t="shared" si="39"/>
        <v>908798367.87578607</v>
      </c>
      <c r="AE136" s="37">
        <f t="shared" si="40"/>
        <v>0</v>
      </c>
      <c r="AF136" s="39">
        <f t="shared" si="41"/>
        <v>6.5363088462322043</v>
      </c>
      <c r="AG136" s="39">
        <f t="shared" si="42"/>
        <v>5.6089606804052089E-2</v>
      </c>
    </row>
    <row r="137" spans="1:33" x14ac:dyDescent="0.3">
      <c r="A137" s="31" t="str">
        <f>Meta!A137</f>
        <v>NxW_16S</v>
      </c>
      <c r="B137" s="31">
        <f>Meta!B137</f>
        <v>176</v>
      </c>
      <c r="C137" t="s">
        <v>73</v>
      </c>
      <c r="D137" t="s">
        <v>220</v>
      </c>
      <c r="E137" t="s">
        <v>210</v>
      </c>
      <c r="F137" t="s">
        <v>108</v>
      </c>
      <c r="G137" t="s">
        <v>211</v>
      </c>
      <c r="H137" t="s">
        <v>212</v>
      </c>
      <c r="I137">
        <v>0.36</v>
      </c>
      <c r="J137">
        <v>0.38</v>
      </c>
      <c r="K137">
        <v>0.37</v>
      </c>
      <c r="L137" s="41">
        <f t="shared" si="35"/>
        <v>0.36999999999999994</v>
      </c>
      <c r="M137" s="98">
        <v>1</v>
      </c>
      <c r="N137" s="36">
        <f t="shared" si="36"/>
        <v>-99.801711605087291</v>
      </c>
      <c r="O137" s="42">
        <f t="shared" si="43"/>
        <v>8.666666666666667E-2</v>
      </c>
      <c r="P137" t="s">
        <v>149</v>
      </c>
      <c r="Q137">
        <v>16.579999999999998</v>
      </c>
      <c r="R137">
        <v>16.510000000000002</v>
      </c>
      <c r="S137">
        <v>16.12</v>
      </c>
      <c r="T137" s="43">
        <f t="shared" si="32"/>
        <v>16.403333333333336</v>
      </c>
      <c r="U137" s="40">
        <v>160.5</v>
      </c>
      <c r="V137" s="40">
        <v>163.80000000000001</v>
      </c>
      <c r="W137" s="40">
        <v>194.1</v>
      </c>
      <c r="X137" s="43">
        <f t="shared" si="37"/>
        <v>172.79999999999998</v>
      </c>
      <c r="Y137" s="43">
        <f>'Std. Curve B-16S'!C38</f>
        <v>149.84296844064232</v>
      </c>
      <c r="Z137" s="23" t="s">
        <v>74</v>
      </c>
      <c r="AA137" s="37">
        <f t="shared" si="38"/>
        <v>1118000</v>
      </c>
      <c r="AB137" s="38">
        <f>Y137*'DNA extraction'!O137*'DNA extraction'!F137/'DNA extraction'!E137/1000</f>
        <v>1157.0885593871997</v>
      </c>
      <c r="AC137" s="38">
        <f>AB137*FWDW!H137</f>
        <v>0</v>
      </c>
      <c r="AD137" s="37">
        <f t="shared" si="39"/>
        <v>1293625009.3948891</v>
      </c>
      <c r="AE137" s="37">
        <f t="shared" si="40"/>
        <v>0</v>
      </c>
      <c r="AF137" s="39">
        <f t="shared" si="41"/>
        <v>18.519989200860778</v>
      </c>
      <c r="AG137" s="39">
        <f t="shared" si="42"/>
        <v>0.10717586343090729</v>
      </c>
    </row>
    <row r="138" spans="1:33" x14ac:dyDescent="0.3">
      <c r="A138" s="31" t="str">
        <f>Meta!A138</f>
        <v>NxW_16S</v>
      </c>
      <c r="B138" s="31">
        <f>Meta!B138</f>
        <v>178</v>
      </c>
      <c r="C138" t="s">
        <v>73</v>
      </c>
      <c r="D138" t="s">
        <v>220</v>
      </c>
      <c r="E138" t="s">
        <v>210</v>
      </c>
      <c r="F138" t="s">
        <v>108</v>
      </c>
      <c r="G138" t="s">
        <v>211</v>
      </c>
      <c r="H138" t="s">
        <v>212</v>
      </c>
      <c r="I138">
        <v>0.34</v>
      </c>
      <c r="J138">
        <v>0.36</v>
      </c>
      <c r="K138">
        <v>0.36</v>
      </c>
      <c r="L138" s="41">
        <f t="shared" si="35"/>
        <v>0.35333333333333333</v>
      </c>
      <c r="M138" s="98">
        <v>1</v>
      </c>
      <c r="N138" s="36">
        <f t="shared" si="36"/>
        <v>-99.852153407092871</v>
      </c>
      <c r="O138" s="42">
        <f t="shared" si="43"/>
        <v>8.666666666666667E-2</v>
      </c>
      <c r="P138" t="s">
        <v>150</v>
      </c>
      <c r="Q138">
        <v>18.57</v>
      </c>
      <c r="R138">
        <v>18.21</v>
      </c>
      <c r="S138">
        <v>18.04</v>
      </c>
      <c r="T138" s="43">
        <f t="shared" si="32"/>
        <v>18.273333333333333</v>
      </c>
      <c r="U138" s="40">
        <v>43.53</v>
      </c>
      <c r="V138" s="40">
        <v>52.89</v>
      </c>
      <c r="W138" s="40">
        <v>54.7</v>
      </c>
      <c r="X138" s="43">
        <f t="shared" si="37"/>
        <v>50.373333333333335</v>
      </c>
      <c r="Y138" s="43">
        <f>'Std. Curve B-16S'!C39</f>
        <v>43.662357914295654</v>
      </c>
      <c r="Z138" s="23" t="s">
        <v>74</v>
      </c>
      <c r="AA138" s="37">
        <f t="shared" si="38"/>
        <v>1118000</v>
      </c>
      <c r="AB138" s="38">
        <f>Y138*'DNA extraction'!O138*'DNA extraction'!F138/'DNA extraction'!E138/1000</f>
        <v>347.07756688629297</v>
      </c>
      <c r="AC138" s="38">
        <f>AB138*FWDW!H138</f>
        <v>0</v>
      </c>
      <c r="AD138" s="37">
        <f t="shared" si="39"/>
        <v>388032719.77887553</v>
      </c>
      <c r="AE138" s="37">
        <f t="shared" si="40"/>
        <v>0</v>
      </c>
      <c r="AF138" s="39">
        <f t="shared" si="41"/>
        <v>5.9952008584644885</v>
      </c>
      <c r="AG138" s="39">
        <f t="shared" si="42"/>
        <v>0.11901536908015792</v>
      </c>
    </row>
    <row r="139" spans="1:33" x14ac:dyDescent="0.3">
      <c r="A139" s="31" t="str">
        <f>Meta!A139</f>
        <v>NxW_16S</v>
      </c>
      <c r="B139" s="31">
        <f>Meta!B139</f>
        <v>179</v>
      </c>
      <c r="C139" t="s">
        <v>73</v>
      </c>
      <c r="D139" t="s">
        <v>220</v>
      </c>
      <c r="E139" t="s">
        <v>210</v>
      </c>
      <c r="F139" t="s">
        <v>108</v>
      </c>
      <c r="G139" t="s">
        <v>211</v>
      </c>
      <c r="H139" t="s">
        <v>212</v>
      </c>
      <c r="I139">
        <v>0.36</v>
      </c>
      <c r="J139">
        <v>0.36</v>
      </c>
      <c r="K139">
        <v>0.36</v>
      </c>
      <c r="L139" s="41">
        <f t="shared" si="35"/>
        <v>0.36000000000000004</v>
      </c>
      <c r="M139" s="98">
        <v>1</v>
      </c>
      <c r="N139" s="36">
        <f t="shared" si="36"/>
        <v>-99.833189946280001</v>
      </c>
      <c r="O139" s="42">
        <f t="shared" si="43"/>
        <v>8.666666666666667E-2</v>
      </c>
      <c r="P139" t="s">
        <v>151</v>
      </c>
      <c r="Q139" t="s">
        <v>202</v>
      </c>
      <c r="R139">
        <v>17.55</v>
      </c>
      <c r="S139">
        <v>17.190000000000001</v>
      </c>
      <c r="T139" s="43">
        <f t="shared" si="32"/>
        <v>17.37</v>
      </c>
      <c r="U139" t="s">
        <v>202</v>
      </c>
      <c r="V139" s="40">
        <v>82.04</v>
      </c>
      <c r="W139" s="40">
        <v>95.84</v>
      </c>
      <c r="X139" s="43">
        <f t="shared" si="37"/>
        <v>88.94</v>
      </c>
      <c r="Y139" s="43">
        <f>'Std. Curve B-16S'!C40</f>
        <v>79.214210968508056</v>
      </c>
      <c r="Z139" s="23" t="s">
        <v>74</v>
      </c>
      <c r="AA139" s="37">
        <f t="shared" si="38"/>
        <v>1118000</v>
      </c>
      <c r="AB139" s="38">
        <f>Y139*'DNA extraction'!O139*'DNA extraction'!F139/'DNA extraction'!E139/1000</f>
        <v>632.19641634882714</v>
      </c>
      <c r="AC139" s="38">
        <f>AB139*FWDW!H139</f>
        <v>0</v>
      </c>
      <c r="AD139" s="37">
        <f t="shared" si="39"/>
        <v>706795593.47798872</v>
      </c>
      <c r="AE139" s="37">
        <f t="shared" si="40"/>
        <v>0</v>
      </c>
      <c r="AF139" s="39">
        <f t="shared" si="41"/>
        <v>9.7580735803743543</v>
      </c>
      <c r="AG139" s="39">
        <f t="shared" si="42"/>
        <v>0.10971524151534016</v>
      </c>
    </row>
    <row r="140" spans="1:33" x14ac:dyDescent="0.3">
      <c r="A140" s="31" t="str">
        <f>Meta!A140</f>
        <v>NxW_16S</v>
      </c>
      <c r="B140" s="31">
        <f>Meta!B140</f>
        <v>180</v>
      </c>
      <c r="C140" t="s">
        <v>73</v>
      </c>
      <c r="D140" t="s">
        <v>220</v>
      </c>
      <c r="E140" t="s">
        <v>210</v>
      </c>
      <c r="F140" t="s">
        <v>108</v>
      </c>
      <c r="G140" t="s">
        <v>211</v>
      </c>
      <c r="H140" t="s">
        <v>212</v>
      </c>
      <c r="I140">
        <v>0.33</v>
      </c>
      <c r="J140">
        <v>0.35</v>
      </c>
      <c r="K140">
        <v>0.36</v>
      </c>
      <c r="L140" s="41">
        <f t="shared" si="35"/>
        <v>0.34666666666666668</v>
      </c>
      <c r="M140" s="98">
        <v>1</v>
      </c>
      <c r="N140" s="36">
        <f t="shared" si="36"/>
        <v>-99.869567861328107</v>
      </c>
      <c r="O140" s="42">
        <f t="shared" si="43"/>
        <v>8.666666666666667E-2</v>
      </c>
      <c r="P140" t="s">
        <v>152</v>
      </c>
      <c r="Q140" t="s">
        <v>202</v>
      </c>
      <c r="R140">
        <v>17.440000000000001</v>
      </c>
      <c r="S140">
        <v>16.97</v>
      </c>
      <c r="T140" s="43">
        <f t="shared" si="32"/>
        <v>17.204999999999998</v>
      </c>
      <c r="U140" t="s">
        <v>202</v>
      </c>
      <c r="V140" s="40">
        <v>88.26</v>
      </c>
      <c r="W140" s="40">
        <v>110.8</v>
      </c>
      <c r="X140" s="43">
        <f t="shared" si="37"/>
        <v>99.53</v>
      </c>
      <c r="Y140" s="43">
        <f>'Std. Curve B-16S'!C41</f>
        <v>88.319311660346898</v>
      </c>
      <c r="Z140" s="23" t="s">
        <v>74</v>
      </c>
      <c r="AA140" s="37">
        <f t="shared" si="38"/>
        <v>1118000</v>
      </c>
      <c r="AB140" s="38">
        <f>Y140*'DNA extraction'!O140*'DNA extraction'!F140/'DNA extraction'!E140/1000</f>
        <v>697.34948014486292</v>
      </c>
      <c r="AC140" s="38">
        <f>AB140*FWDW!H140</f>
        <v>0</v>
      </c>
      <c r="AD140" s="37">
        <f t="shared" si="39"/>
        <v>779636718.80195677</v>
      </c>
      <c r="AE140" s="37">
        <f t="shared" si="40"/>
        <v>0</v>
      </c>
      <c r="AF140" s="39">
        <f t="shared" si="41"/>
        <v>15.938186847944763</v>
      </c>
      <c r="AG140" s="39">
        <f t="shared" si="42"/>
        <v>0.16013450063242002</v>
      </c>
    </row>
    <row r="141" spans="1:33" x14ac:dyDescent="0.3">
      <c r="A141" s="31" t="str">
        <f>Meta!A141</f>
        <v>NxW_16S</v>
      </c>
      <c r="B141" s="31">
        <f>Meta!B141</f>
        <v>181</v>
      </c>
      <c r="C141" t="s">
        <v>73</v>
      </c>
      <c r="D141" t="s">
        <v>220</v>
      </c>
      <c r="E141" t="s">
        <v>210</v>
      </c>
      <c r="F141" t="s">
        <v>108</v>
      </c>
      <c r="G141" t="s">
        <v>211</v>
      </c>
      <c r="H141" t="s">
        <v>212</v>
      </c>
      <c r="I141">
        <v>0.36</v>
      </c>
      <c r="J141">
        <v>0.35</v>
      </c>
      <c r="K141">
        <v>0.36</v>
      </c>
      <c r="L141" s="41">
        <f t="shared" si="35"/>
        <v>0.35666666666666663</v>
      </c>
      <c r="M141" s="98">
        <v>1</v>
      </c>
      <c r="N141" s="36">
        <f t="shared" si="36"/>
        <v>-99.842869069529215</v>
      </c>
      <c r="O141" s="42">
        <f t="shared" si="43"/>
        <v>8.666666666666667E-2</v>
      </c>
      <c r="P141" t="s">
        <v>153</v>
      </c>
      <c r="Q141" t="s">
        <v>202</v>
      </c>
      <c r="R141">
        <v>18.12</v>
      </c>
      <c r="S141">
        <v>17.5</v>
      </c>
      <c r="T141" s="43">
        <f t="shared" si="32"/>
        <v>17.810000000000002</v>
      </c>
      <c r="U141" t="s">
        <v>202</v>
      </c>
      <c r="V141" s="40">
        <v>56.15</v>
      </c>
      <c r="W141" s="40">
        <v>78.11</v>
      </c>
      <c r="X141" s="43">
        <f t="shared" si="37"/>
        <v>67.13</v>
      </c>
      <c r="Y141" s="43">
        <f>'Std. Curve B-16S'!C42</f>
        <v>59.26471963019759</v>
      </c>
      <c r="Z141" s="23" t="s">
        <v>74</v>
      </c>
      <c r="AA141" s="37">
        <f t="shared" si="38"/>
        <v>1118000</v>
      </c>
      <c r="AB141" s="38">
        <f>Y141*'DNA extraction'!O141*'DNA extraction'!F141/'DNA extraction'!E141/1000</f>
        <v>468.12574747391466</v>
      </c>
      <c r="AC141" s="38">
        <f>AB141*FWDW!H141</f>
        <v>0</v>
      </c>
      <c r="AD141" s="37">
        <f t="shared" si="39"/>
        <v>523364585.67583656</v>
      </c>
      <c r="AE141" s="37">
        <f t="shared" si="40"/>
        <v>0</v>
      </c>
      <c r="AF141" s="39">
        <f t="shared" si="41"/>
        <v>15.528064914856603</v>
      </c>
      <c r="AG141" s="39">
        <f t="shared" si="42"/>
        <v>0.23131334596836892</v>
      </c>
    </row>
    <row r="142" spans="1:33" x14ac:dyDescent="0.3">
      <c r="A142" s="31" t="str">
        <f>Meta!A142</f>
        <v>NxW_16S</v>
      </c>
      <c r="B142" s="31">
        <f>Meta!B142</f>
        <v>182</v>
      </c>
      <c r="C142" t="s">
        <v>73</v>
      </c>
      <c r="D142" t="s">
        <v>220</v>
      </c>
      <c r="E142" t="s">
        <v>210</v>
      </c>
      <c r="F142" t="s">
        <v>108</v>
      </c>
      <c r="G142" t="s">
        <v>211</v>
      </c>
      <c r="H142" t="s">
        <v>212</v>
      </c>
      <c r="I142">
        <v>0.36</v>
      </c>
      <c r="J142">
        <v>0.35</v>
      </c>
      <c r="K142">
        <v>0.35</v>
      </c>
      <c r="L142" s="41">
        <f t="shared" si="35"/>
        <v>0.35333333333333333</v>
      </c>
      <c r="M142" s="98">
        <v>1</v>
      </c>
      <c r="N142" s="36">
        <f t="shared" si="36"/>
        <v>-99.852153407092871</v>
      </c>
      <c r="O142" s="42">
        <f t="shared" si="43"/>
        <v>8.666666666666667E-2</v>
      </c>
      <c r="P142" t="s">
        <v>154</v>
      </c>
      <c r="Q142">
        <v>17.39</v>
      </c>
      <c r="R142">
        <v>17.07</v>
      </c>
      <c r="S142" t="s">
        <v>202</v>
      </c>
      <c r="T142" s="43">
        <f t="shared" si="32"/>
        <v>17.23</v>
      </c>
      <c r="U142" s="40">
        <v>94.36</v>
      </c>
      <c r="V142" s="40">
        <v>112.9</v>
      </c>
      <c r="W142" t="s">
        <v>202</v>
      </c>
      <c r="X142" s="43">
        <f t="shared" si="37"/>
        <v>103.63</v>
      </c>
      <c r="Y142" s="43">
        <f>'Std. Curve B-16S'!C43</f>
        <v>86.875275443824677</v>
      </c>
      <c r="Z142" s="23" t="s">
        <v>74</v>
      </c>
      <c r="AA142" s="37">
        <f t="shared" si="38"/>
        <v>1118000</v>
      </c>
      <c r="AB142" s="38">
        <f>Y142*'DNA extraction'!O142*'DNA extraction'!F142/'DNA extraction'!E142/1000</f>
        <v>698.35430421080935</v>
      </c>
      <c r="AC142" s="38">
        <f>AB142*FWDW!H142</f>
        <v>0</v>
      </c>
      <c r="AD142" s="37">
        <f t="shared" si="39"/>
        <v>780760112.10768485</v>
      </c>
      <c r="AE142" s="37">
        <f t="shared" si="40"/>
        <v>0</v>
      </c>
      <c r="AF142" s="39">
        <f t="shared" si="41"/>
        <v>13.109759723198597</v>
      </c>
      <c r="AG142" s="39">
        <f t="shared" si="42"/>
        <v>0.12650544941810862</v>
      </c>
    </row>
    <row r="143" spans="1:33" x14ac:dyDescent="0.3">
      <c r="A143" s="31" t="str">
        <f>Meta!A143</f>
        <v>NxW_16S</v>
      </c>
      <c r="B143" s="31">
        <f>Meta!B143</f>
        <v>183</v>
      </c>
      <c r="C143" t="s">
        <v>73</v>
      </c>
      <c r="D143" t="s">
        <v>220</v>
      </c>
      <c r="E143" t="s">
        <v>210</v>
      </c>
      <c r="F143" t="s">
        <v>108</v>
      </c>
      <c r="G143" t="s">
        <v>211</v>
      </c>
      <c r="H143" t="s">
        <v>212</v>
      </c>
      <c r="I143">
        <v>0.35</v>
      </c>
      <c r="J143">
        <v>0.35</v>
      </c>
      <c r="K143">
        <v>0.36</v>
      </c>
      <c r="L143" s="41">
        <f t="shared" si="35"/>
        <v>0.35333333333333333</v>
      </c>
      <c r="M143" s="98">
        <v>1</v>
      </c>
      <c r="N143" s="36">
        <f t="shared" si="36"/>
        <v>-99.852153407092871</v>
      </c>
      <c r="O143" s="42">
        <f t="shared" si="43"/>
        <v>8.666666666666667E-2</v>
      </c>
      <c r="P143" t="s">
        <v>155</v>
      </c>
      <c r="Q143">
        <v>17.39</v>
      </c>
      <c r="R143">
        <v>17.03</v>
      </c>
      <c r="S143" t="s">
        <v>202</v>
      </c>
      <c r="T143" s="43">
        <f t="shared" si="32"/>
        <v>17.21</v>
      </c>
      <c r="U143" s="40">
        <v>94.36</v>
      </c>
      <c r="V143" s="40">
        <v>115.9</v>
      </c>
      <c r="W143" t="s">
        <v>202</v>
      </c>
      <c r="X143" s="43">
        <f t="shared" si="37"/>
        <v>105.13</v>
      </c>
      <c r="Y143" s="43">
        <f>'Std. Curve B-16S'!C44</f>
        <v>88.02859685317344</v>
      </c>
      <c r="Z143" s="23" t="s">
        <v>74</v>
      </c>
      <c r="AA143" s="37">
        <f t="shared" si="38"/>
        <v>1118000</v>
      </c>
      <c r="AB143" s="38">
        <f>Y143*'DNA extraction'!O143*'DNA extraction'!F143/'DNA extraction'!E143/1000</f>
        <v>706.48954135773226</v>
      </c>
      <c r="AC143" s="38">
        <f>AB143*FWDW!H143</f>
        <v>0</v>
      </c>
      <c r="AD143" s="37">
        <f t="shared" si="39"/>
        <v>789855307.23794472</v>
      </c>
      <c r="AE143" s="37">
        <f t="shared" si="40"/>
        <v>0</v>
      </c>
      <c r="AF143" s="39">
        <f t="shared" si="41"/>
        <v>15.231080066758306</v>
      </c>
      <c r="AG143" s="39">
        <f t="shared" si="42"/>
        <v>0.144878531977155</v>
      </c>
    </row>
    <row r="144" spans="1:33" x14ac:dyDescent="0.3">
      <c r="A144" s="31" t="str">
        <f>Meta!A144</f>
        <v>NxW_16S</v>
      </c>
      <c r="B144" s="31">
        <f>Meta!B144</f>
        <v>184</v>
      </c>
      <c r="C144" t="s">
        <v>73</v>
      </c>
      <c r="D144" t="s">
        <v>220</v>
      </c>
      <c r="E144" t="s">
        <v>210</v>
      </c>
      <c r="F144" t="s">
        <v>108</v>
      </c>
      <c r="G144" t="s">
        <v>211</v>
      </c>
      <c r="H144" t="s">
        <v>212</v>
      </c>
      <c r="I144">
        <v>0.36</v>
      </c>
      <c r="J144">
        <v>0.35</v>
      </c>
      <c r="K144">
        <v>0.36</v>
      </c>
      <c r="L144" s="41">
        <f t="shared" si="35"/>
        <v>0.35666666666666663</v>
      </c>
      <c r="M144" s="98">
        <v>1</v>
      </c>
      <c r="N144" s="36">
        <f t="shared" si="36"/>
        <v>-99.842869069529215</v>
      </c>
      <c r="O144" s="42">
        <f t="shared" si="43"/>
        <v>8.666666666666667E-2</v>
      </c>
      <c r="P144" t="s">
        <v>156</v>
      </c>
      <c r="Q144">
        <v>17.66</v>
      </c>
      <c r="R144">
        <v>17.57</v>
      </c>
      <c r="S144" t="s">
        <v>202</v>
      </c>
      <c r="T144" s="43">
        <f t="shared" si="32"/>
        <v>17.615000000000002</v>
      </c>
      <c r="U144" s="40">
        <v>79.05</v>
      </c>
      <c r="V144" s="40">
        <v>80.95</v>
      </c>
      <c r="W144" t="s">
        <v>202</v>
      </c>
      <c r="X144" s="43">
        <f t="shared" si="37"/>
        <v>80</v>
      </c>
      <c r="Y144" s="43">
        <f>'Std. Curve B-16S'!C45</f>
        <v>67.396941166381367</v>
      </c>
      <c r="Z144" s="23" t="s">
        <v>74</v>
      </c>
      <c r="AA144" s="37">
        <f t="shared" si="38"/>
        <v>1118000</v>
      </c>
      <c r="AB144" s="38">
        <f>Y144*'DNA extraction'!O144*'DNA extraction'!F144/'DNA extraction'!E144/1000</f>
        <v>527.77557687064495</v>
      </c>
      <c r="AC144" s="38">
        <f>AB144*FWDW!H144</f>
        <v>0</v>
      </c>
      <c r="AD144" s="37">
        <f t="shared" si="39"/>
        <v>590053094.9413811</v>
      </c>
      <c r="AE144" s="37">
        <f t="shared" si="40"/>
        <v>0</v>
      </c>
      <c r="AF144" s="39">
        <f t="shared" si="41"/>
        <v>1.3435028842544443</v>
      </c>
      <c r="AG144" s="39">
        <f t="shared" si="42"/>
        <v>1.6793786053180555E-2</v>
      </c>
    </row>
    <row r="145" spans="1:33" x14ac:dyDescent="0.3">
      <c r="A145" s="31" t="str">
        <f>Meta!A145</f>
        <v>NxW_16S</v>
      </c>
      <c r="B145" s="31">
        <f>Meta!B145</f>
        <v>185</v>
      </c>
      <c r="C145" t="s">
        <v>73</v>
      </c>
      <c r="D145" t="s">
        <v>220</v>
      </c>
      <c r="E145" t="s">
        <v>210</v>
      </c>
      <c r="F145" t="s">
        <v>108</v>
      </c>
      <c r="G145" t="s">
        <v>211</v>
      </c>
      <c r="H145" t="s">
        <v>212</v>
      </c>
      <c r="I145">
        <v>0.37</v>
      </c>
      <c r="J145">
        <v>0.35</v>
      </c>
      <c r="K145">
        <v>0.36</v>
      </c>
      <c r="L145" s="41">
        <f t="shared" si="35"/>
        <v>0.36000000000000004</v>
      </c>
      <c r="M145" s="98">
        <v>1</v>
      </c>
      <c r="N145" s="36">
        <f t="shared" si="36"/>
        <v>-99.833189946280001</v>
      </c>
      <c r="O145" s="42">
        <f t="shared" si="43"/>
        <v>8.666666666666667E-2</v>
      </c>
      <c r="P145" t="s">
        <v>157</v>
      </c>
      <c r="Q145">
        <v>17.75</v>
      </c>
      <c r="R145">
        <v>17.72</v>
      </c>
      <c r="S145" t="s">
        <v>202</v>
      </c>
      <c r="T145" s="43">
        <f t="shared" si="32"/>
        <v>17.734999999999999</v>
      </c>
      <c r="U145" s="40">
        <v>74.52</v>
      </c>
      <c r="V145" s="40">
        <v>73.27</v>
      </c>
      <c r="W145" t="s">
        <v>202</v>
      </c>
      <c r="X145" s="43">
        <f t="shared" si="37"/>
        <v>73.894999999999996</v>
      </c>
      <c r="Y145" s="43">
        <f>'Std. Curve B-16S'!C46</f>
        <v>62.269399463400021</v>
      </c>
      <c r="Z145" s="23" t="s">
        <v>74</v>
      </c>
      <c r="AA145" s="37">
        <f t="shared" si="38"/>
        <v>1118000</v>
      </c>
      <c r="AB145" s="38">
        <f>Y145*'DNA extraction'!O145*'DNA extraction'!F145/'DNA extraction'!E145/1000</f>
        <v>484.96417027570118</v>
      </c>
      <c r="AC145" s="38">
        <f>AB145*FWDW!H145</f>
        <v>0</v>
      </c>
      <c r="AD145" s="37">
        <f t="shared" si="39"/>
        <v>542189942.36823392</v>
      </c>
      <c r="AE145" s="37">
        <f t="shared" si="40"/>
        <v>0</v>
      </c>
      <c r="AF145" s="39">
        <f t="shared" si="41"/>
        <v>0.88388347648318444</v>
      </c>
      <c r="AG145" s="39">
        <f t="shared" si="42"/>
        <v>1.1961343480386825E-2</v>
      </c>
    </row>
    <row r="146" spans="1:33" x14ac:dyDescent="0.3">
      <c r="A146" s="31" t="str">
        <f>Meta!A146</f>
        <v>NxW_16S</v>
      </c>
      <c r="B146" s="31">
        <f>Meta!B146</f>
        <v>186</v>
      </c>
      <c r="C146" t="s">
        <v>73</v>
      </c>
      <c r="D146" t="s">
        <v>220</v>
      </c>
      <c r="E146" t="s">
        <v>210</v>
      </c>
      <c r="F146" t="s">
        <v>108</v>
      </c>
      <c r="G146" t="s">
        <v>211</v>
      </c>
      <c r="H146" t="s">
        <v>212</v>
      </c>
      <c r="I146">
        <v>0.36</v>
      </c>
      <c r="J146">
        <v>0.35</v>
      </c>
      <c r="K146">
        <v>0.36</v>
      </c>
      <c r="L146" s="41">
        <f t="shared" si="35"/>
        <v>0.35666666666666663</v>
      </c>
      <c r="M146" s="98">
        <v>1</v>
      </c>
      <c r="N146" s="36">
        <f t="shared" si="36"/>
        <v>-99.842869069529215</v>
      </c>
      <c r="O146" s="42">
        <f t="shared" si="43"/>
        <v>8.666666666666667E-2</v>
      </c>
      <c r="P146" t="s">
        <v>158</v>
      </c>
      <c r="Q146">
        <v>16.53</v>
      </c>
      <c r="R146">
        <v>16.68</v>
      </c>
      <c r="S146">
        <v>16.059999999999999</v>
      </c>
      <c r="T146" s="43">
        <f t="shared" si="32"/>
        <v>16.423333333333332</v>
      </c>
      <c r="U146" s="40">
        <v>165.8</v>
      </c>
      <c r="V146" s="40">
        <v>146.30000000000001</v>
      </c>
      <c r="W146" s="40">
        <v>202</v>
      </c>
      <c r="X146" s="43">
        <f t="shared" si="37"/>
        <v>171.36666666666667</v>
      </c>
      <c r="Y146" s="43">
        <f>'Std. Curve B-16S'!C47</f>
        <v>147.87977568600667</v>
      </c>
      <c r="Z146" s="23" t="s">
        <v>74</v>
      </c>
      <c r="AA146" s="37">
        <f t="shared" si="38"/>
        <v>1118000</v>
      </c>
      <c r="AB146" s="38">
        <f>Y146*'DNA extraction'!O146*'DNA extraction'!F146/'DNA extraction'!E146/1000</f>
        <v>1185.8843278749532</v>
      </c>
      <c r="AC146" s="38">
        <f>AB146*FWDW!H146</f>
        <v>0</v>
      </c>
      <c r="AD146" s="37">
        <f t="shared" si="39"/>
        <v>1325818678.5641978</v>
      </c>
      <c r="AE146" s="37">
        <f t="shared" si="40"/>
        <v>0</v>
      </c>
      <c r="AF146" s="39">
        <f t="shared" si="41"/>
        <v>28.264170487267702</v>
      </c>
      <c r="AG146" s="39">
        <f t="shared" si="42"/>
        <v>0.16493388730169831</v>
      </c>
    </row>
    <row r="147" spans="1:33" x14ac:dyDescent="0.3">
      <c r="A147" s="31" t="str">
        <f>Meta!A147</f>
        <v>NxW_16S</v>
      </c>
      <c r="B147" s="31">
        <f>Meta!B147</f>
        <v>187</v>
      </c>
      <c r="C147" t="s">
        <v>73</v>
      </c>
      <c r="D147" t="s">
        <v>220</v>
      </c>
      <c r="E147" t="s">
        <v>210</v>
      </c>
      <c r="F147" t="s">
        <v>108</v>
      </c>
      <c r="G147" t="s">
        <v>211</v>
      </c>
      <c r="H147" t="s">
        <v>212</v>
      </c>
      <c r="I147">
        <v>0.37</v>
      </c>
      <c r="J147">
        <v>0.36</v>
      </c>
      <c r="K147">
        <v>0.36</v>
      </c>
      <c r="L147" s="41">
        <f t="shared" si="35"/>
        <v>0.36333333333333329</v>
      </c>
      <c r="M147" s="98">
        <v>1</v>
      </c>
      <c r="N147" s="36">
        <f t="shared" si="36"/>
        <v>-99.823108721025662</v>
      </c>
      <c r="O147" s="42">
        <f t="shared" si="43"/>
        <v>8.666666666666667E-2</v>
      </c>
      <c r="P147" t="s">
        <v>159</v>
      </c>
      <c r="Q147">
        <v>16.53</v>
      </c>
      <c r="R147">
        <v>16.03</v>
      </c>
      <c r="S147">
        <v>15.83</v>
      </c>
      <c r="T147" s="43">
        <f t="shared" si="32"/>
        <v>16.13</v>
      </c>
      <c r="U147" s="40">
        <v>165.8</v>
      </c>
      <c r="V147" s="40">
        <v>225.5</v>
      </c>
      <c r="W147" s="40">
        <v>235.1</v>
      </c>
      <c r="X147" s="43">
        <f t="shared" si="37"/>
        <v>208.79999999999998</v>
      </c>
      <c r="Y147" s="43">
        <f>'Std. Curve B-16S'!C48</f>
        <v>179.43756237110014</v>
      </c>
      <c r="Z147" s="23" t="s">
        <v>74</v>
      </c>
      <c r="AA147" s="37">
        <f t="shared" si="38"/>
        <v>1118000</v>
      </c>
      <c r="AB147" s="38">
        <f>Y147*'DNA extraction'!O147*'DNA extraction'!F147/'DNA extraction'!E147/1000</f>
        <v>1416.7987553975534</v>
      </c>
      <c r="AC147" s="38">
        <f>AB147*FWDW!H147</f>
        <v>0</v>
      </c>
      <c r="AD147" s="37">
        <f t="shared" si="39"/>
        <v>1583981008.5344646</v>
      </c>
      <c r="AE147" s="37">
        <f t="shared" si="40"/>
        <v>0</v>
      </c>
      <c r="AF147" s="39">
        <f t="shared" si="41"/>
        <v>37.547170332796064</v>
      </c>
      <c r="AG147" s="39">
        <f t="shared" si="42"/>
        <v>0.179823612704962</v>
      </c>
    </row>
    <row r="148" spans="1:33" x14ac:dyDescent="0.3">
      <c r="A148" s="31" t="str">
        <f>Meta!A148</f>
        <v>NxW_16S</v>
      </c>
      <c r="B148" s="31">
        <f>Meta!B148</f>
        <v>188</v>
      </c>
      <c r="C148" t="s">
        <v>73</v>
      </c>
      <c r="D148" t="s">
        <v>220</v>
      </c>
      <c r="E148" t="s">
        <v>210</v>
      </c>
      <c r="F148" t="s">
        <v>108</v>
      </c>
      <c r="G148" t="s">
        <v>211</v>
      </c>
      <c r="H148" t="s">
        <v>212</v>
      </c>
      <c r="I148">
        <v>0.36</v>
      </c>
      <c r="J148">
        <v>0.36</v>
      </c>
      <c r="K148">
        <v>0.36</v>
      </c>
      <c r="L148" s="41">
        <f t="shared" si="35"/>
        <v>0.36000000000000004</v>
      </c>
      <c r="M148" s="98">
        <v>1</v>
      </c>
      <c r="N148" s="36">
        <f t="shared" si="36"/>
        <v>-99.833189946280001</v>
      </c>
      <c r="O148" s="42">
        <f t="shared" si="43"/>
        <v>8.666666666666667E-2</v>
      </c>
      <c r="P148" t="s">
        <v>160</v>
      </c>
      <c r="Q148">
        <v>16.46</v>
      </c>
      <c r="R148">
        <v>16.22</v>
      </c>
      <c r="S148">
        <v>16.07</v>
      </c>
      <c r="T148" s="43">
        <f t="shared" si="32"/>
        <v>16.25</v>
      </c>
      <c r="U148" s="40">
        <v>173.6</v>
      </c>
      <c r="V148" s="40">
        <v>198.7</v>
      </c>
      <c r="W148" s="40">
        <v>200.7</v>
      </c>
      <c r="X148" s="43">
        <f t="shared" si="37"/>
        <v>191</v>
      </c>
      <c r="Y148" s="43">
        <f>'Std. Curve B-16S'!C49</f>
        <v>165.78599943343201</v>
      </c>
      <c r="Z148" s="23" t="s">
        <v>74</v>
      </c>
      <c r="AA148" s="37">
        <f t="shared" si="38"/>
        <v>1118000</v>
      </c>
      <c r="AB148" s="38">
        <f>Y148*'DNA extraction'!O148*'DNA extraction'!F148/'DNA extraction'!E148/1000</f>
        <v>1278.7196254024839</v>
      </c>
      <c r="AC148" s="38">
        <f>AB148*FWDW!H148</f>
        <v>0</v>
      </c>
      <c r="AD148" s="37">
        <f t="shared" si="39"/>
        <v>1429608541.1999769</v>
      </c>
      <c r="AE148" s="37">
        <f t="shared" si="40"/>
        <v>0</v>
      </c>
      <c r="AF148" s="39">
        <f t="shared" si="41"/>
        <v>15.101986624282249</v>
      </c>
      <c r="AG148" s="39">
        <f t="shared" si="42"/>
        <v>7.9067992797289266E-2</v>
      </c>
    </row>
    <row r="149" spans="1:33" x14ac:dyDescent="0.3">
      <c r="A149" s="31" t="str">
        <f>Meta!A149</f>
        <v>NxW_16S</v>
      </c>
      <c r="B149" s="31">
        <f>Meta!B149</f>
        <v>189</v>
      </c>
      <c r="C149" t="s">
        <v>73</v>
      </c>
      <c r="D149" t="s">
        <v>220</v>
      </c>
      <c r="E149" t="s">
        <v>210</v>
      </c>
      <c r="F149" t="s">
        <v>108</v>
      </c>
      <c r="G149" t="s">
        <v>211</v>
      </c>
      <c r="H149" t="s">
        <v>212</v>
      </c>
      <c r="I149">
        <v>0.37</v>
      </c>
      <c r="J149">
        <v>0.36</v>
      </c>
      <c r="K149">
        <v>0.38</v>
      </c>
      <c r="L149" s="41">
        <f t="shared" si="35"/>
        <v>0.36999999999999994</v>
      </c>
      <c r="M149" s="98">
        <v>1</v>
      </c>
      <c r="N149" s="36">
        <f t="shared" si="36"/>
        <v>-99.801711605087291</v>
      </c>
      <c r="O149" s="42">
        <f t="shared" si="43"/>
        <v>8.666666666666667E-2</v>
      </c>
      <c r="P149" t="s">
        <v>161</v>
      </c>
      <c r="Q149">
        <v>16.53</v>
      </c>
      <c r="R149">
        <v>16.149999999999999</v>
      </c>
      <c r="S149">
        <v>15.91</v>
      </c>
      <c r="T149" s="43">
        <f t="shared" si="32"/>
        <v>16.196666666666669</v>
      </c>
      <c r="U149" s="40">
        <v>165.8</v>
      </c>
      <c r="V149" s="40">
        <v>208.2</v>
      </c>
      <c r="W149" s="40">
        <v>223</v>
      </c>
      <c r="X149" s="43">
        <f t="shared" si="37"/>
        <v>199</v>
      </c>
      <c r="Y149" s="43">
        <f>'Std. Curve B-16S'!C50</f>
        <v>171.72021016372537</v>
      </c>
      <c r="Z149" s="23" t="s">
        <v>74</v>
      </c>
      <c r="AA149" s="37">
        <f t="shared" si="38"/>
        <v>1118000</v>
      </c>
      <c r="AB149" s="38">
        <f>Y149*'DNA extraction'!O149*'DNA extraction'!F149/'DNA extraction'!E149/1000</f>
        <v>1358.0087794679744</v>
      </c>
      <c r="AC149" s="38">
        <f>AB149*FWDW!H149</f>
        <v>0</v>
      </c>
      <c r="AD149" s="37">
        <f t="shared" si="39"/>
        <v>1518253815.4451954</v>
      </c>
      <c r="AE149" s="37">
        <f t="shared" si="40"/>
        <v>0</v>
      </c>
      <c r="AF149" s="39">
        <f t="shared" si="41"/>
        <v>29.689055222421651</v>
      </c>
      <c r="AG149" s="39">
        <f t="shared" si="42"/>
        <v>0.14919123227347564</v>
      </c>
    </row>
    <row r="150" spans="1:33" x14ac:dyDescent="0.3">
      <c r="A150" s="31" t="str">
        <f>Meta!A150</f>
        <v>NxW_16S</v>
      </c>
      <c r="B150" s="31">
        <f>Meta!B150</f>
        <v>190</v>
      </c>
      <c r="C150" t="s">
        <v>73</v>
      </c>
      <c r="D150" t="s">
        <v>220</v>
      </c>
      <c r="E150" t="s">
        <v>210</v>
      </c>
      <c r="F150" t="s">
        <v>108</v>
      </c>
      <c r="G150" t="s">
        <v>211</v>
      </c>
      <c r="H150" t="s">
        <v>212</v>
      </c>
      <c r="I150">
        <v>0.35</v>
      </c>
      <c r="J150">
        <v>0.34</v>
      </c>
      <c r="K150">
        <v>0.36</v>
      </c>
      <c r="L150" s="41">
        <f t="shared" si="35"/>
        <v>0.34999999999999992</v>
      </c>
      <c r="M150" s="98">
        <v>1</v>
      </c>
      <c r="N150" s="36">
        <f t="shared" si="36"/>
        <v>-99.861050450562686</v>
      </c>
      <c r="O150" s="42">
        <f t="shared" si="43"/>
        <v>8.666666666666667E-2</v>
      </c>
      <c r="P150" t="s">
        <v>162</v>
      </c>
      <c r="Q150" t="s">
        <v>202</v>
      </c>
      <c r="R150">
        <v>18.11</v>
      </c>
      <c r="S150">
        <v>17.72</v>
      </c>
      <c r="T150" s="43">
        <f t="shared" si="32"/>
        <v>17.914999999999999</v>
      </c>
      <c r="U150" t="s">
        <v>202</v>
      </c>
      <c r="V150" s="40">
        <v>56.53</v>
      </c>
      <c r="W150" s="40">
        <v>67.56</v>
      </c>
      <c r="X150" s="43">
        <f t="shared" si="37"/>
        <v>62.045000000000002</v>
      </c>
      <c r="Y150" s="43">
        <f>'Std. Curve B-16S'!C51</f>
        <v>55.300163299836186</v>
      </c>
      <c r="Z150" s="23" t="s">
        <v>74</v>
      </c>
      <c r="AA150" s="37">
        <f t="shared" si="38"/>
        <v>1118000</v>
      </c>
      <c r="AB150" s="38">
        <f>Y150*'DNA extraction'!O150*'DNA extraction'!F150/'DNA extraction'!E150/1000</f>
        <v>443.99970533790605</v>
      </c>
      <c r="AC150" s="38">
        <f>AB150*FWDW!H150</f>
        <v>0</v>
      </c>
      <c r="AD150" s="37">
        <f t="shared" si="39"/>
        <v>496391670.56777894</v>
      </c>
      <c r="AE150" s="37">
        <f t="shared" si="40"/>
        <v>0</v>
      </c>
      <c r="AF150" s="39">
        <f t="shared" si="41"/>
        <v>7.7993877964876202</v>
      </c>
      <c r="AG150" s="39">
        <f t="shared" si="42"/>
        <v>0.12570533961620792</v>
      </c>
    </row>
    <row r="151" spans="1:33" x14ac:dyDescent="0.3">
      <c r="A151" s="31" t="str">
        <f>Meta!A151</f>
        <v>NxW_16S</v>
      </c>
      <c r="B151" s="31">
        <f>Meta!B151</f>
        <v>191</v>
      </c>
      <c r="C151" t="s">
        <v>73</v>
      </c>
      <c r="D151" t="s">
        <v>220</v>
      </c>
      <c r="E151" t="s">
        <v>210</v>
      </c>
      <c r="F151" t="s">
        <v>108</v>
      </c>
      <c r="G151" t="s">
        <v>211</v>
      </c>
      <c r="H151" t="s">
        <v>212</v>
      </c>
      <c r="I151">
        <v>0.36</v>
      </c>
      <c r="J151">
        <v>0.35</v>
      </c>
      <c r="K151">
        <v>0.36</v>
      </c>
      <c r="L151" s="41">
        <f t="shared" si="35"/>
        <v>0.35666666666666663</v>
      </c>
      <c r="M151" s="98">
        <v>1</v>
      </c>
      <c r="N151" s="36">
        <f t="shared" si="36"/>
        <v>-99.842869069529215</v>
      </c>
      <c r="O151" s="42">
        <f t="shared" si="43"/>
        <v>8.666666666666667E-2</v>
      </c>
      <c r="P151" t="s">
        <v>163</v>
      </c>
      <c r="Q151">
        <v>18.809999999999999</v>
      </c>
      <c r="R151">
        <v>18.510000000000002</v>
      </c>
      <c r="S151">
        <v>18.16</v>
      </c>
      <c r="T151" s="43">
        <f t="shared" si="32"/>
        <v>18.493333333333336</v>
      </c>
      <c r="U151" s="40">
        <v>37.19</v>
      </c>
      <c r="V151" s="40">
        <v>43.32</v>
      </c>
      <c r="W151" s="40">
        <v>50.54</v>
      </c>
      <c r="X151" s="43">
        <f t="shared" si="37"/>
        <v>43.68333333333333</v>
      </c>
      <c r="Y151" s="43">
        <f>'Std. Curve B-16S'!C52</f>
        <v>37.766240297635399</v>
      </c>
      <c r="Z151" s="23" t="s">
        <v>74</v>
      </c>
      <c r="AA151" s="37">
        <f t="shared" si="38"/>
        <v>1118000</v>
      </c>
      <c r="AB151" s="38">
        <f>Y151*'DNA extraction'!O151*'DNA extraction'!F151/'DNA extraction'!E151/1000</f>
        <v>295.27943938729783</v>
      </c>
      <c r="AC151" s="38">
        <f>AB151*FWDW!H151</f>
        <v>0</v>
      </c>
      <c r="AD151" s="37">
        <f t="shared" si="39"/>
        <v>330122413.23499894</v>
      </c>
      <c r="AE151" s="37">
        <f t="shared" si="40"/>
        <v>0</v>
      </c>
      <c r="AF151" s="39">
        <f t="shared" si="41"/>
        <v>6.6824122391044947</v>
      </c>
      <c r="AG151" s="39">
        <f t="shared" si="42"/>
        <v>0.15297395434806169</v>
      </c>
    </row>
    <row r="152" spans="1:33" x14ac:dyDescent="0.3">
      <c r="A152" s="31" t="str">
        <f>Meta!A152</f>
        <v>NxW_16S</v>
      </c>
      <c r="B152" s="31">
        <f>Meta!B152</f>
        <v>192</v>
      </c>
      <c r="C152" t="s">
        <v>73</v>
      </c>
      <c r="D152" t="s">
        <v>220</v>
      </c>
      <c r="E152" t="s">
        <v>210</v>
      </c>
      <c r="F152" t="s">
        <v>108</v>
      </c>
      <c r="G152" t="s">
        <v>211</v>
      </c>
      <c r="H152" t="s">
        <v>212</v>
      </c>
      <c r="I152">
        <v>0.36</v>
      </c>
      <c r="J152">
        <v>0.35</v>
      </c>
      <c r="K152">
        <v>0.35</v>
      </c>
      <c r="L152" s="41">
        <f t="shared" si="35"/>
        <v>0.35333333333333333</v>
      </c>
      <c r="M152" s="98">
        <v>1</v>
      </c>
      <c r="N152" s="36">
        <f t="shared" si="36"/>
        <v>-99.852153407092871</v>
      </c>
      <c r="O152" s="42">
        <f t="shared" si="43"/>
        <v>8.666666666666667E-2</v>
      </c>
      <c r="P152" t="s">
        <v>164</v>
      </c>
      <c r="Q152" t="s">
        <v>202</v>
      </c>
      <c r="R152">
        <v>18.13</v>
      </c>
      <c r="S152">
        <v>17.57</v>
      </c>
      <c r="T152" s="43">
        <f t="shared" si="32"/>
        <v>17.850000000000001</v>
      </c>
      <c r="U152" t="s">
        <v>202</v>
      </c>
      <c r="V152" s="40">
        <v>55.78</v>
      </c>
      <c r="W152" s="40">
        <v>74.59</v>
      </c>
      <c r="X152" s="43">
        <f t="shared" si="37"/>
        <v>65.185000000000002</v>
      </c>
      <c r="Y152" s="43">
        <f>'Std. Curve B-16S'!C53</f>
        <v>57.72195933209769</v>
      </c>
      <c r="Z152" s="23" t="s">
        <v>74</v>
      </c>
      <c r="AA152" s="37">
        <f t="shared" si="38"/>
        <v>1118000</v>
      </c>
      <c r="AB152" s="38">
        <f>Y152*'DNA extraction'!O152*'DNA extraction'!F152/'DNA extraction'!E152/1000</f>
        <v>457.38478076147129</v>
      </c>
      <c r="AC152" s="38">
        <f>AB152*FWDW!H152</f>
        <v>0</v>
      </c>
      <c r="AD152" s="37">
        <f t="shared" si="39"/>
        <v>511356184.89132488</v>
      </c>
      <c r="AE152" s="37">
        <f t="shared" si="40"/>
        <v>0</v>
      </c>
      <c r="AF152" s="39">
        <f t="shared" si="41"/>
        <v>13.300678554118958</v>
      </c>
      <c r="AG152" s="39">
        <f t="shared" si="42"/>
        <v>0.20404508021966644</v>
      </c>
    </row>
    <row r="153" spans="1:33" x14ac:dyDescent="0.3">
      <c r="A153" s="31" t="str">
        <f>Meta!A153</f>
        <v>NxW_16S</v>
      </c>
      <c r="B153" s="31">
        <f>Meta!B153</f>
        <v>193</v>
      </c>
      <c r="C153" t="s">
        <v>73</v>
      </c>
      <c r="D153" t="s">
        <v>220</v>
      </c>
      <c r="E153" t="s">
        <v>210</v>
      </c>
      <c r="F153" t="s">
        <v>108</v>
      </c>
      <c r="G153" t="s">
        <v>211</v>
      </c>
      <c r="H153" t="s">
        <v>212</v>
      </c>
      <c r="I153">
        <v>0.36</v>
      </c>
      <c r="J153">
        <v>0.35</v>
      </c>
      <c r="K153">
        <v>0.36</v>
      </c>
      <c r="L153" s="41">
        <f t="shared" si="35"/>
        <v>0.35666666666666663</v>
      </c>
      <c r="M153" s="98">
        <v>1</v>
      </c>
      <c r="N153" s="36">
        <f t="shared" si="36"/>
        <v>-99.842869069529215</v>
      </c>
      <c r="O153" s="42">
        <f t="shared" si="43"/>
        <v>8.666666666666667E-2</v>
      </c>
      <c r="P153" t="s">
        <v>165</v>
      </c>
      <c r="Q153">
        <v>17.45</v>
      </c>
      <c r="R153">
        <v>17.170000000000002</v>
      </c>
      <c r="S153">
        <v>16.96</v>
      </c>
      <c r="T153" s="43">
        <f t="shared" si="32"/>
        <v>17.193333333333335</v>
      </c>
      <c r="U153" s="40">
        <v>90.72</v>
      </c>
      <c r="V153" s="40">
        <v>105.6</v>
      </c>
      <c r="W153" s="40">
        <v>111.5</v>
      </c>
      <c r="X153" s="43">
        <f t="shared" si="37"/>
        <v>102.60666666666667</v>
      </c>
      <c r="Y153" s="43">
        <f>'Std. Curve B-16S'!C54</f>
        <v>89.001385363252808</v>
      </c>
      <c r="Z153" s="23" t="s">
        <v>74</v>
      </c>
      <c r="AA153" s="37">
        <f t="shared" si="38"/>
        <v>1118000</v>
      </c>
      <c r="AB153" s="38">
        <f>Y153*'DNA extraction'!O153*'DNA extraction'!F153/'DNA extraction'!E153/1000</f>
        <v>700.79830994687245</v>
      </c>
      <c r="AC153" s="38">
        <f>AB153*FWDW!H153</f>
        <v>0</v>
      </c>
      <c r="AD153" s="37">
        <f t="shared" si="39"/>
        <v>783492510.52060342</v>
      </c>
      <c r="AE153" s="37">
        <f t="shared" si="40"/>
        <v>0</v>
      </c>
      <c r="AF153" s="39">
        <f t="shared" si="41"/>
        <v>10.708507521281074</v>
      </c>
      <c r="AG153" s="39">
        <f t="shared" si="42"/>
        <v>0.1043646370081321</v>
      </c>
    </row>
    <row r="154" spans="1:33" x14ac:dyDescent="0.3">
      <c r="A154" s="31" t="str">
        <f>Meta!A154</f>
        <v>NxW_16S</v>
      </c>
      <c r="B154" s="31">
        <f>Meta!B154</f>
        <v>194</v>
      </c>
      <c r="C154" t="s">
        <v>73</v>
      </c>
      <c r="D154" t="s">
        <v>220</v>
      </c>
      <c r="E154" t="s">
        <v>210</v>
      </c>
      <c r="F154" t="s">
        <v>108</v>
      </c>
      <c r="G154" t="s">
        <v>211</v>
      </c>
      <c r="H154" t="s">
        <v>212</v>
      </c>
      <c r="I154">
        <v>0.35</v>
      </c>
      <c r="J154">
        <v>0.35</v>
      </c>
      <c r="K154">
        <v>0.35</v>
      </c>
      <c r="L154" s="41">
        <f t="shared" si="35"/>
        <v>0.34999999999999992</v>
      </c>
      <c r="M154" s="98">
        <v>1</v>
      </c>
      <c r="N154" s="36">
        <f t="shared" si="36"/>
        <v>-99.861050450562686</v>
      </c>
      <c r="O154" s="42">
        <f t="shared" si="43"/>
        <v>8.666666666666667E-2</v>
      </c>
      <c r="P154" t="s">
        <v>166</v>
      </c>
      <c r="Q154" t="s">
        <v>202</v>
      </c>
      <c r="R154">
        <v>17.66</v>
      </c>
      <c r="S154">
        <v>17.079999999999998</v>
      </c>
      <c r="T154" s="43">
        <f t="shared" si="32"/>
        <v>17.369999999999997</v>
      </c>
      <c r="U154" t="s">
        <v>202</v>
      </c>
      <c r="V154" s="40">
        <v>76.25</v>
      </c>
      <c r="W154" s="40">
        <v>103.1</v>
      </c>
      <c r="X154" s="43">
        <f t="shared" si="37"/>
        <v>89.674999999999997</v>
      </c>
      <c r="Y154" s="43">
        <f>'Std. Curve B-16S'!C55</f>
        <v>79.214210968508411</v>
      </c>
      <c r="Z154" s="23" t="s">
        <v>74</v>
      </c>
      <c r="AA154" s="37">
        <f t="shared" si="38"/>
        <v>1118000</v>
      </c>
      <c r="AB154" s="38">
        <f>Y154*'DNA extraction'!O154*'DNA extraction'!F154/'DNA extraction'!E154/1000</f>
        <v>640.37357290629268</v>
      </c>
      <c r="AC154" s="38">
        <f>AB154*FWDW!H154</f>
        <v>0</v>
      </c>
      <c r="AD154" s="37">
        <f t="shared" si="39"/>
        <v>715937654.50923526</v>
      </c>
      <c r="AE154" s="37">
        <f t="shared" si="40"/>
        <v>0</v>
      </c>
      <c r="AF154" s="39">
        <f t="shared" si="41"/>
        <v>18.985817074858858</v>
      </c>
      <c r="AG154" s="39">
        <f t="shared" si="42"/>
        <v>0.21171806049466249</v>
      </c>
    </row>
    <row r="155" spans="1:33" x14ac:dyDescent="0.3">
      <c r="A155" s="31" t="str">
        <f>Meta!A155</f>
        <v>NxW_16S</v>
      </c>
      <c r="B155" s="31">
        <f>Meta!B155</f>
        <v>195</v>
      </c>
      <c r="C155" t="s">
        <v>73</v>
      </c>
      <c r="D155" t="s">
        <v>220</v>
      </c>
      <c r="E155" t="s">
        <v>210</v>
      </c>
      <c r="F155" t="s">
        <v>108</v>
      </c>
      <c r="G155" t="s">
        <v>211</v>
      </c>
      <c r="H155" t="s">
        <v>212</v>
      </c>
      <c r="I155">
        <v>0.35</v>
      </c>
      <c r="J155">
        <v>0.35</v>
      </c>
      <c r="K155">
        <v>0.35</v>
      </c>
      <c r="L155" s="41">
        <f t="shared" si="35"/>
        <v>0.34999999999999992</v>
      </c>
      <c r="M155" s="98">
        <v>1</v>
      </c>
      <c r="N155" s="36">
        <f t="shared" si="36"/>
        <v>-99.861050450562686</v>
      </c>
      <c r="O155" s="42">
        <f t="shared" si="43"/>
        <v>8.666666666666667E-2</v>
      </c>
      <c r="P155" t="s">
        <v>167</v>
      </c>
      <c r="Q155" t="s">
        <v>202</v>
      </c>
      <c r="R155">
        <v>17.38</v>
      </c>
      <c r="S155">
        <v>16.98</v>
      </c>
      <c r="T155" s="43">
        <f t="shared" si="32"/>
        <v>17.18</v>
      </c>
      <c r="U155" t="s">
        <v>202</v>
      </c>
      <c r="V155" s="40">
        <v>91.86</v>
      </c>
      <c r="W155" s="40">
        <v>110.1</v>
      </c>
      <c r="X155" s="43">
        <f t="shared" si="37"/>
        <v>100.97999999999999</v>
      </c>
      <c r="Y155" s="43">
        <f>'Std. Curve B-16S'!C56</f>
        <v>89.78735057020107</v>
      </c>
      <c r="Z155" s="23" t="s">
        <v>74</v>
      </c>
      <c r="AA155" s="37">
        <f t="shared" si="38"/>
        <v>1118000</v>
      </c>
      <c r="AB155" s="38">
        <f>Y155*'DNA extraction'!O155*'DNA extraction'!F155/'DNA extraction'!E155/1000</f>
        <v>688.81741902724275</v>
      </c>
      <c r="AC155" s="38">
        <f>AB155*FWDW!H155</f>
        <v>0</v>
      </c>
      <c r="AD155" s="37">
        <f t="shared" si="39"/>
        <v>770097874.47245741</v>
      </c>
      <c r="AE155" s="37">
        <f t="shared" si="40"/>
        <v>0</v>
      </c>
      <c r="AF155" s="39">
        <f t="shared" si="41"/>
        <v>12.897627688842622</v>
      </c>
      <c r="AG155" s="39">
        <f t="shared" si="42"/>
        <v>0.12772457604320284</v>
      </c>
    </row>
    <row r="156" spans="1:33" x14ac:dyDescent="0.3">
      <c r="A156" s="31" t="str">
        <f>Meta!A156</f>
        <v>NxW_16S</v>
      </c>
      <c r="B156" s="31">
        <f>Meta!B156</f>
        <v>196</v>
      </c>
      <c r="C156" t="s">
        <v>73</v>
      </c>
      <c r="D156" t="s">
        <v>220</v>
      </c>
      <c r="E156" t="s">
        <v>210</v>
      </c>
      <c r="F156" t="s">
        <v>108</v>
      </c>
      <c r="G156" t="s">
        <v>211</v>
      </c>
      <c r="H156" t="s">
        <v>212</v>
      </c>
      <c r="I156">
        <v>0.32</v>
      </c>
      <c r="J156">
        <v>0.35</v>
      </c>
      <c r="K156">
        <v>0.35</v>
      </c>
      <c r="L156" s="41">
        <f t="shared" si="35"/>
        <v>0.34</v>
      </c>
      <c r="M156" s="98">
        <v>1</v>
      </c>
      <c r="N156" s="36">
        <f t="shared" si="36"/>
        <v>-99.885495243006176</v>
      </c>
      <c r="O156" s="42">
        <f t="shared" si="43"/>
        <v>8.666666666666667E-2</v>
      </c>
      <c r="P156" t="s">
        <v>168</v>
      </c>
      <c r="Q156" t="s">
        <v>202</v>
      </c>
      <c r="R156">
        <v>17.61</v>
      </c>
      <c r="S156">
        <v>16.91</v>
      </c>
      <c r="T156" s="43">
        <f t="shared" si="32"/>
        <v>17.259999999999998</v>
      </c>
      <c r="U156" t="s">
        <v>202</v>
      </c>
      <c r="V156" s="40">
        <v>78.83</v>
      </c>
      <c r="W156" s="40">
        <v>115.3</v>
      </c>
      <c r="X156" s="43">
        <f t="shared" si="37"/>
        <v>97.064999999999998</v>
      </c>
      <c r="Y156" s="43">
        <f>'Std. Curve B-16S'!C57</f>
        <v>85.173563424990235</v>
      </c>
      <c r="Z156" s="23" t="s">
        <v>74</v>
      </c>
      <c r="AA156" s="37">
        <f t="shared" si="38"/>
        <v>1118000</v>
      </c>
      <c r="AB156" s="38">
        <f>Y156*'DNA extraction'!O156*'DNA extraction'!F156/'DNA extraction'!E156/1000</f>
        <v>642.09244949106846</v>
      </c>
      <c r="AC156" s="38">
        <f>AB156*FWDW!H156</f>
        <v>0</v>
      </c>
      <c r="AD156" s="37">
        <f t="shared" si="39"/>
        <v>717859358.53101456</v>
      </c>
      <c r="AE156" s="37">
        <f t="shared" si="40"/>
        <v>0</v>
      </c>
      <c r="AF156" s="39">
        <f t="shared" si="41"/>
        <v>25.788184309873426</v>
      </c>
      <c r="AG156" s="39">
        <f t="shared" si="42"/>
        <v>0.26567953752509582</v>
      </c>
    </row>
    <row r="157" spans="1:33" x14ac:dyDescent="0.3">
      <c r="A157" s="31" t="str">
        <f>Meta!A157</f>
        <v>NxW_16S</v>
      </c>
      <c r="B157" s="31">
        <f>Meta!B157</f>
        <v>197</v>
      </c>
      <c r="C157" t="s">
        <v>73</v>
      </c>
      <c r="D157" t="s">
        <v>220</v>
      </c>
      <c r="E157" t="s">
        <v>210</v>
      </c>
      <c r="F157" t="s">
        <v>108</v>
      </c>
      <c r="G157" t="s">
        <v>211</v>
      </c>
      <c r="H157" t="s">
        <v>212</v>
      </c>
      <c r="I157">
        <v>0.36</v>
      </c>
      <c r="J157">
        <v>0.35</v>
      </c>
      <c r="K157">
        <v>0.36</v>
      </c>
      <c r="L157" s="41">
        <f t="shared" si="35"/>
        <v>0.35666666666666663</v>
      </c>
      <c r="M157" s="98">
        <v>1</v>
      </c>
      <c r="N157" s="36">
        <f t="shared" si="36"/>
        <v>-99.842869069529215</v>
      </c>
      <c r="O157" s="42">
        <f t="shared" si="43"/>
        <v>8.666666666666667E-2</v>
      </c>
      <c r="P157" t="s">
        <v>169</v>
      </c>
      <c r="Q157">
        <v>19.14</v>
      </c>
      <c r="R157">
        <v>18.96</v>
      </c>
      <c r="S157" t="s">
        <v>202</v>
      </c>
      <c r="T157" s="43">
        <f t="shared" si="32"/>
        <v>19.05</v>
      </c>
      <c r="U157" s="40">
        <v>29.96</v>
      </c>
      <c r="V157" s="40">
        <v>32.119999999999997</v>
      </c>
      <c r="W157" t="s">
        <v>202</v>
      </c>
      <c r="X157" s="43">
        <f t="shared" si="37"/>
        <v>31.04</v>
      </c>
      <c r="Y157" s="43">
        <f>'Std. Curve B-16S'!C58</f>
        <v>26.162905590898038</v>
      </c>
      <c r="Z157" s="23" t="s">
        <v>74</v>
      </c>
      <c r="AA157" s="37">
        <f t="shared" si="38"/>
        <v>1118000</v>
      </c>
      <c r="AB157" s="38">
        <f>Y157*'DNA extraction'!O157*'DNA extraction'!F157/'DNA extraction'!E157/1000</f>
        <v>202.81322163486851</v>
      </c>
      <c r="AC157" s="38">
        <f>AB157*FWDW!H157</f>
        <v>0</v>
      </c>
      <c r="AD157" s="37">
        <f t="shared" si="39"/>
        <v>226745181.787783</v>
      </c>
      <c r="AE157" s="37">
        <f t="shared" si="40"/>
        <v>0</v>
      </c>
      <c r="AF157" s="39">
        <f t="shared" si="41"/>
        <v>1.5273506473629404</v>
      </c>
      <c r="AG157" s="39">
        <f t="shared" si="42"/>
        <v>4.9205884257826689E-2</v>
      </c>
    </row>
    <row r="158" spans="1:33" x14ac:dyDescent="0.3">
      <c r="A158" s="31" t="str">
        <f>Meta!A158</f>
        <v>NxW_16S</v>
      </c>
      <c r="B158" s="31">
        <f>Meta!B158</f>
        <v>198</v>
      </c>
      <c r="C158" t="s">
        <v>73</v>
      </c>
      <c r="D158" t="s">
        <v>220</v>
      </c>
      <c r="E158" t="s">
        <v>210</v>
      </c>
      <c r="F158" t="s">
        <v>108</v>
      </c>
      <c r="G158" t="s">
        <v>211</v>
      </c>
      <c r="H158" t="s">
        <v>212</v>
      </c>
      <c r="I158">
        <v>0.36</v>
      </c>
      <c r="J158">
        <v>0.35</v>
      </c>
      <c r="K158">
        <v>0.36</v>
      </c>
      <c r="L158" s="41">
        <f t="shared" si="35"/>
        <v>0.35666666666666663</v>
      </c>
      <c r="M158" s="98">
        <v>1</v>
      </c>
      <c r="N158" s="36">
        <f t="shared" si="36"/>
        <v>-99.842869069529215</v>
      </c>
      <c r="O158" s="42">
        <f t="shared" si="43"/>
        <v>8.666666666666667E-2</v>
      </c>
      <c r="P158" t="s">
        <v>170</v>
      </c>
      <c r="Q158">
        <v>18</v>
      </c>
      <c r="R158">
        <v>17.850000000000001</v>
      </c>
      <c r="S158" t="s">
        <v>202</v>
      </c>
      <c r="T158" s="43">
        <f t="shared" ref="T158:T182" si="44">AVERAGE(Q158:S158)</f>
        <v>17.925000000000001</v>
      </c>
      <c r="U158" s="40">
        <v>63.26</v>
      </c>
      <c r="V158" s="40">
        <v>67.2</v>
      </c>
      <c r="W158" t="s">
        <v>202</v>
      </c>
      <c r="X158" s="43">
        <f t="shared" si="37"/>
        <v>65.23</v>
      </c>
      <c r="Y158" s="43">
        <f>'Std. Curve B-16S'!C59</f>
        <v>54.936706725959759</v>
      </c>
      <c r="Z158" s="23" t="s">
        <v>74</v>
      </c>
      <c r="AA158" s="37">
        <f t="shared" si="38"/>
        <v>1118000</v>
      </c>
      <c r="AB158" s="38">
        <f>Y158*'DNA extraction'!O158*'DNA extraction'!F158/'DNA extraction'!E158/1000</f>
        <v>449.3800141182802</v>
      </c>
      <c r="AC158" s="38">
        <f>AB158*FWDW!H158</f>
        <v>0</v>
      </c>
      <c r="AD158" s="37">
        <f t="shared" si="39"/>
        <v>502406855.78423727</v>
      </c>
      <c r="AE158" s="37">
        <f t="shared" si="40"/>
        <v>0</v>
      </c>
      <c r="AF158" s="39">
        <f t="shared" si="41"/>
        <v>2.7860007178750008</v>
      </c>
      <c r="AG158" s="39">
        <f t="shared" si="42"/>
        <v>4.2710420326153617E-2</v>
      </c>
    </row>
    <row r="159" spans="1:33" x14ac:dyDescent="0.3">
      <c r="A159" s="31" t="str">
        <f>Meta!A159</f>
        <v>NxW_16S</v>
      </c>
      <c r="B159" s="31">
        <f>Meta!B159</f>
        <v>199</v>
      </c>
      <c r="C159" t="s">
        <v>73</v>
      </c>
      <c r="D159" t="s">
        <v>220</v>
      </c>
      <c r="E159" t="s">
        <v>210</v>
      </c>
      <c r="F159" t="s">
        <v>108</v>
      </c>
      <c r="G159" t="s">
        <v>211</v>
      </c>
      <c r="H159" t="s">
        <v>212</v>
      </c>
      <c r="I159">
        <v>0.37</v>
      </c>
      <c r="J159">
        <v>0.37</v>
      </c>
      <c r="K159">
        <v>0.38</v>
      </c>
      <c r="L159" s="41">
        <f t="shared" si="35"/>
        <v>0.37333333333333335</v>
      </c>
      <c r="M159" s="98">
        <v>1</v>
      </c>
      <c r="N159" s="36">
        <f t="shared" si="36"/>
        <v>-99.79038200075469</v>
      </c>
      <c r="O159" s="42">
        <f t="shared" si="43"/>
        <v>8.666666666666667E-2</v>
      </c>
      <c r="P159" t="s">
        <v>171</v>
      </c>
      <c r="Q159">
        <v>16.600000000000001</v>
      </c>
      <c r="R159">
        <v>16.43</v>
      </c>
      <c r="S159">
        <v>16.34</v>
      </c>
      <c r="T159" s="43">
        <f t="shared" si="44"/>
        <v>16.456666666666667</v>
      </c>
      <c r="U159" s="40">
        <v>158.4</v>
      </c>
      <c r="V159" s="40">
        <v>172.8</v>
      </c>
      <c r="W159" s="40">
        <v>167.9</v>
      </c>
      <c r="X159" s="43">
        <f t="shared" si="37"/>
        <v>166.36666666666667</v>
      </c>
      <c r="Y159" s="43">
        <f>'Std. Curve B-16S'!C60</f>
        <v>144.66477916209629</v>
      </c>
      <c r="Z159" s="23" t="s">
        <v>74</v>
      </c>
      <c r="AA159" s="37">
        <f t="shared" si="38"/>
        <v>1118000</v>
      </c>
      <c r="AB159" s="38">
        <f>Y159*'DNA extraction'!O159*'DNA extraction'!F159/'DNA extraction'!E159/1000</f>
        <v>1180.4551543214711</v>
      </c>
      <c r="AC159" s="38">
        <f>AB159*FWDW!H159</f>
        <v>0</v>
      </c>
      <c r="AD159" s="37">
        <f t="shared" si="39"/>
        <v>1319748862.5314047</v>
      </c>
      <c r="AE159" s="37">
        <f t="shared" si="40"/>
        <v>0</v>
      </c>
      <c r="AF159" s="39">
        <f t="shared" si="41"/>
        <v>7.3214297328686682</v>
      </c>
      <c r="AG159" s="39">
        <f t="shared" si="42"/>
        <v>4.4007792423574443E-2</v>
      </c>
    </row>
    <row r="160" spans="1:33" x14ac:dyDescent="0.3">
      <c r="A160" s="31" t="str">
        <f>Meta!A160</f>
        <v>NxW_16S</v>
      </c>
      <c r="B160" s="31">
        <f>Meta!B160</f>
        <v>200</v>
      </c>
      <c r="C160" t="s">
        <v>73</v>
      </c>
      <c r="D160" t="s">
        <v>220</v>
      </c>
      <c r="E160" t="s">
        <v>210</v>
      </c>
      <c r="F160" t="s">
        <v>108</v>
      </c>
      <c r="G160" t="s">
        <v>211</v>
      </c>
      <c r="H160" t="s">
        <v>212</v>
      </c>
      <c r="I160">
        <v>0.36</v>
      </c>
      <c r="J160">
        <v>0.36</v>
      </c>
      <c r="K160">
        <v>0.36</v>
      </c>
      <c r="L160" s="41">
        <f t="shared" si="35"/>
        <v>0.36000000000000004</v>
      </c>
      <c r="M160" s="98">
        <v>1</v>
      </c>
      <c r="N160" s="36">
        <f t="shared" si="36"/>
        <v>-99.833189946280001</v>
      </c>
      <c r="O160" s="42">
        <f t="shared" si="43"/>
        <v>8.666666666666667E-2</v>
      </c>
      <c r="P160" t="s">
        <v>172</v>
      </c>
      <c r="Q160">
        <v>17.670000000000002</v>
      </c>
      <c r="R160">
        <v>17.59</v>
      </c>
      <c r="S160">
        <v>17.46</v>
      </c>
      <c r="T160" s="43">
        <f t="shared" si="44"/>
        <v>17.573333333333334</v>
      </c>
      <c r="U160" s="40">
        <v>78.540000000000006</v>
      </c>
      <c r="V160" s="40">
        <v>79.88</v>
      </c>
      <c r="W160" s="40">
        <v>80.2</v>
      </c>
      <c r="X160" s="43">
        <f t="shared" si="37"/>
        <v>79.540000000000006</v>
      </c>
      <c r="Y160" s="43">
        <f>'Std. Curve B-16S'!C61</f>
        <v>69.274381152107679</v>
      </c>
      <c r="Z160" s="23" t="s">
        <v>74</v>
      </c>
      <c r="AA160" s="37">
        <f t="shared" si="38"/>
        <v>1118000</v>
      </c>
      <c r="AB160" s="38">
        <f>Y160*'DNA extraction'!O160*'DNA extraction'!F160/'DNA extraction'!E160/1000</f>
        <v>566.66160451621829</v>
      </c>
      <c r="AC160" s="38">
        <f>AB160*FWDW!H160</f>
        <v>0</v>
      </c>
      <c r="AD160" s="37">
        <f t="shared" si="39"/>
        <v>633527673.84913206</v>
      </c>
      <c r="AE160" s="37">
        <f t="shared" si="40"/>
        <v>0</v>
      </c>
      <c r="AF160" s="39">
        <f t="shared" si="41"/>
        <v>0.88068155425215655</v>
      </c>
      <c r="AG160" s="39">
        <f t="shared" si="42"/>
        <v>1.1072184488963497E-2</v>
      </c>
    </row>
    <row r="161" spans="1:33" x14ac:dyDescent="0.3">
      <c r="A161" s="31" t="str">
        <f>Meta!A161</f>
        <v>NxW_16S</v>
      </c>
      <c r="B161" s="31">
        <f>Meta!B161</f>
        <v>201</v>
      </c>
      <c r="C161" t="s">
        <v>73</v>
      </c>
      <c r="D161" t="s">
        <v>220</v>
      </c>
      <c r="E161" t="s">
        <v>210</v>
      </c>
      <c r="F161" t="s">
        <v>108</v>
      </c>
      <c r="G161" t="s">
        <v>211</v>
      </c>
      <c r="H161" t="s">
        <v>212</v>
      </c>
      <c r="I161">
        <v>0.36</v>
      </c>
      <c r="J161">
        <v>0.36</v>
      </c>
      <c r="K161">
        <v>0.37</v>
      </c>
      <c r="L161" s="41">
        <f t="shared" si="35"/>
        <v>0.36333333333333329</v>
      </c>
      <c r="M161" s="98">
        <v>1</v>
      </c>
      <c r="N161" s="36">
        <f t="shared" si="36"/>
        <v>-99.823108721025662</v>
      </c>
      <c r="O161" s="42">
        <f t="shared" si="43"/>
        <v>8.666666666666667E-2</v>
      </c>
      <c r="P161" t="s">
        <v>173</v>
      </c>
      <c r="Q161">
        <v>17.13</v>
      </c>
      <c r="R161">
        <v>16.989999999999998</v>
      </c>
      <c r="S161">
        <v>16.48</v>
      </c>
      <c r="T161" s="43">
        <f t="shared" si="44"/>
        <v>16.866666666666664</v>
      </c>
      <c r="U161" s="40">
        <v>111.9</v>
      </c>
      <c r="V161" s="40">
        <v>119.1</v>
      </c>
      <c r="W161" s="40">
        <v>153.1</v>
      </c>
      <c r="X161" s="43">
        <f t="shared" si="37"/>
        <v>128.03333333333333</v>
      </c>
      <c r="Y161" s="43">
        <f>'Std. Curve B-16S'!C62</f>
        <v>110.39447009654272</v>
      </c>
      <c r="Z161" s="23" t="s">
        <v>74</v>
      </c>
      <c r="AA161" s="37">
        <f t="shared" si="38"/>
        <v>1118000</v>
      </c>
      <c r="AB161" s="38">
        <f>Y161*'DNA extraction'!O161*'DNA extraction'!F161/'DNA extraction'!E161/1000</f>
        <v>876.49440330720699</v>
      </c>
      <c r="AC161" s="38">
        <f>AB161*FWDW!H161</f>
        <v>0</v>
      </c>
      <c r="AD161" s="37">
        <f t="shared" si="39"/>
        <v>979920742.89745736</v>
      </c>
      <c r="AE161" s="37">
        <f t="shared" si="40"/>
        <v>0</v>
      </c>
      <c r="AF161" s="39">
        <f t="shared" si="41"/>
        <v>22.004847950697808</v>
      </c>
      <c r="AG161" s="39">
        <f t="shared" si="42"/>
        <v>0.171868117292615</v>
      </c>
    </row>
    <row r="162" spans="1:33" x14ac:dyDescent="0.3">
      <c r="A162" s="31" t="str">
        <f>Meta!A162</f>
        <v>NxW_16S</v>
      </c>
      <c r="B162" s="31">
        <f>Meta!B162</f>
        <v>202</v>
      </c>
      <c r="C162" t="s">
        <v>73</v>
      </c>
      <c r="D162" t="s">
        <v>220</v>
      </c>
      <c r="E162" t="s">
        <v>210</v>
      </c>
      <c r="F162" t="s">
        <v>108</v>
      </c>
      <c r="G162" t="s">
        <v>211</v>
      </c>
      <c r="H162" t="s">
        <v>212</v>
      </c>
      <c r="I162">
        <v>0.33</v>
      </c>
      <c r="J162">
        <v>0.33</v>
      </c>
      <c r="K162">
        <v>0.35</v>
      </c>
      <c r="L162" s="41">
        <f t="shared" si="35"/>
        <v>0.33666666666666667</v>
      </c>
      <c r="M162" s="98">
        <v>1</v>
      </c>
      <c r="N162" s="36">
        <f t="shared" si="36"/>
        <v>-99.892921329501362</v>
      </c>
      <c r="O162" s="42">
        <f t="shared" si="43"/>
        <v>8.666666666666667E-2</v>
      </c>
      <c r="P162" t="s">
        <v>174</v>
      </c>
      <c r="Q162">
        <v>18.54</v>
      </c>
      <c r="R162">
        <v>17.93</v>
      </c>
      <c r="S162">
        <v>17.260000000000002</v>
      </c>
      <c r="T162" s="43">
        <f t="shared" si="44"/>
        <v>17.91</v>
      </c>
      <c r="U162" s="40">
        <v>44.4</v>
      </c>
      <c r="V162" s="40">
        <v>63.72</v>
      </c>
      <c r="W162" s="40">
        <v>91.51</v>
      </c>
      <c r="X162" s="43">
        <f t="shared" si="37"/>
        <v>66.543333333333337</v>
      </c>
      <c r="Y162" s="43">
        <f>'Std. Curve B-16S'!C63</f>
        <v>55.482792319098856</v>
      </c>
      <c r="Z162" s="23" t="s">
        <v>74</v>
      </c>
      <c r="AA162" s="37">
        <f t="shared" si="38"/>
        <v>1118000</v>
      </c>
      <c r="AB162" s="38">
        <f>Y162*'DNA extraction'!O162*'DNA extraction'!F162/'DNA extraction'!E162/1000</f>
        <v>458.91474209345625</v>
      </c>
      <c r="AC162" s="38">
        <f>AB162*FWDW!H162</f>
        <v>0</v>
      </c>
      <c r="AD162" s="37">
        <f t="shared" si="39"/>
        <v>513066681.66048408</v>
      </c>
      <c r="AE162" s="37">
        <f t="shared" si="40"/>
        <v>0</v>
      </c>
      <c r="AF162" s="39">
        <f t="shared" si="41"/>
        <v>23.681563152235839</v>
      </c>
      <c r="AG162" s="39">
        <f t="shared" si="42"/>
        <v>0.3558818286665707</v>
      </c>
    </row>
    <row r="163" spans="1:33" x14ac:dyDescent="0.3">
      <c r="A163" s="31" t="str">
        <f>Meta!A163</f>
        <v>NxW_16S</v>
      </c>
      <c r="B163" s="31">
        <f>Meta!B163</f>
        <v>203</v>
      </c>
      <c r="C163" t="s">
        <v>73</v>
      </c>
      <c r="D163" t="s">
        <v>220</v>
      </c>
      <c r="E163" t="s">
        <v>210</v>
      </c>
      <c r="F163" t="s">
        <v>108</v>
      </c>
      <c r="G163" t="s">
        <v>211</v>
      </c>
      <c r="H163" t="s">
        <v>212</v>
      </c>
      <c r="I163">
        <v>0.33</v>
      </c>
      <c r="J163">
        <v>0.31</v>
      </c>
      <c r="K163">
        <v>0.36</v>
      </c>
      <c r="L163" s="41">
        <f t="shared" ref="L163:L186" si="45">AVERAGE(I163:K163)</f>
        <v>0.33333333333333331</v>
      </c>
      <c r="M163" s="98">
        <v>1</v>
      </c>
      <c r="N163" s="36">
        <f t="shared" ref="N163:N186" si="46">100*(10^(-1/L163)-1)</f>
        <v>-99.9</v>
      </c>
      <c r="O163" s="42">
        <f t="shared" si="43"/>
        <v>8.666666666666667E-2</v>
      </c>
      <c r="P163" t="s">
        <v>175</v>
      </c>
      <c r="Q163">
        <v>17.68</v>
      </c>
      <c r="R163">
        <v>17.47</v>
      </c>
      <c r="S163">
        <v>17</v>
      </c>
      <c r="T163" s="43">
        <f t="shared" si="44"/>
        <v>17.383333333333333</v>
      </c>
      <c r="U163" s="40">
        <v>78.02</v>
      </c>
      <c r="V163" s="40">
        <v>86.52</v>
      </c>
      <c r="W163" s="40">
        <v>108.6</v>
      </c>
      <c r="X163" s="43">
        <f t="shared" si="37"/>
        <v>91.046666666666667</v>
      </c>
      <c r="Y163" s="43">
        <f>'Std. Curve B-16S'!C64</f>
        <v>78.520799109023301</v>
      </c>
      <c r="Z163" s="23" t="s">
        <v>74</v>
      </c>
      <c r="AA163" s="37">
        <f t="shared" si="38"/>
        <v>1118000</v>
      </c>
      <c r="AB163" s="38">
        <f>Y163*'DNA extraction'!O163*'DNA extraction'!F163/'DNA extraction'!E163/1000</f>
        <v>621.94692363582806</v>
      </c>
      <c r="AC163" s="38">
        <f>AB163*FWDW!H163</f>
        <v>0</v>
      </c>
      <c r="AD163" s="37">
        <f t="shared" si="39"/>
        <v>695336660.62485576</v>
      </c>
      <c r="AE163" s="37">
        <f t="shared" si="40"/>
        <v>0</v>
      </c>
      <c r="AF163" s="39">
        <f t="shared" si="41"/>
        <v>15.78455363110832</v>
      </c>
      <c r="AG163" s="39">
        <f t="shared" si="42"/>
        <v>0.17336772678232759</v>
      </c>
    </row>
    <row r="164" spans="1:33" x14ac:dyDescent="0.3">
      <c r="A164" s="31" t="str">
        <f>Meta!A164</f>
        <v>NxW_16S</v>
      </c>
      <c r="B164" s="31">
        <f>Meta!B164</f>
        <v>204</v>
      </c>
      <c r="C164" t="s">
        <v>73</v>
      </c>
      <c r="D164" t="s">
        <v>220</v>
      </c>
      <c r="E164" t="s">
        <v>210</v>
      </c>
      <c r="F164" t="s">
        <v>108</v>
      </c>
      <c r="G164" t="s">
        <v>211</v>
      </c>
      <c r="H164" t="s">
        <v>212</v>
      </c>
      <c r="I164">
        <v>0.36</v>
      </c>
      <c r="J164">
        <v>0.35</v>
      </c>
      <c r="K164">
        <v>0.36</v>
      </c>
      <c r="L164" s="41">
        <f t="shared" si="45"/>
        <v>0.35666666666666663</v>
      </c>
      <c r="M164" s="98">
        <v>1</v>
      </c>
      <c r="N164" s="36">
        <f t="shared" si="46"/>
        <v>-99.842869069529215</v>
      </c>
      <c r="O164" s="42">
        <f t="shared" si="43"/>
        <v>8.666666666666667E-2</v>
      </c>
      <c r="P164" t="s">
        <v>176</v>
      </c>
      <c r="Q164">
        <v>18.7</v>
      </c>
      <c r="R164">
        <v>18.28</v>
      </c>
      <c r="S164">
        <v>17.75</v>
      </c>
      <c r="T164" s="43">
        <f t="shared" si="44"/>
        <v>18.243333333333336</v>
      </c>
      <c r="U164" s="40">
        <v>39.979999999999997</v>
      </c>
      <c r="V164" s="40">
        <v>50.48</v>
      </c>
      <c r="W164" s="40">
        <v>66.239999999999995</v>
      </c>
      <c r="X164" s="43">
        <f t="shared" si="37"/>
        <v>52.233333333333327</v>
      </c>
      <c r="Y164" s="43">
        <f>'Std. Curve B-16S'!C65</f>
        <v>44.53470323185234</v>
      </c>
      <c r="Z164" s="23" t="s">
        <v>74</v>
      </c>
      <c r="AA164" s="37">
        <f t="shared" si="38"/>
        <v>1118000</v>
      </c>
      <c r="AB164" s="38">
        <f>Y164*'DNA extraction'!O164*'DNA extraction'!F164/'DNA extraction'!E164/1000</f>
        <v>351.63603025544677</v>
      </c>
      <c r="AC164" s="38">
        <f>AB164*FWDW!H164</f>
        <v>0</v>
      </c>
      <c r="AD164" s="37">
        <f t="shared" si="39"/>
        <v>393129081.82558948</v>
      </c>
      <c r="AE164" s="37">
        <f t="shared" si="40"/>
        <v>0</v>
      </c>
      <c r="AF164" s="39">
        <f t="shared" si="41"/>
        <v>13.21750859025004</v>
      </c>
      <c r="AG164" s="39">
        <f t="shared" si="42"/>
        <v>0.25304738845405311</v>
      </c>
    </row>
    <row r="165" spans="1:33" x14ac:dyDescent="0.3">
      <c r="A165" s="31" t="str">
        <f>Meta!A165</f>
        <v>NxW_16S</v>
      </c>
      <c r="B165" s="31">
        <f>Meta!B165</f>
        <v>205</v>
      </c>
      <c r="C165" t="s">
        <v>73</v>
      </c>
      <c r="D165" t="s">
        <v>220</v>
      </c>
      <c r="E165" t="s">
        <v>210</v>
      </c>
      <c r="F165" t="s">
        <v>108</v>
      </c>
      <c r="G165" t="s">
        <v>211</v>
      </c>
      <c r="H165" t="s">
        <v>212</v>
      </c>
      <c r="I165">
        <v>0.35</v>
      </c>
      <c r="J165">
        <v>0.34</v>
      </c>
      <c r="K165">
        <v>0.37</v>
      </c>
      <c r="L165" s="41">
        <f t="shared" si="45"/>
        <v>0.35333333333333333</v>
      </c>
      <c r="M165" s="98">
        <v>1</v>
      </c>
      <c r="N165" s="36">
        <f t="shared" si="46"/>
        <v>-99.852153407092871</v>
      </c>
      <c r="O165" s="42">
        <f t="shared" si="43"/>
        <v>8.666666666666667E-2</v>
      </c>
      <c r="P165" t="s">
        <v>177</v>
      </c>
      <c r="Q165">
        <v>18.04</v>
      </c>
      <c r="R165">
        <v>17.79</v>
      </c>
      <c r="S165" t="s">
        <v>202</v>
      </c>
      <c r="T165" s="43">
        <f t="shared" si="44"/>
        <v>17.914999999999999</v>
      </c>
      <c r="U165" s="40">
        <v>61.62</v>
      </c>
      <c r="V165" s="40">
        <v>69.930000000000007</v>
      </c>
      <c r="W165" t="s">
        <v>202</v>
      </c>
      <c r="X165" s="43">
        <f t="shared" ref="X165:X186" si="47">AVERAGE(U165:W165)</f>
        <v>65.775000000000006</v>
      </c>
      <c r="Y165" s="43">
        <f>'Std. Curve B-16S'!C66</f>
        <v>55.300163299836186</v>
      </c>
      <c r="Z165" s="23" t="s">
        <v>74</v>
      </c>
      <c r="AA165" s="37">
        <f t="shared" ref="AA165:AA186" si="48">VLOOKUP(Z165,$AK$3:$AR$4,8)</f>
        <v>1118000</v>
      </c>
      <c r="AB165" s="38">
        <f>Y165*'DNA extraction'!O165*'DNA extraction'!F165/'DNA extraction'!E165/1000</f>
        <v>460.83469416530158</v>
      </c>
      <c r="AC165" s="38">
        <f>AB165*FWDW!H165</f>
        <v>0</v>
      </c>
      <c r="AD165" s="37">
        <f t="shared" ref="AD165:AD186" si="49">AB165*AA165</f>
        <v>515213188.0768072</v>
      </c>
      <c r="AE165" s="37">
        <f t="shared" ref="AE165:AE186" si="50">AC165*AA165</f>
        <v>0</v>
      </c>
      <c r="AF165" s="39">
        <f t="shared" ref="AF165:AF186" si="51">STDEV(U165:W165)</f>
        <v>5.8760573516602168</v>
      </c>
      <c r="AG165" s="39">
        <f t="shared" ref="AG165:AG186" si="52">AF165/X165</f>
        <v>8.9335725604868355E-2</v>
      </c>
    </row>
    <row r="166" spans="1:33" x14ac:dyDescent="0.3">
      <c r="A166" s="31" t="str">
        <f>Meta!A166</f>
        <v>NxW_16S</v>
      </c>
      <c r="B166" s="31">
        <f>Meta!B166</f>
        <v>206</v>
      </c>
      <c r="C166" t="s">
        <v>73</v>
      </c>
      <c r="D166" t="s">
        <v>220</v>
      </c>
      <c r="E166" t="s">
        <v>210</v>
      </c>
      <c r="F166" t="s">
        <v>108</v>
      </c>
      <c r="G166" t="s">
        <v>211</v>
      </c>
      <c r="H166" t="s">
        <v>212</v>
      </c>
      <c r="I166">
        <v>0.33</v>
      </c>
      <c r="J166">
        <v>0.32</v>
      </c>
      <c r="K166">
        <v>0.33</v>
      </c>
      <c r="L166" s="41">
        <f t="shared" si="45"/>
        <v>0.32666666666666666</v>
      </c>
      <c r="M166" s="98">
        <v>1</v>
      </c>
      <c r="N166" s="36">
        <f t="shared" si="46"/>
        <v>-99.913148862624865</v>
      </c>
      <c r="O166" s="42">
        <f t="shared" ref="O166:O186" si="53">AVERAGE(0.09,0.07,0.1)</f>
        <v>8.666666666666667E-2</v>
      </c>
      <c r="P166" t="s">
        <v>178</v>
      </c>
      <c r="Q166">
        <v>17.920000000000002</v>
      </c>
      <c r="R166">
        <v>17.739999999999998</v>
      </c>
      <c r="S166" t="s">
        <v>202</v>
      </c>
      <c r="T166" s="43">
        <f t="shared" si="44"/>
        <v>17.829999999999998</v>
      </c>
      <c r="U166" s="40">
        <v>66.66</v>
      </c>
      <c r="V166" s="40">
        <v>72.3</v>
      </c>
      <c r="W166" t="s">
        <v>202</v>
      </c>
      <c r="X166" s="43">
        <f t="shared" si="47"/>
        <v>69.47999999999999</v>
      </c>
      <c r="Y166" s="43">
        <f>'Std. Curve B-16S'!C67</f>
        <v>58.488252977178668</v>
      </c>
      <c r="Z166" s="23" t="s">
        <v>74</v>
      </c>
      <c r="AA166" s="37">
        <f t="shared" si="48"/>
        <v>1118000</v>
      </c>
      <c r="AB166" s="38">
        <f>Y166*'DNA extraction'!O166*'DNA extraction'!F166/'DNA extraction'!E166/1000</f>
        <v>452.69545647971103</v>
      </c>
      <c r="AC166" s="38">
        <f>AB166*FWDW!H166</f>
        <v>0</v>
      </c>
      <c r="AD166" s="37">
        <f t="shared" si="49"/>
        <v>506113520.3443169</v>
      </c>
      <c r="AE166" s="37">
        <f t="shared" si="50"/>
        <v>0</v>
      </c>
      <c r="AF166" s="39">
        <f t="shared" si="51"/>
        <v>3.9880822458921283</v>
      </c>
      <c r="AG166" s="39">
        <f t="shared" si="52"/>
        <v>5.7398996054866563E-2</v>
      </c>
    </row>
    <row r="167" spans="1:33" x14ac:dyDescent="0.3">
      <c r="A167" s="31" t="str">
        <f>Meta!A167</f>
        <v>NxW_16S</v>
      </c>
      <c r="B167" s="31">
        <f>Meta!B167</f>
        <v>207</v>
      </c>
      <c r="C167" t="s">
        <v>73</v>
      </c>
      <c r="D167" t="s">
        <v>220</v>
      </c>
      <c r="E167" t="s">
        <v>210</v>
      </c>
      <c r="F167" t="s">
        <v>108</v>
      </c>
      <c r="G167" t="s">
        <v>211</v>
      </c>
      <c r="H167" t="s">
        <v>212</v>
      </c>
      <c r="I167">
        <v>0.31</v>
      </c>
      <c r="J167">
        <v>0.32</v>
      </c>
      <c r="K167">
        <v>0.32</v>
      </c>
      <c r="L167" s="41">
        <f t="shared" si="45"/>
        <v>0.31666666666666665</v>
      </c>
      <c r="M167" s="98">
        <v>1</v>
      </c>
      <c r="N167" s="36">
        <f t="shared" si="46"/>
        <v>-99.930480720382235</v>
      </c>
      <c r="O167" s="42">
        <f t="shared" si="53"/>
        <v>8.666666666666667E-2</v>
      </c>
      <c r="P167" t="s">
        <v>179</v>
      </c>
      <c r="Q167">
        <v>17.57</v>
      </c>
      <c r="R167">
        <v>17.420000000000002</v>
      </c>
      <c r="S167">
        <v>16.96</v>
      </c>
      <c r="T167" s="43">
        <f t="shared" si="44"/>
        <v>17.316666666666666</v>
      </c>
      <c r="U167" s="40">
        <v>83.86</v>
      </c>
      <c r="V167" s="40">
        <v>89.45</v>
      </c>
      <c r="W167" s="40">
        <v>111.5</v>
      </c>
      <c r="X167" s="43">
        <f t="shared" si="47"/>
        <v>94.936666666666667</v>
      </c>
      <c r="Y167" s="43">
        <f>'Std. Curve B-16S'!C68</f>
        <v>82.049636289871529</v>
      </c>
      <c r="Z167" s="23" t="s">
        <v>74</v>
      </c>
      <c r="AA167" s="37">
        <f t="shared" si="48"/>
        <v>1118000</v>
      </c>
      <c r="AB167" s="38">
        <f>Y167*'DNA extraction'!O167*'DNA extraction'!F167/'DNA extraction'!E167/1000</f>
        <v>644.28454094912865</v>
      </c>
      <c r="AC167" s="38">
        <f>AB167*FWDW!H167</f>
        <v>0</v>
      </c>
      <c r="AD167" s="37">
        <f t="shared" si="49"/>
        <v>720310116.78112578</v>
      </c>
      <c r="AE167" s="37">
        <f t="shared" si="50"/>
        <v>0</v>
      </c>
      <c r="AF167" s="39">
        <f t="shared" si="51"/>
        <v>14.61403549103858</v>
      </c>
      <c r="AG167" s="39">
        <f t="shared" si="52"/>
        <v>0.15393457558763995</v>
      </c>
    </row>
    <row r="168" spans="1:33" x14ac:dyDescent="0.3">
      <c r="A168" s="31" t="str">
        <f>Meta!A168</f>
        <v>NxW_16S</v>
      </c>
      <c r="B168" s="31">
        <f>Meta!B168</f>
        <v>208</v>
      </c>
      <c r="C168" t="s">
        <v>73</v>
      </c>
      <c r="D168" t="s">
        <v>220</v>
      </c>
      <c r="E168" t="s">
        <v>210</v>
      </c>
      <c r="F168" t="s">
        <v>108</v>
      </c>
      <c r="G168" t="s">
        <v>211</v>
      </c>
      <c r="H168" t="s">
        <v>212</v>
      </c>
      <c r="I168">
        <v>0.35</v>
      </c>
      <c r="J168">
        <v>0.35</v>
      </c>
      <c r="K168">
        <v>0.35</v>
      </c>
      <c r="L168" s="41">
        <f t="shared" si="45"/>
        <v>0.34999999999999992</v>
      </c>
      <c r="M168" s="98">
        <v>1</v>
      </c>
      <c r="N168" s="36">
        <f t="shared" si="46"/>
        <v>-99.861050450562686</v>
      </c>
      <c r="O168" s="42">
        <f t="shared" si="53"/>
        <v>8.666666666666667E-2</v>
      </c>
      <c r="P168" t="s">
        <v>180</v>
      </c>
      <c r="Q168">
        <v>18.48</v>
      </c>
      <c r="R168">
        <v>18.13</v>
      </c>
      <c r="S168">
        <v>17.63</v>
      </c>
      <c r="T168" s="43">
        <f t="shared" si="44"/>
        <v>18.079999999999998</v>
      </c>
      <c r="U168" s="40">
        <v>46.18</v>
      </c>
      <c r="V168" s="40">
        <v>55.78</v>
      </c>
      <c r="W168" s="40">
        <v>71.69</v>
      </c>
      <c r="X168" s="43">
        <f t="shared" si="47"/>
        <v>57.883333333333333</v>
      </c>
      <c r="Y168" s="43">
        <f>'Std. Curve B-16S'!C69</f>
        <v>49.599104882889932</v>
      </c>
      <c r="Z168" s="23" t="s">
        <v>74</v>
      </c>
      <c r="AA168" s="37">
        <f t="shared" si="48"/>
        <v>1118000</v>
      </c>
      <c r="AB168" s="38">
        <f>Y168*'DNA extraction'!O168*'DNA extraction'!F168/'DNA extraction'!E168/1000</f>
        <v>393.1756233284973</v>
      </c>
      <c r="AC168" s="38">
        <f>AB168*FWDW!H168</f>
        <v>0</v>
      </c>
      <c r="AD168" s="37">
        <f t="shared" si="49"/>
        <v>439570346.88125998</v>
      </c>
      <c r="AE168" s="37">
        <f t="shared" si="50"/>
        <v>0</v>
      </c>
      <c r="AF168" s="39">
        <f t="shared" si="51"/>
        <v>12.884410476747961</v>
      </c>
      <c r="AG168" s="39">
        <f t="shared" si="52"/>
        <v>0.22259275226169814</v>
      </c>
    </row>
    <row r="169" spans="1:33" x14ac:dyDescent="0.3">
      <c r="A169" s="31" t="str">
        <f>Meta!A169</f>
        <v>NxW_16S</v>
      </c>
      <c r="B169" s="31">
        <f>Meta!B169</f>
        <v>209</v>
      </c>
      <c r="C169" t="s">
        <v>73</v>
      </c>
      <c r="D169" t="s">
        <v>220</v>
      </c>
      <c r="E169" t="s">
        <v>210</v>
      </c>
      <c r="F169" t="s">
        <v>108</v>
      </c>
      <c r="G169" t="s">
        <v>211</v>
      </c>
      <c r="H169" t="s">
        <v>212</v>
      </c>
      <c r="I169">
        <v>0.36</v>
      </c>
      <c r="J169">
        <v>0.35</v>
      </c>
      <c r="K169">
        <v>0.35</v>
      </c>
      <c r="L169" s="41">
        <f t="shared" si="45"/>
        <v>0.35333333333333333</v>
      </c>
      <c r="M169" s="98">
        <v>1</v>
      </c>
      <c r="N169" s="36">
        <f t="shared" si="46"/>
        <v>-99.852153407092871</v>
      </c>
      <c r="O169" s="42">
        <f t="shared" si="53"/>
        <v>8.666666666666667E-2</v>
      </c>
      <c r="P169" t="s">
        <v>181</v>
      </c>
      <c r="Q169">
        <v>17.46</v>
      </c>
      <c r="R169">
        <v>17.32</v>
      </c>
      <c r="S169" t="s">
        <v>202</v>
      </c>
      <c r="T169" s="43">
        <f t="shared" si="44"/>
        <v>17.39</v>
      </c>
      <c r="U169" s="40">
        <v>90.13</v>
      </c>
      <c r="V169" s="40">
        <v>95.6</v>
      </c>
      <c r="W169" t="s">
        <v>202</v>
      </c>
      <c r="X169" s="43">
        <f t="shared" si="47"/>
        <v>92.864999999999995</v>
      </c>
      <c r="Y169" s="43">
        <f>'Std. Curve B-16S'!C70</f>
        <v>78.176372712526145</v>
      </c>
      <c r="Z169" s="23" t="s">
        <v>74</v>
      </c>
      <c r="AA169" s="37">
        <f t="shared" si="48"/>
        <v>1118000</v>
      </c>
      <c r="AB169" s="38">
        <f>Y169*'DNA extraction'!O169*'DNA extraction'!F169/'DNA extraction'!E169/1000</f>
        <v>613.38856581032655</v>
      </c>
      <c r="AC169" s="38">
        <f>AB169*FWDW!H169</f>
        <v>0</v>
      </c>
      <c r="AD169" s="37">
        <f t="shared" si="49"/>
        <v>685768416.57594514</v>
      </c>
      <c r="AE169" s="37">
        <f t="shared" si="50"/>
        <v>0</v>
      </c>
      <c r="AF169" s="39">
        <f t="shared" si="51"/>
        <v>3.8678740930904141</v>
      </c>
      <c r="AG169" s="39">
        <f t="shared" si="52"/>
        <v>4.1650504421368806E-2</v>
      </c>
    </row>
    <row r="170" spans="1:33" x14ac:dyDescent="0.3">
      <c r="A170" s="31" t="str">
        <f>Meta!A170</f>
        <v>NxW_16S</v>
      </c>
      <c r="B170" s="31">
        <f>Meta!B170</f>
        <v>210</v>
      </c>
      <c r="C170" t="s">
        <v>73</v>
      </c>
      <c r="D170" t="s">
        <v>220</v>
      </c>
      <c r="E170" t="s">
        <v>210</v>
      </c>
      <c r="F170" t="s">
        <v>108</v>
      </c>
      <c r="G170" t="s">
        <v>211</v>
      </c>
      <c r="H170" t="s">
        <v>212</v>
      </c>
      <c r="I170">
        <v>0.34</v>
      </c>
      <c r="J170">
        <v>0.33</v>
      </c>
      <c r="K170">
        <v>0.34</v>
      </c>
      <c r="L170" s="41">
        <f t="shared" si="45"/>
        <v>0.33666666666666667</v>
      </c>
      <c r="M170" s="98">
        <v>1</v>
      </c>
      <c r="N170" s="36">
        <f t="shared" si="46"/>
        <v>-99.892921329501362</v>
      </c>
      <c r="O170" s="42">
        <f t="shared" si="53"/>
        <v>8.666666666666667E-2</v>
      </c>
      <c r="P170" t="s">
        <v>182</v>
      </c>
      <c r="Q170">
        <v>16.63</v>
      </c>
      <c r="R170">
        <v>16.29</v>
      </c>
      <c r="S170" t="s">
        <v>202</v>
      </c>
      <c r="T170" s="43">
        <f t="shared" si="44"/>
        <v>16.46</v>
      </c>
      <c r="U170" s="40">
        <v>155.30000000000001</v>
      </c>
      <c r="V170" s="40">
        <v>189.7</v>
      </c>
      <c r="W170" t="s">
        <v>202</v>
      </c>
      <c r="X170" s="43">
        <f t="shared" si="47"/>
        <v>172.5</v>
      </c>
      <c r="Y170" s="43">
        <f>'Std. Curve B-16S'!C71</f>
        <v>144.3471491242336</v>
      </c>
      <c r="Z170" s="23" t="s">
        <v>74</v>
      </c>
      <c r="AA170" s="37">
        <f t="shared" si="48"/>
        <v>1118000</v>
      </c>
      <c r="AB170" s="38">
        <f>Y170*'DNA extraction'!O170*'DNA extraction'!F170/'DNA extraction'!E170/1000</f>
        <v>1113.7897308968643</v>
      </c>
      <c r="AC170" s="38">
        <f>AB170*FWDW!H170</f>
        <v>0</v>
      </c>
      <c r="AD170" s="37">
        <f t="shared" si="49"/>
        <v>1245216919.1426942</v>
      </c>
      <c r="AE170" s="37">
        <f t="shared" si="50"/>
        <v>0</v>
      </c>
      <c r="AF170" s="39">
        <f t="shared" si="51"/>
        <v>24.324473272817219</v>
      </c>
      <c r="AG170" s="39">
        <f t="shared" si="52"/>
        <v>0.14101143926270851</v>
      </c>
    </row>
    <row r="171" spans="1:33" x14ac:dyDescent="0.3">
      <c r="A171" s="31" t="str">
        <f>Meta!A171</f>
        <v>NxW_16S</v>
      </c>
      <c r="B171" s="31">
        <f>Meta!B171</f>
        <v>211</v>
      </c>
      <c r="C171" t="s">
        <v>73</v>
      </c>
      <c r="D171" t="s">
        <v>220</v>
      </c>
      <c r="E171" t="s">
        <v>210</v>
      </c>
      <c r="F171" t="s">
        <v>108</v>
      </c>
      <c r="G171" t="s">
        <v>211</v>
      </c>
      <c r="H171" t="s">
        <v>212</v>
      </c>
      <c r="I171">
        <v>0.34</v>
      </c>
      <c r="J171">
        <v>0.34</v>
      </c>
      <c r="K171">
        <v>0.35</v>
      </c>
      <c r="L171" s="41">
        <f t="shared" si="45"/>
        <v>0.34333333333333332</v>
      </c>
      <c r="M171" s="98">
        <v>1</v>
      </c>
      <c r="N171" s="36">
        <f t="shared" si="46"/>
        <v>-99.877713464611844</v>
      </c>
      <c r="O171" s="42">
        <f t="shared" si="53"/>
        <v>8.666666666666667E-2</v>
      </c>
      <c r="P171" t="s">
        <v>183</v>
      </c>
      <c r="Q171">
        <v>15.7</v>
      </c>
      <c r="R171">
        <v>15.49</v>
      </c>
      <c r="S171">
        <v>15.34</v>
      </c>
      <c r="T171" s="43">
        <f t="shared" si="44"/>
        <v>15.51</v>
      </c>
      <c r="U171" s="40">
        <v>285.8</v>
      </c>
      <c r="V171" s="40">
        <v>322.89999999999998</v>
      </c>
      <c r="W171" s="40">
        <v>324.8</v>
      </c>
      <c r="X171" s="43">
        <f t="shared" si="47"/>
        <v>311.16666666666669</v>
      </c>
      <c r="Y171" s="43">
        <f>'Std. Curve B-16S'!C72</f>
        <v>270.06511622846705</v>
      </c>
      <c r="Z171" s="23" t="s">
        <v>74</v>
      </c>
      <c r="AA171" s="37">
        <f t="shared" si="48"/>
        <v>1118000</v>
      </c>
      <c r="AB171" s="38">
        <f>Y171*'DNA extraction'!O171*'DNA extraction'!F171/'DNA extraction'!E171/1000</f>
        <v>2146.7815280482282</v>
      </c>
      <c r="AC171" s="38">
        <f>AB171*FWDW!H171</f>
        <v>0</v>
      </c>
      <c r="AD171" s="37">
        <f t="shared" si="49"/>
        <v>2400101748.3579192</v>
      </c>
      <c r="AE171" s="37">
        <f t="shared" si="50"/>
        <v>0</v>
      </c>
      <c r="AF171" s="39">
        <f t="shared" si="51"/>
        <v>21.988709223902454</v>
      </c>
      <c r="AG171" s="39">
        <f t="shared" si="52"/>
        <v>7.0665375116986992E-2</v>
      </c>
    </row>
    <row r="172" spans="1:33" x14ac:dyDescent="0.3">
      <c r="A172" s="31" t="str">
        <f>Meta!A172</f>
        <v>NxW_16S</v>
      </c>
      <c r="B172" s="31">
        <f>Meta!B172</f>
        <v>212</v>
      </c>
      <c r="C172" t="s">
        <v>73</v>
      </c>
      <c r="D172" t="s">
        <v>220</v>
      </c>
      <c r="E172" t="s">
        <v>210</v>
      </c>
      <c r="F172" t="s">
        <v>108</v>
      </c>
      <c r="G172" t="s">
        <v>211</v>
      </c>
      <c r="H172" t="s">
        <v>212</v>
      </c>
      <c r="I172">
        <v>0.36</v>
      </c>
      <c r="J172">
        <v>0.36</v>
      </c>
      <c r="K172">
        <v>0.36</v>
      </c>
      <c r="L172" s="41">
        <f t="shared" si="45"/>
        <v>0.36000000000000004</v>
      </c>
      <c r="M172" s="98">
        <v>1</v>
      </c>
      <c r="N172" s="36">
        <f t="shared" si="46"/>
        <v>-99.833189946280001</v>
      </c>
      <c r="O172" s="42">
        <f t="shared" si="53"/>
        <v>8.666666666666667E-2</v>
      </c>
      <c r="P172" t="s">
        <v>184</v>
      </c>
      <c r="Q172">
        <v>17.21</v>
      </c>
      <c r="R172">
        <v>17.16</v>
      </c>
      <c r="S172">
        <v>16.96</v>
      </c>
      <c r="T172" s="43">
        <f t="shared" si="44"/>
        <v>17.110000000000003</v>
      </c>
      <c r="U172" s="40">
        <v>106.2</v>
      </c>
      <c r="V172" s="40">
        <v>106.3</v>
      </c>
      <c r="W172" s="40">
        <v>111.5</v>
      </c>
      <c r="X172" s="43">
        <f t="shared" si="47"/>
        <v>108</v>
      </c>
      <c r="Y172" s="43">
        <f>'Std. Curve B-16S'!C73</f>
        <v>94.028975361198022</v>
      </c>
      <c r="Z172" s="23" t="s">
        <v>74</v>
      </c>
      <c r="AA172" s="37">
        <f t="shared" si="48"/>
        <v>1118000</v>
      </c>
      <c r="AB172" s="38">
        <f>Y172*'DNA extraction'!O172*'DNA extraction'!F172/'DNA extraction'!E172/1000</f>
        <v>762.29408480906386</v>
      </c>
      <c r="AC172" s="38">
        <f>AB172*FWDW!H172</f>
        <v>0</v>
      </c>
      <c r="AD172" s="37">
        <f t="shared" si="49"/>
        <v>852244786.81653345</v>
      </c>
      <c r="AE172" s="37">
        <f t="shared" si="50"/>
        <v>0</v>
      </c>
      <c r="AF172" s="39">
        <f t="shared" si="51"/>
        <v>3.0315012782448236</v>
      </c>
      <c r="AG172" s="39">
        <f t="shared" si="52"/>
        <v>2.8069456280044664E-2</v>
      </c>
    </row>
    <row r="173" spans="1:33" x14ac:dyDescent="0.3">
      <c r="A173" s="31" t="str">
        <f>Meta!A173</f>
        <v>NxW_16S</v>
      </c>
      <c r="B173" s="31">
        <f>Meta!B173</f>
        <v>213</v>
      </c>
      <c r="C173" t="s">
        <v>73</v>
      </c>
      <c r="D173" t="s">
        <v>220</v>
      </c>
      <c r="E173" t="s">
        <v>210</v>
      </c>
      <c r="F173" t="s">
        <v>108</v>
      </c>
      <c r="G173" t="s">
        <v>211</v>
      </c>
      <c r="H173" t="s">
        <v>212</v>
      </c>
      <c r="I173">
        <v>0.37</v>
      </c>
      <c r="J173">
        <v>0.36</v>
      </c>
      <c r="K173">
        <v>0.37</v>
      </c>
      <c r="L173" s="41">
        <f t="shared" si="45"/>
        <v>0.3666666666666667</v>
      </c>
      <c r="M173" s="98">
        <v>1</v>
      </c>
      <c r="N173" s="36">
        <f t="shared" si="46"/>
        <v>-99.812618257713964</v>
      </c>
      <c r="O173" s="42">
        <f t="shared" si="53"/>
        <v>8.666666666666667E-2</v>
      </c>
      <c r="P173" t="s">
        <v>185</v>
      </c>
      <c r="Q173">
        <v>16.68</v>
      </c>
      <c r="R173">
        <v>16.34</v>
      </c>
      <c r="S173">
        <v>15.89</v>
      </c>
      <c r="T173" s="43">
        <f t="shared" si="44"/>
        <v>16.303333333333331</v>
      </c>
      <c r="U173" s="40">
        <v>150.30000000000001</v>
      </c>
      <c r="V173" s="40">
        <v>183.5</v>
      </c>
      <c r="W173" s="40">
        <v>226</v>
      </c>
      <c r="X173" s="43">
        <f t="shared" si="47"/>
        <v>186.6</v>
      </c>
      <c r="Y173" s="43">
        <f>'Std. Curve B-16S'!C74</f>
        <v>160.05685982993234</v>
      </c>
      <c r="Z173" s="23" t="s">
        <v>74</v>
      </c>
      <c r="AA173" s="37">
        <f t="shared" si="48"/>
        <v>1118000</v>
      </c>
      <c r="AB173" s="38">
        <f>Y173*'DNA extraction'!O173*'DNA extraction'!F173/'DNA extraction'!E173/1000</f>
        <v>1213.4712648213217</v>
      </c>
      <c r="AC173" s="38">
        <f>AB173*FWDW!H173</f>
        <v>0</v>
      </c>
      <c r="AD173" s="37">
        <f t="shared" si="49"/>
        <v>1356660874.0702376</v>
      </c>
      <c r="AE173" s="37">
        <f t="shared" si="50"/>
        <v>0</v>
      </c>
      <c r="AF173" s="39">
        <f t="shared" si="51"/>
        <v>37.94509190923128</v>
      </c>
      <c r="AG173" s="39">
        <f t="shared" si="52"/>
        <v>0.20334990305054276</v>
      </c>
    </row>
    <row r="174" spans="1:33" x14ac:dyDescent="0.3">
      <c r="A174" s="31" t="str">
        <f>Meta!A174</f>
        <v>NxW_16S</v>
      </c>
      <c r="B174" s="31">
        <f>Meta!B174</f>
        <v>214</v>
      </c>
      <c r="C174" t="s">
        <v>73</v>
      </c>
      <c r="D174" t="s">
        <v>220</v>
      </c>
      <c r="E174" t="s">
        <v>210</v>
      </c>
      <c r="F174" t="s">
        <v>108</v>
      </c>
      <c r="G174" t="s">
        <v>211</v>
      </c>
      <c r="H174" t="s">
        <v>212</v>
      </c>
      <c r="I174">
        <v>0.3</v>
      </c>
      <c r="J174">
        <v>0.32</v>
      </c>
      <c r="K174">
        <v>0.33</v>
      </c>
      <c r="L174" s="41">
        <f t="shared" si="45"/>
        <v>0.31666666666666665</v>
      </c>
      <c r="M174" s="98">
        <v>1</v>
      </c>
      <c r="N174" s="36">
        <f t="shared" si="46"/>
        <v>-99.930480720382235</v>
      </c>
      <c r="O174" s="42">
        <f t="shared" si="53"/>
        <v>8.666666666666667E-2</v>
      </c>
      <c r="P174" t="s">
        <v>186</v>
      </c>
      <c r="Q174">
        <v>17.260000000000002</v>
      </c>
      <c r="R174">
        <v>16.78</v>
      </c>
      <c r="S174">
        <v>16.14</v>
      </c>
      <c r="T174" s="43">
        <f t="shared" si="44"/>
        <v>16.72666666666667</v>
      </c>
      <c r="U174" s="40">
        <v>102.8</v>
      </c>
      <c r="V174" s="40">
        <v>136.9</v>
      </c>
      <c r="W174" s="40">
        <v>191.6</v>
      </c>
      <c r="X174" s="43">
        <f t="shared" si="47"/>
        <v>143.76666666666665</v>
      </c>
      <c r="Y174" s="43">
        <f>'Std. Curve B-16S'!C75</f>
        <v>121.07107903814047</v>
      </c>
      <c r="Z174" s="23" t="s">
        <v>74</v>
      </c>
      <c r="AA174" s="37">
        <f t="shared" si="48"/>
        <v>1118000</v>
      </c>
      <c r="AB174" s="38">
        <f>Y174*'DNA extraction'!O174*'DNA extraction'!F174/'DNA extraction'!E174/1000</f>
        <v>947.71881830246934</v>
      </c>
      <c r="AC174" s="38">
        <f>AB174*FWDW!H174</f>
        <v>0</v>
      </c>
      <c r="AD174" s="37">
        <f t="shared" si="49"/>
        <v>1059549638.8621607</v>
      </c>
      <c r="AE174" s="37">
        <f t="shared" si="50"/>
        <v>0</v>
      </c>
      <c r="AF174" s="39">
        <f t="shared" si="51"/>
        <v>44.796465634392803</v>
      </c>
      <c r="AG174" s="39">
        <f t="shared" si="52"/>
        <v>0.31159146047572089</v>
      </c>
    </row>
    <row r="175" spans="1:33" x14ac:dyDescent="0.3">
      <c r="A175" s="31" t="str">
        <f>Meta!A175</f>
        <v>NxW_16S</v>
      </c>
      <c r="B175" s="31">
        <f>Meta!B175</f>
        <v>215</v>
      </c>
      <c r="C175" t="s">
        <v>73</v>
      </c>
      <c r="D175" t="s">
        <v>220</v>
      </c>
      <c r="E175" t="s">
        <v>210</v>
      </c>
      <c r="F175" t="s">
        <v>108</v>
      </c>
      <c r="G175" t="s">
        <v>211</v>
      </c>
      <c r="H175" t="s">
        <v>212</v>
      </c>
      <c r="I175">
        <v>0.31</v>
      </c>
      <c r="J175">
        <v>0.32</v>
      </c>
      <c r="K175">
        <v>0.32</v>
      </c>
      <c r="L175" s="41">
        <f t="shared" si="45"/>
        <v>0.31666666666666665</v>
      </c>
      <c r="M175" s="98">
        <v>1</v>
      </c>
      <c r="N175" s="36">
        <f t="shared" si="46"/>
        <v>-99.930480720382235</v>
      </c>
      <c r="O175" s="42">
        <f t="shared" si="53"/>
        <v>8.666666666666667E-2</v>
      </c>
      <c r="P175" t="s">
        <v>187</v>
      </c>
      <c r="Q175">
        <v>18.38</v>
      </c>
      <c r="R175">
        <v>18.02</v>
      </c>
      <c r="S175">
        <v>17.420000000000002</v>
      </c>
      <c r="T175" s="43">
        <f t="shared" si="44"/>
        <v>17.940000000000001</v>
      </c>
      <c r="U175" s="40">
        <v>49.31</v>
      </c>
      <c r="V175" s="40">
        <v>60.01</v>
      </c>
      <c r="W175" s="40">
        <v>82.35</v>
      </c>
      <c r="X175" s="43">
        <f t="shared" si="47"/>
        <v>63.889999999999993</v>
      </c>
      <c r="Y175" s="43">
        <f>'Std. Curve B-16S'!C76</f>
        <v>54.39599594296574</v>
      </c>
      <c r="Z175" s="23" t="s">
        <v>74</v>
      </c>
      <c r="AA175" s="37">
        <f t="shared" si="48"/>
        <v>1118000</v>
      </c>
      <c r="AB175" s="38">
        <f>Y175*'DNA extraction'!O175*'DNA extraction'!F175/'DNA extraction'!E175/1000</f>
        <v>430.68880398230988</v>
      </c>
      <c r="AC175" s="38">
        <f>AB175*FWDW!H175</f>
        <v>0</v>
      </c>
      <c r="AD175" s="37">
        <f t="shared" si="49"/>
        <v>481510082.85222244</v>
      </c>
      <c r="AE175" s="37">
        <f t="shared" si="50"/>
        <v>0</v>
      </c>
      <c r="AF175" s="39">
        <f t="shared" si="51"/>
        <v>16.858268001191568</v>
      </c>
      <c r="AG175" s="39">
        <f t="shared" si="52"/>
        <v>0.26386395368902127</v>
      </c>
    </row>
    <row r="176" spans="1:33" x14ac:dyDescent="0.3">
      <c r="A176" s="31" t="str">
        <f>Meta!A176</f>
        <v>NxW_16S</v>
      </c>
      <c r="B176" s="31">
        <f>Meta!B176</f>
        <v>216</v>
      </c>
      <c r="C176" t="s">
        <v>73</v>
      </c>
      <c r="D176" t="s">
        <v>220</v>
      </c>
      <c r="E176" t="s">
        <v>210</v>
      </c>
      <c r="F176" t="s">
        <v>108</v>
      </c>
      <c r="G176" t="s">
        <v>211</v>
      </c>
      <c r="H176" t="s">
        <v>212</v>
      </c>
      <c r="I176">
        <v>0.34</v>
      </c>
      <c r="J176">
        <v>0.34</v>
      </c>
      <c r="K176">
        <v>0.35</v>
      </c>
      <c r="L176" s="41">
        <f t="shared" si="45"/>
        <v>0.34333333333333332</v>
      </c>
      <c r="M176" s="98">
        <v>1</v>
      </c>
      <c r="N176" s="36">
        <f t="shared" si="46"/>
        <v>-99.877713464611844</v>
      </c>
      <c r="O176" s="42">
        <f t="shared" si="53"/>
        <v>8.666666666666667E-2</v>
      </c>
      <c r="P176" t="s">
        <v>188</v>
      </c>
      <c r="Q176">
        <v>17</v>
      </c>
      <c r="R176">
        <v>16.48</v>
      </c>
      <c r="S176" t="s">
        <v>202</v>
      </c>
      <c r="T176" s="43">
        <f t="shared" si="44"/>
        <v>16.740000000000002</v>
      </c>
      <c r="U176" s="40">
        <v>121.9</v>
      </c>
      <c r="V176" s="40">
        <v>167.1</v>
      </c>
      <c r="W176" t="s">
        <v>202</v>
      </c>
      <c r="X176" s="43">
        <f t="shared" si="47"/>
        <v>144.5</v>
      </c>
      <c r="Y176" s="43">
        <f>'Std. Curve B-16S'!C77</f>
        <v>120.01126766062085</v>
      </c>
      <c r="Z176" s="23" t="s">
        <v>74</v>
      </c>
      <c r="AA176" s="37">
        <f t="shared" si="48"/>
        <v>1118000</v>
      </c>
      <c r="AB176" s="38">
        <f>Y176*'DNA extraction'!O176*'DNA extraction'!F176/'DNA extraction'!E176/1000</f>
        <v>961.24363364534111</v>
      </c>
      <c r="AC176" s="38">
        <f>AB176*FWDW!H176</f>
        <v>0</v>
      </c>
      <c r="AD176" s="37">
        <f t="shared" si="49"/>
        <v>1074670382.4154913</v>
      </c>
      <c r="AE176" s="37">
        <f t="shared" si="50"/>
        <v>0</v>
      </c>
      <c r="AF176" s="39">
        <f t="shared" si="51"/>
        <v>31.961226509632013</v>
      </c>
      <c r="AG176" s="39">
        <f t="shared" si="52"/>
        <v>0.22118495854416617</v>
      </c>
    </row>
    <row r="177" spans="1:33" x14ac:dyDescent="0.3">
      <c r="A177" s="31" t="str">
        <f>Meta!A177</f>
        <v>NxW_16S</v>
      </c>
      <c r="B177" s="31">
        <f>Meta!B177</f>
        <v>217</v>
      </c>
      <c r="C177" t="s">
        <v>73</v>
      </c>
      <c r="D177" t="s">
        <v>220</v>
      </c>
      <c r="E177" t="s">
        <v>210</v>
      </c>
      <c r="F177" t="s">
        <v>108</v>
      </c>
      <c r="G177" t="s">
        <v>211</v>
      </c>
      <c r="H177" t="s">
        <v>212</v>
      </c>
      <c r="I177">
        <v>0.35</v>
      </c>
      <c r="J177">
        <v>0.35</v>
      </c>
      <c r="K177">
        <v>0.35</v>
      </c>
      <c r="L177" s="41">
        <f t="shared" si="45"/>
        <v>0.34999999999999992</v>
      </c>
      <c r="M177" s="98">
        <v>1</v>
      </c>
      <c r="N177" s="36">
        <f t="shared" si="46"/>
        <v>-99.861050450562686</v>
      </c>
      <c r="O177" s="42">
        <f t="shared" si="53"/>
        <v>8.666666666666667E-2</v>
      </c>
      <c r="P177" t="s">
        <v>189</v>
      </c>
      <c r="Q177">
        <v>17.77</v>
      </c>
      <c r="R177">
        <v>17.41</v>
      </c>
      <c r="S177">
        <v>16.84</v>
      </c>
      <c r="T177" s="43">
        <f t="shared" si="44"/>
        <v>17.34</v>
      </c>
      <c r="U177" s="40">
        <v>73.55</v>
      </c>
      <c r="V177" s="40">
        <v>90.04</v>
      </c>
      <c r="W177" s="40">
        <v>120.7</v>
      </c>
      <c r="X177" s="43">
        <f t="shared" si="47"/>
        <v>94.763333333333335</v>
      </c>
      <c r="Y177" s="43">
        <f>'Std. Curve B-16S'!C78</f>
        <v>80.79685902791843</v>
      </c>
      <c r="Z177" s="23" t="s">
        <v>74</v>
      </c>
      <c r="AA177" s="37">
        <f t="shared" si="48"/>
        <v>1118000</v>
      </c>
      <c r="AB177" s="38">
        <f>Y177*'DNA extraction'!O177*'DNA extraction'!F177/'DNA extraction'!E177/1000</f>
        <v>652.9039113367146</v>
      </c>
      <c r="AC177" s="38">
        <f>AB177*FWDW!H177</f>
        <v>0</v>
      </c>
      <c r="AD177" s="37">
        <f t="shared" si="49"/>
        <v>729946572.87444687</v>
      </c>
      <c r="AE177" s="37">
        <f t="shared" si="50"/>
        <v>0</v>
      </c>
      <c r="AF177" s="39">
        <f t="shared" si="51"/>
        <v>23.92724458297133</v>
      </c>
      <c r="AG177" s="39">
        <f t="shared" si="52"/>
        <v>0.25249475447224307</v>
      </c>
    </row>
    <row r="178" spans="1:33" x14ac:dyDescent="0.3">
      <c r="A178" s="31" t="str">
        <f>Meta!A178</f>
        <v>NxW_16S</v>
      </c>
      <c r="B178" s="31">
        <f>Meta!B178</f>
        <v>218</v>
      </c>
      <c r="C178" t="s">
        <v>73</v>
      </c>
      <c r="D178" t="s">
        <v>220</v>
      </c>
      <c r="E178" t="s">
        <v>210</v>
      </c>
      <c r="F178" t="s">
        <v>108</v>
      </c>
      <c r="G178" t="s">
        <v>211</v>
      </c>
      <c r="H178" t="s">
        <v>212</v>
      </c>
      <c r="I178">
        <v>0.27</v>
      </c>
      <c r="J178">
        <v>0.28000000000000003</v>
      </c>
      <c r="K178">
        <v>0.28000000000000003</v>
      </c>
      <c r="L178" s="41">
        <f t="shared" si="45"/>
        <v>0.27666666666666667</v>
      </c>
      <c r="M178" s="98">
        <v>1</v>
      </c>
      <c r="N178" s="36">
        <f t="shared" si="46"/>
        <v>-99.975703586586391</v>
      </c>
      <c r="O178" s="42">
        <f t="shared" si="53"/>
        <v>8.666666666666667E-2</v>
      </c>
      <c r="P178" t="s">
        <v>190</v>
      </c>
      <c r="Q178" t="s">
        <v>202</v>
      </c>
      <c r="R178">
        <v>18.2</v>
      </c>
      <c r="S178">
        <v>17.88</v>
      </c>
      <c r="T178" s="43">
        <f t="shared" si="44"/>
        <v>18.04</v>
      </c>
      <c r="U178" t="s">
        <v>202</v>
      </c>
      <c r="V178" s="40">
        <v>53.24</v>
      </c>
      <c r="W178" s="40">
        <v>60.79</v>
      </c>
      <c r="X178" s="43">
        <f t="shared" si="47"/>
        <v>57.015000000000001</v>
      </c>
      <c r="Y178" s="43">
        <f>'Std. Curve B-16S'!C79</f>
        <v>50.924762062930725</v>
      </c>
      <c r="Z178" s="23" t="s">
        <v>74</v>
      </c>
      <c r="AA178" s="37">
        <f t="shared" si="48"/>
        <v>1118000</v>
      </c>
      <c r="AB178" s="38">
        <f>Y178*'DNA extraction'!O178*'DNA extraction'!F178/'DNA extraction'!E178/1000</f>
        <v>393.08963383196237</v>
      </c>
      <c r="AC178" s="38">
        <f>AB178*FWDW!H178</f>
        <v>0</v>
      </c>
      <c r="AD178" s="37">
        <f t="shared" si="49"/>
        <v>439474210.62413394</v>
      </c>
      <c r="AE178" s="37">
        <f t="shared" si="50"/>
        <v>0</v>
      </c>
      <c r="AF178" s="39">
        <f t="shared" si="51"/>
        <v>5.3386561979584313</v>
      </c>
      <c r="AG178" s="39">
        <f t="shared" si="52"/>
        <v>9.3635994000849446E-2</v>
      </c>
    </row>
    <row r="179" spans="1:33" x14ac:dyDescent="0.3">
      <c r="A179" s="31" t="str">
        <f>Meta!A179</f>
        <v>NxW_16S</v>
      </c>
      <c r="B179" s="31">
        <f>Meta!B179</f>
        <v>219</v>
      </c>
      <c r="C179" t="s">
        <v>73</v>
      </c>
      <c r="D179" t="s">
        <v>220</v>
      </c>
      <c r="E179" t="s">
        <v>210</v>
      </c>
      <c r="F179" t="s">
        <v>108</v>
      </c>
      <c r="G179" t="s">
        <v>211</v>
      </c>
      <c r="H179" t="s">
        <v>212</v>
      </c>
      <c r="I179">
        <v>0.28000000000000003</v>
      </c>
      <c r="J179">
        <v>0.28999999999999998</v>
      </c>
      <c r="K179">
        <v>0.28999999999999998</v>
      </c>
      <c r="L179" s="41">
        <f t="shared" si="45"/>
        <v>0.28666666666666668</v>
      </c>
      <c r="M179" s="98">
        <v>1</v>
      </c>
      <c r="N179" s="36">
        <f t="shared" si="46"/>
        <v>-99.967519111027613</v>
      </c>
      <c r="O179" s="42">
        <f t="shared" si="53"/>
        <v>8.666666666666667E-2</v>
      </c>
      <c r="P179" t="s">
        <v>191</v>
      </c>
      <c r="Q179">
        <v>16.87</v>
      </c>
      <c r="R179">
        <v>16.45</v>
      </c>
      <c r="S179" t="s">
        <v>202</v>
      </c>
      <c r="T179" s="43">
        <f t="shared" si="44"/>
        <v>16.66</v>
      </c>
      <c r="U179" s="40">
        <v>132.69999999999999</v>
      </c>
      <c r="V179" s="40">
        <v>170.5</v>
      </c>
      <c r="W179" t="s">
        <v>202</v>
      </c>
      <c r="X179" s="43">
        <f t="shared" si="47"/>
        <v>151.6</v>
      </c>
      <c r="Y179" s="43">
        <f>'Std. Curve B-16S'!C80</f>
        <v>126.51218674569212</v>
      </c>
      <c r="Z179" s="23" t="s">
        <v>74</v>
      </c>
      <c r="AA179" s="37">
        <f t="shared" si="48"/>
        <v>1118000</v>
      </c>
      <c r="AB179" s="38">
        <f>Y179*'DNA extraction'!O179*'DNA extraction'!F179/'DNA extraction'!E179/1000</f>
        <v>988.76269437821099</v>
      </c>
      <c r="AC179" s="38">
        <f>AB179*FWDW!H179</f>
        <v>0</v>
      </c>
      <c r="AD179" s="37">
        <f t="shared" si="49"/>
        <v>1105436692.3148398</v>
      </c>
      <c r="AE179" s="37">
        <f t="shared" si="50"/>
        <v>0</v>
      </c>
      <c r="AF179" s="39">
        <f t="shared" si="51"/>
        <v>26.728636328851465</v>
      </c>
      <c r="AG179" s="39">
        <f t="shared" si="52"/>
        <v>0.17631026602144767</v>
      </c>
    </row>
    <row r="180" spans="1:33" x14ac:dyDescent="0.3">
      <c r="A180" s="31" t="str">
        <f>Meta!A180</f>
        <v>NxW_16S</v>
      </c>
      <c r="B180" s="31">
        <f>Meta!B180</f>
        <v>220</v>
      </c>
      <c r="C180" t="s">
        <v>73</v>
      </c>
      <c r="D180" t="s">
        <v>220</v>
      </c>
      <c r="E180" t="s">
        <v>210</v>
      </c>
      <c r="F180" t="s">
        <v>108</v>
      </c>
      <c r="G180" t="s">
        <v>211</v>
      </c>
      <c r="H180" t="s">
        <v>212</v>
      </c>
      <c r="I180">
        <v>0.34</v>
      </c>
      <c r="J180">
        <v>0.34</v>
      </c>
      <c r="K180">
        <v>0.35</v>
      </c>
      <c r="L180" s="41">
        <f t="shared" si="45"/>
        <v>0.34333333333333332</v>
      </c>
      <c r="M180" s="98">
        <v>1</v>
      </c>
      <c r="N180" s="36">
        <f t="shared" si="46"/>
        <v>-99.877713464611844</v>
      </c>
      <c r="O180" s="42">
        <f t="shared" si="53"/>
        <v>8.666666666666667E-2</v>
      </c>
      <c r="P180" t="s">
        <v>192</v>
      </c>
      <c r="Q180">
        <v>17.16</v>
      </c>
      <c r="R180">
        <v>16.66</v>
      </c>
      <c r="S180">
        <v>16.07</v>
      </c>
      <c r="T180" s="43">
        <f t="shared" si="44"/>
        <v>16.63</v>
      </c>
      <c r="U180" s="40">
        <v>109.7</v>
      </c>
      <c r="V180" s="40">
        <v>148.30000000000001</v>
      </c>
      <c r="W180" s="40">
        <v>200.7</v>
      </c>
      <c r="X180" s="43">
        <f t="shared" si="47"/>
        <v>152.9</v>
      </c>
      <c r="Y180" s="43">
        <f>'Std. Curve B-16S'!C81</f>
        <v>129.03981738666909</v>
      </c>
      <c r="Z180" s="23" t="s">
        <v>74</v>
      </c>
      <c r="AA180" s="37">
        <f t="shared" si="48"/>
        <v>1118000</v>
      </c>
      <c r="AB180" s="38">
        <f>Y180*'DNA extraction'!O180*'DNA extraction'!F180/'DNA extraction'!E180/1000</f>
        <v>966.9525469214617</v>
      </c>
      <c r="AC180" s="38">
        <f>AB180*FWDW!H180</f>
        <v>0</v>
      </c>
      <c r="AD180" s="37">
        <f t="shared" si="49"/>
        <v>1081052947.4581943</v>
      </c>
      <c r="AE180" s="37">
        <f t="shared" si="50"/>
        <v>0</v>
      </c>
      <c r="AF180" s="39">
        <f t="shared" si="51"/>
        <v>45.674062661427463</v>
      </c>
      <c r="AG180" s="39">
        <f t="shared" si="52"/>
        <v>0.29871852623562761</v>
      </c>
    </row>
    <row r="181" spans="1:33" x14ac:dyDescent="0.3">
      <c r="A181" s="31" t="str">
        <f>Meta!A181</f>
        <v>NxW_16S</v>
      </c>
      <c r="B181" s="31">
        <f>Meta!B181</f>
        <v>221</v>
      </c>
      <c r="C181" t="s">
        <v>73</v>
      </c>
      <c r="D181" t="s">
        <v>220</v>
      </c>
      <c r="E181" t="s">
        <v>210</v>
      </c>
      <c r="F181" t="s">
        <v>108</v>
      </c>
      <c r="G181" t="s">
        <v>211</v>
      </c>
      <c r="H181" t="s">
        <v>212</v>
      </c>
      <c r="I181">
        <v>0.35</v>
      </c>
      <c r="J181">
        <v>0.35</v>
      </c>
      <c r="K181">
        <v>0.36</v>
      </c>
      <c r="L181" s="41">
        <f t="shared" si="45"/>
        <v>0.35333333333333333</v>
      </c>
      <c r="M181" s="98">
        <v>1</v>
      </c>
      <c r="N181" s="36">
        <f t="shared" si="46"/>
        <v>-99.852153407092871</v>
      </c>
      <c r="O181" s="42">
        <f t="shared" si="53"/>
        <v>8.666666666666667E-2</v>
      </c>
      <c r="P181" t="s">
        <v>193</v>
      </c>
      <c r="Q181" t="s">
        <v>202</v>
      </c>
      <c r="R181">
        <v>16.79</v>
      </c>
      <c r="S181">
        <v>16.47</v>
      </c>
      <c r="T181" s="43">
        <f t="shared" si="44"/>
        <v>16.63</v>
      </c>
      <c r="U181" t="s">
        <v>202</v>
      </c>
      <c r="V181" s="40">
        <v>136</v>
      </c>
      <c r="W181" s="40">
        <v>154.1</v>
      </c>
      <c r="X181" s="43">
        <f t="shared" si="47"/>
        <v>145.05000000000001</v>
      </c>
      <c r="Y181" s="43">
        <f>'Std. Curve B-16S'!C82</f>
        <v>129.03981738666909</v>
      </c>
      <c r="Z181" s="23" t="s">
        <v>74</v>
      </c>
      <c r="AA181" s="37">
        <f t="shared" si="48"/>
        <v>1118000</v>
      </c>
      <c r="AB181" s="38">
        <f>Y181*'DNA extraction'!O181*'DNA extraction'!F181/'DNA extraction'!E181/1000</f>
        <v>965.50555470758763</v>
      </c>
      <c r="AC181" s="38">
        <f>AB181*FWDW!H181</f>
        <v>0</v>
      </c>
      <c r="AD181" s="37">
        <f t="shared" si="49"/>
        <v>1079435210.1630831</v>
      </c>
      <c r="AE181" s="37">
        <f t="shared" si="50"/>
        <v>0</v>
      </c>
      <c r="AF181" s="39">
        <f t="shared" si="51"/>
        <v>12.798632739476506</v>
      </c>
      <c r="AG181" s="39">
        <f t="shared" si="52"/>
        <v>8.8236006476914888E-2</v>
      </c>
    </row>
    <row r="182" spans="1:33" x14ac:dyDescent="0.3">
      <c r="A182" s="31" t="str">
        <f>Meta!A182</f>
        <v>NxW_16S</v>
      </c>
      <c r="B182" s="31">
        <f>Meta!B182</f>
        <v>222</v>
      </c>
      <c r="C182" t="s">
        <v>73</v>
      </c>
      <c r="D182" t="s">
        <v>220</v>
      </c>
      <c r="E182" t="s">
        <v>210</v>
      </c>
      <c r="F182" t="s">
        <v>108</v>
      </c>
      <c r="G182" t="s">
        <v>211</v>
      </c>
      <c r="H182" t="s">
        <v>212</v>
      </c>
      <c r="I182">
        <v>0.3</v>
      </c>
      <c r="J182">
        <v>0.3</v>
      </c>
      <c r="K182">
        <v>0.3</v>
      </c>
      <c r="L182" s="41">
        <f t="shared" si="45"/>
        <v>0.3</v>
      </c>
      <c r="M182" s="98">
        <v>1</v>
      </c>
      <c r="N182" s="36">
        <f t="shared" si="46"/>
        <v>-99.953584111663872</v>
      </c>
      <c r="O182" s="42">
        <f t="shared" si="53"/>
        <v>8.666666666666667E-2</v>
      </c>
      <c r="P182" t="s">
        <v>194</v>
      </c>
      <c r="Q182" t="s">
        <v>202</v>
      </c>
      <c r="R182">
        <v>15.63</v>
      </c>
      <c r="S182">
        <v>15.51</v>
      </c>
      <c r="T182" s="43">
        <f t="shared" si="44"/>
        <v>15.57</v>
      </c>
      <c r="U182" t="s">
        <v>202</v>
      </c>
      <c r="V182" s="40">
        <v>294.2</v>
      </c>
      <c r="W182" s="40">
        <v>290.3</v>
      </c>
      <c r="X182" s="43">
        <f t="shared" si="47"/>
        <v>292.25</v>
      </c>
      <c r="Y182" s="43">
        <f>'Std. Curve B-16S'!C83</f>
        <v>259.58867179349448</v>
      </c>
      <c r="Z182" s="23" t="s">
        <v>74</v>
      </c>
      <c r="AA182" s="37">
        <f t="shared" si="48"/>
        <v>1118000</v>
      </c>
      <c r="AB182" s="38">
        <f>Y182*'DNA extraction'!O182*'DNA extraction'!F182/'DNA extraction'!E182/1000</f>
        <v>1970.3124993813622</v>
      </c>
      <c r="AC182" s="38">
        <f>AB182*FWDW!H182</f>
        <v>0</v>
      </c>
      <c r="AD182" s="37">
        <f t="shared" si="49"/>
        <v>2202809374.308363</v>
      </c>
      <c r="AE182" s="37">
        <f t="shared" si="50"/>
        <v>0</v>
      </c>
      <c r="AF182" s="39">
        <f t="shared" si="51"/>
        <v>2.7577164466275192</v>
      </c>
      <c r="AG182" s="39">
        <f t="shared" si="52"/>
        <v>9.4361555059966438E-3</v>
      </c>
    </row>
    <row r="183" spans="1:33" x14ac:dyDescent="0.3">
      <c r="A183" s="31" t="str">
        <f>Meta!A183</f>
        <v>NxW_16S</v>
      </c>
      <c r="B183" s="31" t="str">
        <f>Meta!B183</f>
        <v>qPCR_H2O_1_B</v>
      </c>
      <c r="C183" t="s">
        <v>73</v>
      </c>
      <c r="D183" t="s">
        <v>220</v>
      </c>
      <c r="E183" t="s">
        <v>210</v>
      </c>
      <c r="F183" t="s">
        <v>108</v>
      </c>
      <c r="G183" t="s">
        <v>211</v>
      </c>
      <c r="H183" t="s">
        <v>212</v>
      </c>
      <c r="I183">
        <v>0.01</v>
      </c>
      <c r="J183">
        <v>0.01</v>
      </c>
      <c r="K183">
        <v>0</v>
      </c>
      <c r="L183" s="41">
        <f t="shared" si="45"/>
        <v>6.6666666666666671E-3</v>
      </c>
      <c r="M183" s="98">
        <v>1</v>
      </c>
      <c r="N183" s="36">
        <f t="shared" si="46"/>
        <v>-100</v>
      </c>
      <c r="O183" s="42">
        <f t="shared" si="53"/>
        <v>8.666666666666667E-2</v>
      </c>
      <c r="P183" t="s">
        <v>198</v>
      </c>
      <c r="Q183" t="s">
        <v>213</v>
      </c>
      <c r="R183" t="s">
        <v>213</v>
      </c>
      <c r="S183" t="s">
        <v>213</v>
      </c>
      <c r="T183" s="43" t="e">
        <f>AVERAGE(#REF!)</f>
        <v>#REF!</v>
      </c>
      <c r="U183" t="s">
        <v>202</v>
      </c>
      <c r="V183" t="s">
        <v>202</v>
      </c>
      <c r="W183" t="s">
        <v>202</v>
      </c>
      <c r="X183" s="43" t="e">
        <f t="shared" si="47"/>
        <v>#DIV/0!</v>
      </c>
      <c r="Y183" s="43" t="e">
        <f>'Std. Curve B-16S'!C84</f>
        <v>#REF!</v>
      </c>
      <c r="Z183" s="23" t="s">
        <v>74</v>
      </c>
      <c r="AA183" s="37">
        <f t="shared" si="48"/>
        <v>1118000</v>
      </c>
      <c r="AB183" s="38" t="e">
        <f>Y183*'DNA extraction'!O183*'DNA extraction'!F183/'DNA extraction'!E183/1000</f>
        <v>#REF!</v>
      </c>
      <c r="AC183" s="38" t="e">
        <f>AB183*FWDW!H183</f>
        <v>#REF!</v>
      </c>
      <c r="AD183" s="37" t="e">
        <f t="shared" si="49"/>
        <v>#REF!</v>
      </c>
      <c r="AE183" s="37" t="e">
        <f t="shared" si="50"/>
        <v>#REF!</v>
      </c>
      <c r="AF183" s="39" t="e">
        <f t="shared" si="51"/>
        <v>#DIV/0!</v>
      </c>
      <c r="AG183" s="39" t="e">
        <f t="shared" si="52"/>
        <v>#DIV/0!</v>
      </c>
    </row>
    <row r="184" spans="1:33" x14ac:dyDescent="0.3">
      <c r="A184" s="31" t="str">
        <f>Meta!A184</f>
        <v>NxW_16S</v>
      </c>
      <c r="B184" s="31" t="str">
        <f>Meta!B184</f>
        <v>qPCR_H2O_2_B</v>
      </c>
      <c r="C184" t="s">
        <v>73</v>
      </c>
      <c r="D184" t="s">
        <v>220</v>
      </c>
      <c r="E184" t="s">
        <v>210</v>
      </c>
      <c r="F184" t="s">
        <v>108</v>
      </c>
      <c r="G184" t="s">
        <v>211</v>
      </c>
      <c r="H184" t="s">
        <v>212</v>
      </c>
      <c r="I184">
        <v>0.01</v>
      </c>
      <c r="J184">
        <v>0.01</v>
      </c>
      <c r="K184">
        <v>0.01</v>
      </c>
      <c r="L184" s="41">
        <f t="shared" si="45"/>
        <v>0.01</v>
      </c>
      <c r="M184" s="98">
        <v>1</v>
      </c>
      <c r="N184" s="36">
        <f t="shared" si="46"/>
        <v>-100</v>
      </c>
      <c r="O184" s="42">
        <f t="shared" si="53"/>
        <v>8.666666666666667E-2</v>
      </c>
      <c r="P184" t="s">
        <v>199</v>
      </c>
      <c r="Q184" t="s">
        <v>213</v>
      </c>
      <c r="R184" t="s">
        <v>213</v>
      </c>
      <c r="S184" t="s">
        <v>213</v>
      </c>
      <c r="T184" s="43" t="e">
        <f>AVERAGE(#REF!)</f>
        <v>#REF!</v>
      </c>
      <c r="U184" t="s">
        <v>202</v>
      </c>
      <c r="V184" t="s">
        <v>202</v>
      </c>
      <c r="W184" t="s">
        <v>202</v>
      </c>
      <c r="X184" s="43" t="e">
        <f t="shared" si="47"/>
        <v>#DIV/0!</v>
      </c>
      <c r="Y184" s="43" t="e">
        <f>'Std. Curve B-16S'!C85</f>
        <v>#REF!</v>
      </c>
      <c r="Z184" s="23" t="s">
        <v>74</v>
      </c>
      <c r="AA184" s="37">
        <f t="shared" si="48"/>
        <v>1118000</v>
      </c>
      <c r="AB184" s="38" t="e">
        <f>Y184*'DNA extraction'!O184*'DNA extraction'!F184/'DNA extraction'!E184/1000</f>
        <v>#REF!</v>
      </c>
      <c r="AC184" s="38" t="e">
        <f>AB184*FWDW!H184</f>
        <v>#REF!</v>
      </c>
      <c r="AD184" s="37" t="e">
        <f t="shared" si="49"/>
        <v>#REF!</v>
      </c>
      <c r="AE184" s="37" t="e">
        <f t="shared" si="50"/>
        <v>#REF!</v>
      </c>
      <c r="AF184" s="39" t="e">
        <f t="shared" si="51"/>
        <v>#DIV/0!</v>
      </c>
      <c r="AG184" s="39" t="e">
        <f t="shared" si="52"/>
        <v>#DIV/0!</v>
      </c>
    </row>
    <row r="185" spans="1:33" x14ac:dyDescent="0.3">
      <c r="A185" s="31" t="str">
        <f>Meta!A185</f>
        <v>NxW_16S</v>
      </c>
      <c r="B185" s="31" t="str">
        <f>Meta!B185</f>
        <v>Cal_or_Zymo_B1</v>
      </c>
      <c r="C185" t="s">
        <v>73</v>
      </c>
      <c r="D185" t="s">
        <v>220</v>
      </c>
      <c r="E185" t="s">
        <v>210</v>
      </c>
      <c r="F185" t="s">
        <v>108</v>
      </c>
      <c r="G185" t="s">
        <v>211</v>
      </c>
      <c r="H185" t="s">
        <v>212</v>
      </c>
      <c r="I185">
        <v>0.35</v>
      </c>
      <c r="J185">
        <v>0.35</v>
      </c>
      <c r="K185">
        <v>0.22</v>
      </c>
      <c r="L185" s="41">
        <f t="shared" si="45"/>
        <v>0.30666666666666664</v>
      </c>
      <c r="M185" s="98">
        <v>1</v>
      </c>
      <c r="N185" s="36">
        <f t="shared" si="46"/>
        <v>-99.94515583423879</v>
      </c>
      <c r="O185" s="42">
        <f t="shared" si="53"/>
        <v>8.666666666666667E-2</v>
      </c>
      <c r="P185" t="s">
        <v>200</v>
      </c>
      <c r="Q185">
        <v>16.25</v>
      </c>
      <c r="R185">
        <v>15.86</v>
      </c>
      <c r="S185" t="s">
        <v>213</v>
      </c>
      <c r="T185" s="43" t="e">
        <f>AVERAGE(#REF!)</f>
        <v>#REF!</v>
      </c>
      <c r="U185" s="40">
        <v>199.3</v>
      </c>
      <c r="V185" s="40">
        <v>252.5</v>
      </c>
      <c r="W185" t="s">
        <v>202</v>
      </c>
      <c r="X185" s="43">
        <f t="shared" si="47"/>
        <v>225.9</v>
      </c>
      <c r="Y185" s="43" t="e">
        <f>'Std. Curve B-16S'!C86</f>
        <v>#REF!</v>
      </c>
      <c r="Z185" s="23" t="s">
        <v>74</v>
      </c>
      <c r="AA185" s="37">
        <f t="shared" si="48"/>
        <v>1118000</v>
      </c>
      <c r="AB185" s="38" t="e">
        <f>Y185*'DNA extraction'!O185*'DNA extraction'!F185/'DNA extraction'!E185/1000</f>
        <v>#REF!</v>
      </c>
      <c r="AC185" s="38" t="e">
        <f>AB185*FWDW!H185</f>
        <v>#REF!</v>
      </c>
      <c r="AD185" s="37" t="e">
        <f t="shared" si="49"/>
        <v>#REF!</v>
      </c>
      <c r="AE185" s="37" t="e">
        <f t="shared" si="50"/>
        <v>#REF!</v>
      </c>
      <c r="AF185" s="39">
        <f t="shared" si="51"/>
        <v>37.618080759124268</v>
      </c>
      <c r="AG185" s="39">
        <f t="shared" si="52"/>
        <v>0.16652536856628716</v>
      </c>
    </row>
    <row r="186" spans="1:33" x14ac:dyDescent="0.3">
      <c r="A186" s="31" t="str">
        <f>Meta!A186</f>
        <v>NxW_16S</v>
      </c>
      <c r="B186" s="31" t="str">
        <f>Meta!B186</f>
        <v>Zymo_B2</v>
      </c>
      <c r="C186" t="s">
        <v>73</v>
      </c>
      <c r="D186" t="s">
        <v>220</v>
      </c>
      <c r="E186" t="s">
        <v>210</v>
      </c>
      <c r="F186" t="s">
        <v>108</v>
      </c>
      <c r="G186" t="s">
        <v>211</v>
      </c>
      <c r="H186" t="s">
        <v>212</v>
      </c>
      <c r="I186">
        <v>0.32</v>
      </c>
      <c r="J186">
        <v>0.35</v>
      </c>
      <c r="K186">
        <v>0.33</v>
      </c>
      <c r="L186" s="41">
        <f t="shared" si="45"/>
        <v>0.33333333333333331</v>
      </c>
      <c r="M186" s="98">
        <v>1</v>
      </c>
      <c r="N186" s="36">
        <f t="shared" si="46"/>
        <v>-99.9</v>
      </c>
      <c r="O186" s="42">
        <f t="shared" si="53"/>
        <v>8.666666666666667E-2</v>
      </c>
      <c r="P186" t="s">
        <v>201</v>
      </c>
      <c r="Q186">
        <v>13.64</v>
      </c>
      <c r="R186">
        <v>13.7</v>
      </c>
      <c r="S186">
        <v>13.42</v>
      </c>
      <c r="T186" s="43" t="e">
        <f>AVERAGE(#REF!)</f>
        <v>#REF!</v>
      </c>
      <c r="U186" s="40">
        <v>1103</v>
      </c>
      <c r="V186" s="40">
        <v>1062</v>
      </c>
      <c r="W186" s="40">
        <v>1153</v>
      </c>
      <c r="X186" s="43">
        <f t="shared" si="47"/>
        <v>1106</v>
      </c>
      <c r="Y186" s="43" t="e">
        <f>'Std. Curve B-16S'!C87</f>
        <v>#REF!</v>
      </c>
      <c r="Z186" s="23" t="s">
        <v>74</v>
      </c>
      <c r="AA186" s="37">
        <f t="shared" si="48"/>
        <v>1118000</v>
      </c>
      <c r="AB186" s="38" t="e">
        <f>Y186*'DNA extraction'!O186*'DNA extraction'!F186/'DNA extraction'!E186/1000</f>
        <v>#REF!</v>
      </c>
      <c r="AC186" s="38" t="e">
        <f>AB186*FWDW!H186</f>
        <v>#REF!</v>
      </c>
      <c r="AD186" s="37" t="e">
        <f t="shared" si="49"/>
        <v>#REF!</v>
      </c>
      <c r="AE186" s="37" t="e">
        <f t="shared" si="50"/>
        <v>#REF!</v>
      </c>
      <c r="AF186" s="39">
        <f t="shared" si="51"/>
        <v>45.574115460423364</v>
      </c>
      <c r="AG186" s="39">
        <f t="shared" si="52"/>
        <v>4.1206252676693818E-2</v>
      </c>
    </row>
    <row r="187" spans="1:33" x14ac:dyDescent="0.3">
      <c r="A187" s="31" t="str">
        <f>Meta!A187</f>
        <v>NxW_16S</v>
      </c>
      <c r="B187" s="31" t="str">
        <f>Meta!B187</f>
        <v>MinION_Extraction_H2O_B</v>
      </c>
      <c r="D187" s="2"/>
      <c r="E187" s="2"/>
      <c r="F187" s="2"/>
      <c r="G187" s="2"/>
      <c r="H187" s="2"/>
      <c r="L187" s="41"/>
      <c r="N187" s="36"/>
      <c r="T187" s="43"/>
      <c r="U187" s="40"/>
      <c r="V187" s="40"/>
      <c r="W187" s="40"/>
      <c r="X187" s="43"/>
      <c r="Y187" s="43"/>
      <c r="Z187" s="23"/>
      <c r="AA187" s="37"/>
      <c r="AB187" s="38"/>
      <c r="AC187" s="38"/>
      <c r="AD187" s="37"/>
      <c r="AE187" s="37"/>
      <c r="AF187" s="39"/>
      <c r="AG187" s="39"/>
    </row>
    <row r="188" spans="1:33" x14ac:dyDescent="0.3">
      <c r="A188" s="31" t="str">
        <f>Meta!A188</f>
        <v>NxW_16S</v>
      </c>
      <c r="B188" s="31" t="str">
        <f>Meta!B188</f>
        <v>MinION_PCR1_H2O_B</v>
      </c>
      <c r="D188" s="2"/>
      <c r="E188" s="2"/>
      <c r="F188" s="2"/>
      <c r="G188" s="2"/>
      <c r="H188" s="2"/>
      <c r="L188" s="41"/>
      <c r="N188" s="36"/>
      <c r="T188" s="43"/>
      <c r="U188" s="40"/>
      <c r="V188" s="40"/>
      <c r="W188" s="40"/>
      <c r="X188" s="43"/>
      <c r="Y188" s="43"/>
      <c r="Z188" s="23"/>
      <c r="AA188" s="37"/>
      <c r="AB188" s="38"/>
      <c r="AC188" s="38"/>
      <c r="AD188" s="37"/>
      <c r="AE188" s="37"/>
      <c r="AF188" s="39"/>
      <c r="AG188" s="39"/>
    </row>
    <row r="189" spans="1:33" x14ac:dyDescent="0.3">
      <c r="A189" s="31" t="str">
        <f>Meta!A189</f>
        <v>NxW_16S</v>
      </c>
      <c r="B189" s="31" t="str">
        <f>Meta!B189</f>
        <v>MinION_PCR2_H2O_B</v>
      </c>
      <c r="D189" s="2"/>
      <c r="E189" s="2"/>
      <c r="F189" s="2"/>
      <c r="G189" s="2"/>
      <c r="H189" s="2"/>
      <c r="L189" s="41"/>
      <c r="N189" s="36"/>
      <c r="T189" s="43"/>
      <c r="U189" s="40"/>
      <c r="V189" s="40"/>
      <c r="W189" s="40"/>
      <c r="X189" s="43"/>
      <c r="Y189" s="43"/>
      <c r="Z189" s="23"/>
      <c r="AA189" s="37"/>
      <c r="AB189" s="38"/>
      <c r="AC189" s="38"/>
      <c r="AD189" s="37"/>
      <c r="AE189" s="37"/>
      <c r="AF189" s="39"/>
      <c r="AG189" s="39"/>
    </row>
    <row r="190" spans="1:33" x14ac:dyDescent="0.3">
      <c r="A190" s="31" t="str">
        <f>Meta!A190</f>
        <v>NxW_18S</v>
      </c>
      <c r="B190" s="31">
        <f>Meta!B190</f>
        <v>2</v>
      </c>
      <c r="C190" t="s">
        <v>73</v>
      </c>
      <c r="D190" s="2" t="s">
        <v>244</v>
      </c>
      <c r="E190" s="2" t="s">
        <v>252</v>
      </c>
      <c r="F190" s="2" t="s">
        <v>253</v>
      </c>
      <c r="G190" s="2" t="s">
        <v>254</v>
      </c>
      <c r="H190" s="2" t="s">
        <v>255</v>
      </c>
      <c r="I190">
        <v>0.3</v>
      </c>
      <c r="J190">
        <v>0.27</v>
      </c>
      <c r="K190">
        <v>0.24</v>
      </c>
      <c r="L190" s="41">
        <f>AVERAGE(I190:K190)</f>
        <v>0.27</v>
      </c>
      <c r="M190">
        <v>1</v>
      </c>
      <c r="N190" s="36">
        <f t="shared" ref="N190:N253" si="54">100*(10^(-1/L190)-1)</f>
        <v>-99.980216811172156</v>
      </c>
      <c r="O190" s="42">
        <f>AVERAGE(0.05,0.09,0.09)</f>
        <v>7.6666666666666675E-2</v>
      </c>
      <c r="P190" t="s">
        <v>84</v>
      </c>
      <c r="Q190">
        <v>16.61</v>
      </c>
      <c r="R190">
        <v>16.3</v>
      </c>
      <c r="S190">
        <v>16.21</v>
      </c>
      <c r="T190" s="43">
        <f>AVERAGE(Q190:S190)</f>
        <v>16.373333333333331</v>
      </c>
      <c r="U190" s="40">
        <v>60.55</v>
      </c>
      <c r="V190" s="40">
        <v>71.83</v>
      </c>
      <c r="W190" s="40">
        <v>78.31</v>
      </c>
      <c r="X190" s="43">
        <f>AVERAGE(U190:W190)</f>
        <v>70.23</v>
      </c>
      <c r="Y190" s="43"/>
      <c r="Z190" s="2" t="s">
        <v>79</v>
      </c>
      <c r="AA190" s="37">
        <f>VLOOKUP(Z190,$AK$3:$AR$4,8,FALSE)</f>
        <v>2659574.4680851065</v>
      </c>
      <c r="AB190" s="38">
        <f>X190*'DNA extraction'!O190*'DNA extraction'!F190/'DNA extraction'!E190/1000</f>
        <v>26.723744292237448</v>
      </c>
      <c r="AC190" s="38">
        <f>AB190*FWDW!H190</f>
        <v>0</v>
      </c>
      <c r="AD190" s="37">
        <f t="shared" ref="AD190:AD191" si="55">AB190*AA190</f>
        <v>71073788.011269808</v>
      </c>
      <c r="AE190" s="37">
        <f t="shared" ref="AE190:AE191" si="56">AC190*AA190</f>
        <v>0</v>
      </c>
      <c r="AF190" s="39">
        <f t="shared" ref="AF190:AF191" si="57">STDEV(U190:W190)</f>
        <v>8.987457927578868</v>
      </c>
      <c r="AG190" s="39">
        <f t="shared" ref="AG190:AG191" si="58">AF190/X190</f>
        <v>0.12797177741106175</v>
      </c>
    </row>
    <row r="191" spans="1:33" x14ac:dyDescent="0.3">
      <c r="A191" s="31" t="str">
        <f>Meta!A191</f>
        <v>NxW_18S</v>
      </c>
      <c r="B191" s="31">
        <f>Meta!B191</f>
        <v>6</v>
      </c>
      <c r="C191" t="s">
        <v>73</v>
      </c>
      <c r="D191" s="2" t="s">
        <v>244</v>
      </c>
      <c r="E191" s="2" t="s">
        <v>252</v>
      </c>
      <c r="F191" s="2" t="s">
        <v>253</v>
      </c>
      <c r="G191" s="2" t="s">
        <v>254</v>
      </c>
      <c r="H191" s="2" t="s">
        <v>255</v>
      </c>
      <c r="I191">
        <v>0.35</v>
      </c>
      <c r="J191">
        <v>0.34</v>
      </c>
      <c r="K191">
        <v>0.32</v>
      </c>
      <c r="L191" s="41">
        <f t="shared" ref="L191:L254" si="59">AVERAGE(I191:K191)</f>
        <v>0.33666666666666667</v>
      </c>
      <c r="M191">
        <v>1</v>
      </c>
      <c r="N191" s="36">
        <f t="shared" si="54"/>
        <v>-99.892921329501362</v>
      </c>
      <c r="O191" s="42">
        <f t="shared" ref="O191:O254" si="60">AVERAGE(0.05,0.09,0.09)</f>
        <v>7.6666666666666675E-2</v>
      </c>
      <c r="P191" t="s">
        <v>114</v>
      </c>
      <c r="Q191">
        <v>18.93</v>
      </c>
      <c r="R191">
        <v>18.87</v>
      </c>
      <c r="S191">
        <v>18.79</v>
      </c>
      <c r="T191" s="43">
        <f t="shared" ref="T191:T254" si="61">AVERAGE(Q191:S191)</f>
        <v>18.863333333333333</v>
      </c>
      <c r="U191" s="40">
        <v>12.83</v>
      </c>
      <c r="V191" s="40">
        <v>13.05</v>
      </c>
      <c r="W191" s="40">
        <v>14.35</v>
      </c>
      <c r="X191" s="43">
        <f t="shared" ref="X191:X254" si="62">AVERAGE(U191:W191)</f>
        <v>13.410000000000002</v>
      </c>
      <c r="Y191" s="43"/>
      <c r="Z191" s="2" t="s">
        <v>79</v>
      </c>
      <c r="AA191" s="37">
        <f t="shared" ref="AA191:AA254" si="63">VLOOKUP(Z191,$AK$3:$AR$4,8,FALSE)</f>
        <v>2659574.4680851065</v>
      </c>
      <c r="AB191" s="38">
        <f>X191*'DNA extraction'!O191*'DNA extraction'!F191/'DNA extraction'!E191/1000</f>
        <v>5.3725961538461551</v>
      </c>
      <c r="AC191" s="38">
        <f>AB191*FWDW!H191</f>
        <v>0</v>
      </c>
      <c r="AD191" s="37">
        <f t="shared" si="55"/>
        <v>14288819.558101477</v>
      </c>
      <c r="AE191" s="37">
        <f t="shared" si="56"/>
        <v>0</v>
      </c>
      <c r="AF191" s="39">
        <f t="shared" si="57"/>
        <v>0.82146211111651368</v>
      </c>
      <c r="AG191" s="39">
        <f t="shared" si="58"/>
        <v>6.1257428122036807E-2</v>
      </c>
    </row>
    <row r="192" spans="1:33" x14ac:dyDescent="0.3">
      <c r="A192" s="31" t="str">
        <f>Meta!A192</f>
        <v>NxW_18S</v>
      </c>
      <c r="B192" s="31">
        <f>Meta!B192</f>
        <v>15</v>
      </c>
      <c r="C192" t="s">
        <v>73</v>
      </c>
      <c r="D192" s="2" t="s">
        <v>244</v>
      </c>
      <c r="E192" s="2" t="s">
        <v>252</v>
      </c>
      <c r="F192" s="2" t="s">
        <v>253</v>
      </c>
      <c r="G192" s="2" t="s">
        <v>254</v>
      </c>
      <c r="H192" s="2" t="s">
        <v>255</v>
      </c>
      <c r="I192">
        <v>0.39</v>
      </c>
      <c r="J192">
        <v>0.33</v>
      </c>
      <c r="K192">
        <v>0.28000000000000003</v>
      </c>
      <c r="L192" s="41">
        <f t="shared" si="59"/>
        <v>0.33333333333333331</v>
      </c>
      <c r="M192">
        <v>1</v>
      </c>
      <c r="N192" s="36">
        <f t="shared" si="54"/>
        <v>-99.9</v>
      </c>
      <c r="O192" s="42">
        <f t="shared" si="60"/>
        <v>7.6666666666666675E-2</v>
      </c>
      <c r="P192" t="s">
        <v>115</v>
      </c>
      <c r="Q192" t="s">
        <v>202</v>
      </c>
      <c r="R192">
        <v>18.38</v>
      </c>
      <c r="S192">
        <v>18.239999999999998</v>
      </c>
      <c r="T192" s="43">
        <f t="shared" si="61"/>
        <v>18.309999999999999</v>
      </c>
      <c r="U192" t="s">
        <v>202</v>
      </c>
      <c r="V192" s="40">
        <v>18.059999999999999</v>
      </c>
      <c r="W192" s="40">
        <v>20.6</v>
      </c>
      <c r="X192" s="43">
        <f t="shared" si="62"/>
        <v>19.329999999999998</v>
      </c>
      <c r="Y192" s="43"/>
      <c r="Z192" s="2" t="s">
        <v>79</v>
      </c>
      <c r="AA192" s="37">
        <f t="shared" si="63"/>
        <v>2659574.4680851065</v>
      </c>
      <c r="AB192" s="38">
        <f>X192*'DNA extraction'!O192*'DNA extraction'!F192/'DNA extraction'!E192/1000</f>
        <v>7.8006456820016137</v>
      </c>
      <c r="AC192" s="38">
        <f>AB192*FWDW!H192</f>
        <v>0</v>
      </c>
      <c r="AD192" s="37">
        <f t="shared" ref="AD192:AD255" si="64">AB192*AA192</f>
        <v>20746398.090429824</v>
      </c>
      <c r="AE192" s="37">
        <f t="shared" ref="AE192:AE255" si="65">AC192*AA192</f>
        <v>0</v>
      </c>
      <c r="AF192" s="39">
        <f t="shared" ref="AF192:AF255" si="66">STDEV(U192:W192)</f>
        <v>1.7960512242138327</v>
      </c>
      <c r="AG192" s="39">
        <f t="shared" ref="AG192:AG255" si="67">AF192/X192</f>
        <v>9.2915221118149649E-2</v>
      </c>
    </row>
    <row r="193" spans="1:33" x14ac:dyDescent="0.3">
      <c r="A193" s="31" t="str">
        <f>Meta!A193</f>
        <v>NxW_18S</v>
      </c>
      <c r="B193" s="31">
        <f>Meta!B193</f>
        <v>16</v>
      </c>
      <c r="C193" t="s">
        <v>73</v>
      </c>
      <c r="D193" s="2" t="s">
        <v>244</v>
      </c>
      <c r="E193" s="2" t="s">
        <v>252</v>
      </c>
      <c r="F193" s="2" t="s">
        <v>253</v>
      </c>
      <c r="G193" s="2" t="s">
        <v>254</v>
      </c>
      <c r="H193" s="2" t="s">
        <v>255</v>
      </c>
      <c r="I193">
        <v>0.41</v>
      </c>
      <c r="J193">
        <v>0.37</v>
      </c>
      <c r="K193">
        <v>0.35</v>
      </c>
      <c r="L193" s="41">
        <f t="shared" si="59"/>
        <v>0.37666666666666665</v>
      </c>
      <c r="M193">
        <v>1</v>
      </c>
      <c r="N193" s="36">
        <f t="shared" si="54"/>
        <v>-99.778622874821565</v>
      </c>
      <c r="O193" s="42">
        <f t="shared" si="60"/>
        <v>7.6666666666666675E-2</v>
      </c>
      <c r="P193" t="s">
        <v>116</v>
      </c>
      <c r="Q193" t="s">
        <v>202</v>
      </c>
      <c r="R193">
        <v>19.64</v>
      </c>
      <c r="S193">
        <v>19.55</v>
      </c>
      <c r="T193" s="43">
        <f t="shared" si="61"/>
        <v>19.594999999999999</v>
      </c>
      <c r="U193" t="s">
        <v>202</v>
      </c>
      <c r="V193" s="40">
        <v>7.8280000000000003</v>
      </c>
      <c r="W193" s="40">
        <v>8.7029999999999994</v>
      </c>
      <c r="X193" s="43">
        <f t="shared" si="62"/>
        <v>8.2654999999999994</v>
      </c>
      <c r="Y193" s="43"/>
      <c r="Z193" s="2" t="s">
        <v>79</v>
      </c>
      <c r="AA193" s="37">
        <f t="shared" si="63"/>
        <v>2659574.4680851065</v>
      </c>
      <c r="AB193" s="38">
        <f>X193*'DNA extraction'!O193*'DNA extraction'!F193/'DNA extraction'!E193/1000</f>
        <v>3.3463562753036435</v>
      </c>
      <c r="AC193" s="38">
        <f>AB193*FWDW!H193</f>
        <v>0</v>
      </c>
      <c r="AD193" s="37">
        <f t="shared" si="64"/>
        <v>8899883.710913945</v>
      </c>
      <c r="AE193" s="37">
        <f t="shared" si="65"/>
        <v>0</v>
      </c>
      <c r="AF193" s="39">
        <f t="shared" si="66"/>
        <v>0.61871843353822842</v>
      </c>
      <c r="AG193" s="39">
        <f t="shared" si="67"/>
        <v>7.4855536088346553E-2</v>
      </c>
    </row>
    <row r="194" spans="1:33" x14ac:dyDescent="0.3">
      <c r="A194" s="31" t="str">
        <f>Meta!A194</f>
        <v>NxW_18S</v>
      </c>
      <c r="B194" s="31">
        <f>Meta!B194</f>
        <v>19</v>
      </c>
      <c r="C194" t="s">
        <v>73</v>
      </c>
      <c r="D194" s="2" t="s">
        <v>244</v>
      </c>
      <c r="E194" s="2" t="s">
        <v>252</v>
      </c>
      <c r="F194" s="2" t="s">
        <v>253</v>
      </c>
      <c r="G194" s="2" t="s">
        <v>254</v>
      </c>
      <c r="H194" s="2" t="s">
        <v>255</v>
      </c>
      <c r="I194">
        <v>0.38</v>
      </c>
      <c r="J194">
        <v>0.34</v>
      </c>
      <c r="K194">
        <v>0.32</v>
      </c>
      <c r="L194" s="41">
        <f t="shared" si="59"/>
        <v>0.34666666666666668</v>
      </c>
      <c r="M194">
        <v>1</v>
      </c>
      <c r="N194" s="36">
        <f t="shared" si="54"/>
        <v>-99.869567861328107</v>
      </c>
      <c r="O194" s="42">
        <f t="shared" si="60"/>
        <v>7.6666666666666675E-2</v>
      </c>
      <c r="P194" t="s">
        <v>117</v>
      </c>
      <c r="Q194" t="s">
        <v>202</v>
      </c>
      <c r="R194">
        <v>18.29</v>
      </c>
      <c r="S194">
        <v>18.239999999999998</v>
      </c>
      <c r="T194" s="43">
        <f t="shared" si="61"/>
        <v>18.265000000000001</v>
      </c>
      <c r="U194" t="s">
        <v>202</v>
      </c>
      <c r="V194" s="40">
        <v>19.18</v>
      </c>
      <c r="W194" s="40">
        <v>20.6</v>
      </c>
      <c r="X194" s="43">
        <f t="shared" si="62"/>
        <v>19.89</v>
      </c>
      <c r="Y194" s="43"/>
      <c r="Z194" s="2" t="s">
        <v>79</v>
      </c>
      <c r="AA194" s="37">
        <f t="shared" si="63"/>
        <v>2659574.4680851065</v>
      </c>
      <c r="AB194" s="38">
        <f>X194*'DNA extraction'!O194*'DNA extraction'!F194/'DNA extraction'!E194/1000</f>
        <v>8.1717337715694338</v>
      </c>
      <c r="AC194" s="38">
        <f>AB194*FWDW!H194</f>
        <v>0</v>
      </c>
      <c r="AD194" s="37">
        <f t="shared" si="64"/>
        <v>21733334.498854879</v>
      </c>
      <c r="AE194" s="37">
        <f t="shared" si="65"/>
        <v>0</v>
      </c>
      <c r="AF194" s="39">
        <f t="shared" si="66"/>
        <v>1.0040916292848987</v>
      </c>
      <c r="AG194" s="39">
        <f t="shared" si="67"/>
        <v>5.0482233749869217E-2</v>
      </c>
    </row>
    <row r="195" spans="1:33" x14ac:dyDescent="0.3">
      <c r="A195" s="31" t="str">
        <f>Meta!A195</f>
        <v>NxW_18S</v>
      </c>
      <c r="B195" s="31">
        <f>Meta!B195</f>
        <v>20</v>
      </c>
      <c r="C195" t="s">
        <v>73</v>
      </c>
      <c r="D195" s="2" t="s">
        <v>244</v>
      </c>
      <c r="E195" s="2" t="s">
        <v>252</v>
      </c>
      <c r="F195" s="2" t="s">
        <v>253</v>
      </c>
      <c r="G195" s="2" t="s">
        <v>254</v>
      </c>
      <c r="H195" s="2" t="s">
        <v>255</v>
      </c>
      <c r="I195">
        <v>0.33</v>
      </c>
      <c r="J195">
        <v>0.3</v>
      </c>
      <c r="K195">
        <v>0.28999999999999998</v>
      </c>
      <c r="L195" s="41">
        <f t="shared" si="59"/>
        <v>0.30666666666666664</v>
      </c>
      <c r="M195">
        <v>1</v>
      </c>
      <c r="N195" s="36">
        <f t="shared" si="54"/>
        <v>-99.94515583423879</v>
      </c>
      <c r="O195" s="42">
        <f t="shared" si="60"/>
        <v>7.6666666666666675E-2</v>
      </c>
      <c r="P195" t="s">
        <v>118</v>
      </c>
      <c r="Q195">
        <v>18.95</v>
      </c>
      <c r="R195">
        <v>18.68</v>
      </c>
      <c r="S195">
        <v>18.63</v>
      </c>
      <c r="T195" s="43">
        <f t="shared" si="61"/>
        <v>18.75333333333333</v>
      </c>
      <c r="U195" s="40">
        <v>12.66</v>
      </c>
      <c r="V195" s="40">
        <v>14.8</v>
      </c>
      <c r="W195" s="40">
        <v>15.94</v>
      </c>
      <c r="X195" s="43">
        <f t="shared" si="62"/>
        <v>14.466666666666667</v>
      </c>
      <c r="Y195" s="43"/>
      <c r="Z195" s="2" t="s">
        <v>79</v>
      </c>
      <c r="AA195" s="37">
        <f t="shared" si="63"/>
        <v>2659574.4680851065</v>
      </c>
      <c r="AB195" s="38">
        <f>X195*'DNA extraction'!O195*'DNA extraction'!F195/'DNA extraction'!E195/1000</f>
        <v>5.9656357388316152</v>
      </c>
      <c r="AC195" s="38">
        <f>AB195*FWDW!H195</f>
        <v>0</v>
      </c>
      <c r="AD195" s="37">
        <f t="shared" si="64"/>
        <v>15866052.496892594</v>
      </c>
      <c r="AE195" s="37">
        <f t="shared" si="65"/>
        <v>0</v>
      </c>
      <c r="AF195" s="39">
        <f t="shared" si="66"/>
        <v>1.665212699126851</v>
      </c>
      <c r="AG195" s="39">
        <f t="shared" si="67"/>
        <v>0.11510686860323854</v>
      </c>
    </row>
    <row r="196" spans="1:33" x14ac:dyDescent="0.3">
      <c r="A196" s="31" t="str">
        <f>Meta!A196</f>
        <v>NxW_18S</v>
      </c>
      <c r="B196" s="31">
        <f>Meta!B196</f>
        <v>21</v>
      </c>
      <c r="C196" t="s">
        <v>73</v>
      </c>
      <c r="D196" s="2" t="s">
        <v>244</v>
      </c>
      <c r="E196" s="2" t="s">
        <v>252</v>
      </c>
      <c r="F196" s="2" t="s">
        <v>253</v>
      </c>
      <c r="G196" s="2" t="s">
        <v>254</v>
      </c>
      <c r="H196" s="2" t="s">
        <v>255</v>
      </c>
      <c r="I196">
        <v>0.42</v>
      </c>
      <c r="J196">
        <v>0.37</v>
      </c>
      <c r="K196">
        <v>0.36</v>
      </c>
      <c r="L196" s="41">
        <f t="shared" si="59"/>
        <v>0.3833333333333333</v>
      </c>
      <c r="M196">
        <v>1</v>
      </c>
      <c r="N196" s="36">
        <f t="shared" si="54"/>
        <v>-99.753790759850531</v>
      </c>
      <c r="O196" s="42">
        <f t="shared" si="60"/>
        <v>7.6666666666666675E-2</v>
      </c>
      <c r="P196" t="s">
        <v>119</v>
      </c>
      <c r="Q196" t="s">
        <v>202</v>
      </c>
      <c r="R196">
        <v>19.14</v>
      </c>
      <c r="S196">
        <v>19.12</v>
      </c>
      <c r="T196" s="43">
        <f t="shared" si="61"/>
        <v>19.130000000000003</v>
      </c>
      <c r="U196" t="s">
        <v>202</v>
      </c>
      <c r="V196" s="40">
        <v>10.91</v>
      </c>
      <c r="W196" s="40">
        <v>11.55</v>
      </c>
      <c r="X196" s="43">
        <f t="shared" si="62"/>
        <v>11.23</v>
      </c>
      <c r="Y196" s="43"/>
      <c r="Z196" s="2" t="s">
        <v>79</v>
      </c>
      <c r="AA196" s="37">
        <f t="shared" si="63"/>
        <v>2659574.4680851065</v>
      </c>
      <c r="AB196" s="38">
        <f>X196*'DNA extraction'!O196*'DNA extraction'!F196/'DNA extraction'!E196/1000</f>
        <v>4.5465587044534415</v>
      </c>
      <c r="AC196" s="38">
        <f>AB196*FWDW!H196</f>
        <v>0</v>
      </c>
      <c r="AD196" s="37">
        <f t="shared" si="64"/>
        <v>12091911.448014472</v>
      </c>
      <c r="AE196" s="37">
        <f t="shared" si="65"/>
        <v>0</v>
      </c>
      <c r="AF196" s="39">
        <f t="shared" si="66"/>
        <v>0.45254833995939081</v>
      </c>
      <c r="AG196" s="39">
        <f t="shared" si="67"/>
        <v>4.0298160281334885E-2</v>
      </c>
    </row>
    <row r="197" spans="1:33" x14ac:dyDescent="0.3">
      <c r="A197" s="31" t="str">
        <f>Meta!A197</f>
        <v>NxW_18S</v>
      </c>
      <c r="B197" s="31">
        <f>Meta!B197</f>
        <v>22</v>
      </c>
      <c r="C197" t="s">
        <v>73</v>
      </c>
      <c r="D197" s="2" t="s">
        <v>244</v>
      </c>
      <c r="E197" s="2" t="s">
        <v>252</v>
      </c>
      <c r="F197" s="2" t="s">
        <v>253</v>
      </c>
      <c r="G197" s="2" t="s">
        <v>254</v>
      </c>
      <c r="H197" s="2" t="s">
        <v>255</v>
      </c>
      <c r="I197">
        <v>0.38</v>
      </c>
      <c r="J197">
        <v>0.35</v>
      </c>
      <c r="K197">
        <v>0.34</v>
      </c>
      <c r="L197" s="41">
        <f t="shared" si="59"/>
        <v>0.35666666666666669</v>
      </c>
      <c r="M197">
        <v>1</v>
      </c>
      <c r="N197" s="36">
        <f t="shared" si="54"/>
        <v>-99.842869069529215</v>
      </c>
      <c r="O197" s="42">
        <f t="shared" si="60"/>
        <v>7.6666666666666675E-2</v>
      </c>
      <c r="P197" t="s">
        <v>120</v>
      </c>
      <c r="Q197">
        <v>18.63</v>
      </c>
      <c r="R197">
        <v>18.2</v>
      </c>
      <c r="S197">
        <v>18.190000000000001</v>
      </c>
      <c r="T197" s="43">
        <f t="shared" si="61"/>
        <v>18.34</v>
      </c>
      <c r="U197" s="40">
        <v>15.68</v>
      </c>
      <c r="V197" s="40">
        <v>20.36</v>
      </c>
      <c r="W197" s="40">
        <v>21.29</v>
      </c>
      <c r="X197" s="43">
        <f t="shared" si="62"/>
        <v>19.11</v>
      </c>
      <c r="Y197" s="43"/>
      <c r="Z197" s="2" t="s">
        <v>79</v>
      </c>
      <c r="AA197" s="37">
        <f t="shared" si="63"/>
        <v>2659574.4680851065</v>
      </c>
      <c r="AB197" s="38">
        <f>X197*'DNA extraction'!O197*'DNA extraction'!F197/'DNA extraction'!E197/1000</f>
        <v>7.7588306942752743</v>
      </c>
      <c r="AC197" s="38">
        <f>AB197*FWDW!H197</f>
        <v>0</v>
      </c>
      <c r="AD197" s="37">
        <f t="shared" si="64"/>
        <v>20635188.016689561</v>
      </c>
      <c r="AE197" s="37">
        <f t="shared" si="65"/>
        <v>0</v>
      </c>
      <c r="AF197" s="39">
        <f t="shared" si="66"/>
        <v>3.0066426458759592</v>
      </c>
      <c r="AG197" s="39">
        <f t="shared" si="67"/>
        <v>0.15733347178838092</v>
      </c>
    </row>
    <row r="198" spans="1:33" x14ac:dyDescent="0.3">
      <c r="A198" s="31" t="str">
        <f>Meta!A198</f>
        <v>NxW_18S</v>
      </c>
      <c r="B198" s="31">
        <f>Meta!B198</f>
        <v>23</v>
      </c>
      <c r="C198" t="s">
        <v>73</v>
      </c>
      <c r="D198" s="2" t="s">
        <v>244</v>
      </c>
      <c r="E198" s="2" t="s">
        <v>252</v>
      </c>
      <c r="F198" s="2" t="s">
        <v>253</v>
      </c>
      <c r="G198" s="2" t="s">
        <v>254</v>
      </c>
      <c r="H198" s="2" t="s">
        <v>255</v>
      </c>
      <c r="I198">
        <v>0.37</v>
      </c>
      <c r="J198">
        <v>0.32</v>
      </c>
      <c r="K198">
        <v>0.3</v>
      </c>
      <c r="L198" s="41">
        <f t="shared" si="59"/>
        <v>0.33</v>
      </c>
      <c r="M198">
        <v>1</v>
      </c>
      <c r="N198" s="36">
        <f t="shared" si="54"/>
        <v>-99.90673966531169</v>
      </c>
      <c r="O198" s="42">
        <f t="shared" si="60"/>
        <v>7.6666666666666675E-2</v>
      </c>
      <c r="P198" t="s">
        <v>121</v>
      </c>
      <c r="Q198" t="s">
        <v>202</v>
      </c>
      <c r="R198">
        <v>18.27</v>
      </c>
      <c r="S198">
        <v>18.260000000000002</v>
      </c>
      <c r="T198" s="43">
        <f t="shared" si="61"/>
        <v>18.265000000000001</v>
      </c>
      <c r="U198" t="s">
        <v>202</v>
      </c>
      <c r="V198" s="40">
        <v>19.43</v>
      </c>
      <c r="W198" s="40">
        <v>20.329999999999998</v>
      </c>
      <c r="X198" s="43">
        <f t="shared" si="62"/>
        <v>19.88</v>
      </c>
      <c r="Y198" s="43"/>
      <c r="Z198" s="2" t="s">
        <v>79</v>
      </c>
      <c r="AA198" s="37">
        <f t="shared" si="63"/>
        <v>2659574.4680851065</v>
      </c>
      <c r="AB198" s="38">
        <f>X198*'DNA extraction'!O198*'DNA extraction'!F198/'DNA extraction'!E198/1000</f>
        <v>8.1242337556191249</v>
      </c>
      <c r="AC198" s="38">
        <f>AB198*FWDW!H198</f>
        <v>0</v>
      </c>
      <c r="AD198" s="37">
        <f t="shared" si="64"/>
        <v>21607004.669199802</v>
      </c>
      <c r="AE198" s="37">
        <f t="shared" si="65"/>
        <v>0</v>
      </c>
      <c r="AF198" s="39">
        <f t="shared" si="66"/>
        <v>0.63639610306789174</v>
      </c>
      <c r="AG198" s="39">
        <f t="shared" si="67"/>
        <v>3.2011876411865786E-2</v>
      </c>
    </row>
    <row r="199" spans="1:33" x14ac:dyDescent="0.3">
      <c r="A199" s="31" t="str">
        <f>Meta!A199</f>
        <v>NxW_18S</v>
      </c>
      <c r="B199" s="31">
        <f>Meta!B199</f>
        <v>24</v>
      </c>
      <c r="C199" t="s">
        <v>73</v>
      </c>
      <c r="D199" s="2" t="s">
        <v>244</v>
      </c>
      <c r="E199" s="2" t="s">
        <v>252</v>
      </c>
      <c r="F199" s="2" t="s">
        <v>253</v>
      </c>
      <c r="G199" s="2" t="s">
        <v>254</v>
      </c>
      <c r="H199" s="2" t="s">
        <v>255</v>
      </c>
      <c r="I199">
        <v>0.34</v>
      </c>
      <c r="J199">
        <v>0.3</v>
      </c>
      <c r="K199">
        <v>0.28000000000000003</v>
      </c>
      <c r="L199" s="41">
        <f t="shared" si="59"/>
        <v>0.3066666666666667</v>
      </c>
      <c r="M199">
        <v>1</v>
      </c>
      <c r="N199" s="36">
        <f t="shared" si="54"/>
        <v>-99.94515583423879</v>
      </c>
      <c r="O199" s="42">
        <f t="shared" si="60"/>
        <v>7.6666666666666675E-2</v>
      </c>
      <c r="P199" t="s">
        <v>122</v>
      </c>
      <c r="Q199">
        <v>18.73</v>
      </c>
      <c r="R199">
        <v>18.29</v>
      </c>
      <c r="S199">
        <v>18.239999999999998</v>
      </c>
      <c r="T199" s="43">
        <f t="shared" si="61"/>
        <v>18.419999999999998</v>
      </c>
      <c r="U199" s="40">
        <v>14.67</v>
      </c>
      <c r="V199" s="40">
        <v>19.18</v>
      </c>
      <c r="W199" s="40">
        <v>20.6</v>
      </c>
      <c r="X199" s="43">
        <f t="shared" si="62"/>
        <v>18.150000000000002</v>
      </c>
      <c r="Y199" s="43"/>
      <c r="Z199" s="2" t="s">
        <v>79</v>
      </c>
      <c r="AA199" s="37">
        <f t="shared" si="63"/>
        <v>2659574.4680851065</v>
      </c>
      <c r="AB199" s="38">
        <f>X199*'DNA extraction'!O199*'DNA extraction'!F199/'DNA extraction'!E199/1000</f>
        <v>7.4021207177814041</v>
      </c>
      <c r="AC199" s="38">
        <f>AB199*FWDW!H199</f>
        <v>0</v>
      </c>
      <c r="AD199" s="37">
        <f t="shared" si="64"/>
        <v>19686491.270695224</v>
      </c>
      <c r="AE199" s="37">
        <f t="shared" si="65"/>
        <v>0</v>
      </c>
      <c r="AF199" s="39">
        <f t="shared" si="66"/>
        <v>3.0962719518801891</v>
      </c>
      <c r="AG199" s="39">
        <f t="shared" si="67"/>
        <v>0.17059349597136025</v>
      </c>
    </row>
    <row r="200" spans="1:33" x14ac:dyDescent="0.3">
      <c r="A200" s="31" t="str">
        <f>Meta!A200</f>
        <v>NxW_18S</v>
      </c>
      <c r="B200" s="31">
        <f>Meta!B200</f>
        <v>26</v>
      </c>
      <c r="C200" t="s">
        <v>73</v>
      </c>
      <c r="D200" s="2" t="s">
        <v>244</v>
      </c>
      <c r="E200" s="2" t="s">
        <v>252</v>
      </c>
      <c r="F200" s="2" t="s">
        <v>253</v>
      </c>
      <c r="G200" s="2" t="s">
        <v>254</v>
      </c>
      <c r="H200" s="2" t="s">
        <v>255</v>
      </c>
      <c r="I200">
        <v>0.38</v>
      </c>
      <c r="J200">
        <v>0.35</v>
      </c>
      <c r="K200">
        <v>0.32</v>
      </c>
      <c r="L200" s="41">
        <f t="shared" si="59"/>
        <v>0.35000000000000003</v>
      </c>
      <c r="M200">
        <v>1</v>
      </c>
      <c r="N200" s="36">
        <f t="shared" si="54"/>
        <v>-99.861050450562686</v>
      </c>
      <c r="O200" s="42">
        <f t="shared" si="60"/>
        <v>7.6666666666666675E-2</v>
      </c>
      <c r="P200" t="s">
        <v>123</v>
      </c>
      <c r="Q200" t="s">
        <v>202</v>
      </c>
      <c r="R200">
        <v>19.23</v>
      </c>
      <c r="S200">
        <v>19.100000000000001</v>
      </c>
      <c r="T200" s="43">
        <f t="shared" si="61"/>
        <v>19.164999999999999</v>
      </c>
      <c r="U200" t="s">
        <v>202</v>
      </c>
      <c r="V200" s="40">
        <v>10.28</v>
      </c>
      <c r="W200" s="40">
        <v>11.7</v>
      </c>
      <c r="X200" s="43">
        <f t="shared" si="62"/>
        <v>10.989999999999998</v>
      </c>
      <c r="Y200" s="43"/>
      <c r="Z200" s="2" t="s">
        <v>79</v>
      </c>
      <c r="AA200" s="37">
        <f t="shared" si="63"/>
        <v>2659574.4680851065</v>
      </c>
      <c r="AB200" s="38">
        <f>X200*'DNA extraction'!O200*'DNA extraction'!F200/'DNA extraction'!E200/1000</f>
        <v>4.231805929919136</v>
      </c>
      <c r="AC200" s="38">
        <f>AB200*FWDW!H200</f>
        <v>0</v>
      </c>
      <c r="AD200" s="37">
        <f t="shared" si="64"/>
        <v>11254803.005104085</v>
      </c>
      <c r="AE200" s="37">
        <f t="shared" si="65"/>
        <v>0</v>
      </c>
      <c r="AF200" s="39">
        <f t="shared" si="66"/>
        <v>1.0040916292848974</v>
      </c>
      <c r="AG200" s="39">
        <f t="shared" si="67"/>
        <v>9.1364115494531162E-2</v>
      </c>
    </row>
    <row r="201" spans="1:33" x14ac:dyDescent="0.3">
      <c r="A201" s="31" t="str">
        <f>Meta!A201</f>
        <v>NxW_18S</v>
      </c>
      <c r="B201" s="31">
        <f>Meta!B201</f>
        <v>28</v>
      </c>
      <c r="C201" t="s">
        <v>73</v>
      </c>
      <c r="D201" s="2" t="s">
        <v>244</v>
      </c>
      <c r="E201" s="2" t="s">
        <v>252</v>
      </c>
      <c r="F201" s="2" t="s">
        <v>253</v>
      </c>
      <c r="G201" s="2" t="s">
        <v>254</v>
      </c>
      <c r="H201" s="2" t="s">
        <v>255</v>
      </c>
      <c r="I201">
        <v>0.4</v>
      </c>
      <c r="J201">
        <v>0.37</v>
      </c>
      <c r="K201">
        <v>0.35</v>
      </c>
      <c r="L201" s="41">
        <f t="shared" si="59"/>
        <v>0.37333333333333335</v>
      </c>
      <c r="M201">
        <v>1</v>
      </c>
      <c r="N201" s="36">
        <f t="shared" si="54"/>
        <v>-99.79038200075469</v>
      </c>
      <c r="O201" s="42">
        <f t="shared" si="60"/>
        <v>7.6666666666666675E-2</v>
      </c>
      <c r="P201" t="s">
        <v>124</v>
      </c>
      <c r="Q201" t="s">
        <v>202</v>
      </c>
      <c r="R201">
        <v>19.579999999999998</v>
      </c>
      <c r="S201">
        <v>19.489999999999998</v>
      </c>
      <c r="T201" s="43">
        <f t="shared" si="61"/>
        <v>19.534999999999997</v>
      </c>
      <c r="U201" t="s">
        <v>202</v>
      </c>
      <c r="V201" s="40">
        <v>8.1460000000000008</v>
      </c>
      <c r="W201" s="40">
        <v>9.0530000000000008</v>
      </c>
      <c r="X201" s="43">
        <f t="shared" si="62"/>
        <v>8.5995000000000008</v>
      </c>
      <c r="Y201" s="43"/>
      <c r="Z201" s="2" t="s">
        <v>79</v>
      </c>
      <c r="AA201" s="37">
        <f t="shared" si="63"/>
        <v>2659574.4680851065</v>
      </c>
      <c r="AB201" s="38">
        <f>X201*'DNA extraction'!O201*'DNA extraction'!F201/'DNA extraction'!E201/1000</f>
        <v>3.3923076923076922</v>
      </c>
      <c r="AC201" s="38">
        <f>AB201*FWDW!H201</f>
        <v>0</v>
      </c>
      <c r="AD201" s="37">
        <f t="shared" si="64"/>
        <v>9022094.9263502453</v>
      </c>
      <c r="AE201" s="37">
        <f t="shared" si="65"/>
        <v>0</v>
      </c>
      <c r="AF201" s="39">
        <f t="shared" si="66"/>
        <v>0.64134585053619864</v>
      </c>
      <c r="AG201" s="39">
        <f t="shared" si="67"/>
        <v>7.4579434913215725E-2</v>
      </c>
    </row>
    <row r="202" spans="1:33" x14ac:dyDescent="0.3">
      <c r="A202" s="31" t="str">
        <f>Meta!A202</f>
        <v>NxW_18S</v>
      </c>
      <c r="B202" s="31">
        <f>Meta!B202</f>
        <v>29</v>
      </c>
      <c r="C202" t="s">
        <v>73</v>
      </c>
      <c r="D202" s="2" t="s">
        <v>244</v>
      </c>
      <c r="E202" s="2" t="s">
        <v>252</v>
      </c>
      <c r="F202" s="2" t="s">
        <v>253</v>
      </c>
      <c r="G202" s="2" t="s">
        <v>254</v>
      </c>
      <c r="H202" s="2" t="s">
        <v>255</v>
      </c>
      <c r="I202">
        <v>0.39</v>
      </c>
      <c r="J202">
        <v>0.36</v>
      </c>
      <c r="K202">
        <v>0.34</v>
      </c>
      <c r="L202" s="41">
        <f t="shared" si="59"/>
        <v>0.36333333333333334</v>
      </c>
      <c r="M202">
        <v>1</v>
      </c>
      <c r="N202" s="36">
        <f t="shared" si="54"/>
        <v>-99.823108721025662</v>
      </c>
      <c r="O202" s="42">
        <f t="shared" si="60"/>
        <v>7.6666666666666675E-2</v>
      </c>
      <c r="P202" t="s">
        <v>125</v>
      </c>
      <c r="Q202">
        <v>19.95</v>
      </c>
      <c r="R202">
        <v>19.59</v>
      </c>
      <c r="S202">
        <v>19.53</v>
      </c>
      <c r="T202" s="43">
        <f t="shared" si="61"/>
        <v>19.690000000000001</v>
      </c>
      <c r="U202" s="40">
        <v>6.4850000000000003</v>
      </c>
      <c r="V202" s="40">
        <v>8.0920000000000005</v>
      </c>
      <c r="W202" s="40">
        <v>8.8179999999999996</v>
      </c>
      <c r="X202" s="43">
        <f t="shared" si="62"/>
        <v>7.7983333333333347</v>
      </c>
      <c r="Y202" s="43"/>
      <c r="Z202" s="2" t="s">
        <v>79</v>
      </c>
      <c r="AA202" s="37">
        <f t="shared" si="63"/>
        <v>2659574.4680851065</v>
      </c>
      <c r="AB202" s="38">
        <f>X202*'DNA extraction'!O202*'DNA extraction'!F202/'DNA extraction'!E202/1000</f>
        <v>2.9361194779116473</v>
      </c>
      <c r="AC202" s="38">
        <f>AB202*FWDW!H202</f>
        <v>0</v>
      </c>
      <c r="AD202" s="37">
        <f t="shared" si="64"/>
        <v>7808828.39870119</v>
      </c>
      <c r="AE202" s="37">
        <f t="shared" si="65"/>
        <v>0</v>
      </c>
      <c r="AF202" s="39">
        <f t="shared" si="66"/>
        <v>1.1939021456272325</v>
      </c>
      <c r="AG202" s="39">
        <f t="shared" si="67"/>
        <v>0.15309709069808494</v>
      </c>
    </row>
    <row r="203" spans="1:33" x14ac:dyDescent="0.3">
      <c r="A203" s="31" t="str">
        <f>Meta!A203</f>
        <v>NxW_18S</v>
      </c>
      <c r="B203" s="31">
        <f>Meta!B203</f>
        <v>30</v>
      </c>
      <c r="C203" t="s">
        <v>73</v>
      </c>
      <c r="D203" s="2" t="s">
        <v>244</v>
      </c>
      <c r="E203" s="2" t="s">
        <v>252</v>
      </c>
      <c r="F203" s="2" t="s">
        <v>253</v>
      </c>
      <c r="G203" s="2" t="s">
        <v>254</v>
      </c>
      <c r="H203" s="2" t="s">
        <v>255</v>
      </c>
      <c r="I203">
        <v>0.32</v>
      </c>
      <c r="J203">
        <v>0.28999999999999998</v>
      </c>
      <c r="K203">
        <v>0.28999999999999998</v>
      </c>
      <c r="L203" s="41">
        <f t="shared" si="59"/>
        <v>0.3</v>
      </c>
      <c r="M203">
        <v>1</v>
      </c>
      <c r="N203" s="36">
        <f t="shared" si="54"/>
        <v>-99.953584111663872</v>
      </c>
      <c r="O203" s="42">
        <f t="shared" si="60"/>
        <v>7.6666666666666675E-2</v>
      </c>
      <c r="P203" t="s">
        <v>126</v>
      </c>
      <c r="Q203">
        <v>18.61</v>
      </c>
      <c r="R203">
        <v>18.260000000000002</v>
      </c>
      <c r="S203">
        <v>18.16</v>
      </c>
      <c r="T203" s="43">
        <f t="shared" si="61"/>
        <v>18.343333333333334</v>
      </c>
      <c r="U203" s="40">
        <v>15.89</v>
      </c>
      <c r="V203" s="40">
        <v>19.559999999999999</v>
      </c>
      <c r="W203" s="40">
        <v>21.72</v>
      </c>
      <c r="X203" s="43">
        <f t="shared" si="62"/>
        <v>19.056666666666668</v>
      </c>
      <c r="Y203" s="43"/>
      <c r="Z203" s="2" t="s">
        <v>79</v>
      </c>
      <c r="AA203" s="37">
        <f t="shared" si="63"/>
        <v>2659574.4680851065</v>
      </c>
      <c r="AB203" s="38">
        <f>X203*'DNA extraction'!O203*'DNA extraction'!F203/'DNA extraction'!E203/1000</f>
        <v>7.6625117276504486</v>
      </c>
      <c r="AC203" s="38">
        <f>AB203*FWDW!H203</f>
        <v>0</v>
      </c>
      <c r="AD203" s="37">
        <f t="shared" si="64"/>
        <v>20379020.552261833</v>
      </c>
      <c r="AE203" s="37">
        <f t="shared" si="65"/>
        <v>0</v>
      </c>
      <c r="AF203" s="39">
        <f t="shared" si="66"/>
        <v>2.9474112935478161</v>
      </c>
      <c r="AG203" s="39">
        <f t="shared" si="67"/>
        <v>0.15466562673855952</v>
      </c>
    </row>
    <row r="204" spans="1:33" x14ac:dyDescent="0.3">
      <c r="A204" s="31" t="str">
        <f>Meta!A204</f>
        <v>NxW_18S</v>
      </c>
      <c r="B204" s="31">
        <f>Meta!B204</f>
        <v>32</v>
      </c>
      <c r="C204" t="s">
        <v>73</v>
      </c>
      <c r="D204" s="2" t="s">
        <v>244</v>
      </c>
      <c r="E204" s="2" t="s">
        <v>252</v>
      </c>
      <c r="F204" s="2" t="s">
        <v>253</v>
      </c>
      <c r="G204" s="2" t="s">
        <v>254</v>
      </c>
      <c r="H204" s="2" t="s">
        <v>255</v>
      </c>
      <c r="I204">
        <v>0.34</v>
      </c>
      <c r="J204">
        <v>0.33</v>
      </c>
      <c r="K204">
        <v>0.31</v>
      </c>
      <c r="L204" s="41">
        <f t="shared" si="59"/>
        <v>0.32666666666666666</v>
      </c>
      <c r="M204">
        <v>1</v>
      </c>
      <c r="N204" s="36">
        <f t="shared" si="54"/>
        <v>-99.913148862624865</v>
      </c>
      <c r="O204" s="42">
        <f t="shared" si="60"/>
        <v>7.6666666666666675E-2</v>
      </c>
      <c r="P204" t="s">
        <v>127</v>
      </c>
      <c r="Q204" t="s">
        <v>202</v>
      </c>
      <c r="R204">
        <v>18.64</v>
      </c>
      <c r="S204">
        <v>18.41</v>
      </c>
      <c r="T204" s="43">
        <f t="shared" si="61"/>
        <v>18.524999999999999</v>
      </c>
      <c r="U204" t="s">
        <v>202</v>
      </c>
      <c r="V204" s="40">
        <v>15.2</v>
      </c>
      <c r="W204" s="40">
        <v>18.420000000000002</v>
      </c>
      <c r="X204" s="43">
        <f t="shared" si="62"/>
        <v>16.810000000000002</v>
      </c>
      <c r="Y204" s="43"/>
      <c r="Z204" s="2" t="s">
        <v>79</v>
      </c>
      <c r="AA204" s="37">
        <f t="shared" si="63"/>
        <v>2659574.4680851065</v>
      </c>
      <c r="AB204" s="38">
        <f>X204*'DNA extraction'!O204*'DNA extraction'!F204/'DNA extraction'!E204/1000</f>
        <v>6.2935230250842391</v>
      </c>
      <c r="AC204" s="38">
        <f>AB204*FWDW!H204</f>
        <v>0</v>
      </c>
      <c r="AD204" s="37">
        <f t="shared" si="64"/>
        <v>16738093.151819786</v>
      </c>
      <c r="AE204" s="37">
        <f t="shared" si="65"/>
        <v>0</v>
      </c>
      <c r="AF204" s="39">
        <f t="shared" si="66"/>
        <v>2.2768838354206848</v>
      </c>
      <c r="AG204" s="39">
        <f t="shared" si="67"/>
        <v>0.13544817581324714</v>
      </c>
    </row>
    <row r="205" spans="1:33" x14ac:dyDescent="0.3">
      <c r="A205" s="31" t="str">
        <f>Meta!A205</f>
        <v>NxW_18S</v>
      </c>
      <c r="B205" s="31">
        <f>Meta!B205</f>
        <v>33</v>
      </c>
      <c r="C205" t="s">
        <v>73</v>
      </c>
      <c r="D205" s="2" t="s">
        <v>244</v>
      </c>
      <c r="E205" s="2" t="s">
        <v>252</v>
      </c>
      <c r="F205" s="2" t="s">
        <v>253</v>
      </c>
      <c r="G205" s="2" t="s">
        <v>254</v>
      </c>
      <c r="H205" s="2" t="s">
        <v>255</v>
      </c>
      <c r="I205">
        <v>0.34</v>
      </c>
      <c r="J205">
        <v>0.32</v>
      </c>
      <c r="K205">
        <v>0.3</v>
      </c>
      <c r="L205" s="41">
        <f t="shared" si="59"/>
        <v>0.32</v>
      </c>
      <c r="M205">
        <v>1</v>
      </c>
      <c r="N205" s="36">
        <f t="shared" si="54"/>
        <v>-99.92501057906675</v>
      </c>
      <c r="O205" s="42">
        <f t="shared" si="60"/>
        <v>7.6666666666666675E-2</v>
      </c>
      <c r="P205" t="s">
        <v>128</v>
      </c>
      <c r="Q205">
        <v>18.690000000000001</v>
      </c>
      <c r="R205">
        <v>18.46</v>
      </c>
      <c r="S205">
        <v>18.54</v>
      </c>
      <c r="T205" s="43">
        <f t="shared" si="61"/>
        <v>18.563333333333336</v>
      </c>
      <c r="U205" s="40">
        <v>15.06</v>
      </c>
      <c r="V205" s="40">
        <v>17.13</v>
      </c>
      <c r="W205" s="40">
        <v>16.91</v>
      </c>
      <c r="X205" s="43">
        <f t="shared" si="62"/>
        <v>16.366666666666664</v>
      </c>
      <c r="Y205" s="43"/>
      <c r="Z205" s="2" t="s">
        <v>79</v>
      </c>
      <c r="AA205" s="37">
        <f t="shared" si="63"/>
        <v>2659574.4680851065</v>
      </c>
      <c r="AB205" s="38">
        <f>X205*'DNA extraction'!O205*'DNA extraction'!F205/'DNA extraction'!E205/1000</f>
        <v>6.6396213657876935</v>
      </c>
      <c r="AC205" s="38">
        <f>AB205*FWDW!H205</f>
        <v>0</v>
      </c>
      <c r="AD205" s="37">
        <f t="shared" si="64"/>
        <v>17658567.462201312</v>
      </c>
      <c r="AE205" s="37">
        <f t="shared" si="65"/>
        <v>0</v>
      </c>
      <c r="AF205" s="39">
        <f t="shared" si="66"/>
        <v>1.1369403385109229</v>
      </c>
      <c r="AG205" s="39">
        <f t="shared" si="67"/>
        <v>6.9466823126940316E-2</v>
      </c>
    </row>
    <row r="206" spans="1:33" x14ac:dyDescent="0.3">
      <c r="A206" s="31" t="str">
        <f>Meta!A206</f>
        <v>NxW_18S</v>
      </c>
      <c r="B206" s="31">
        <f>Meta!B206</f>
        <v>34</v>
      </c>
      <c r="C206" t="s">
        <v>73</v>
      </c>
      <c r="D206" s="2" t="s">
        <v>244</v>
      </c>
      <c r="E206" s="2" t="s">
        <v>252</v>
      </c>
      <c r="F206" s="2" t="s">
        <v>253</v>
      </c>
      <c r="G206" s="2" t="s">
        <v>254</v>
      </c>
      <c r="H206" s="2" t="s">
        <v>255</v>
      </c>
      <c r="I206">
        <v>0.31</v>
      </c>
      <c r="J206">
        <v>0.28000000000000003</v>
      </c>
      <c r="K206">
        <v>0.25</v>
      </c>
      <c r="L206" s="41">
        <f t="shared" si="59"/>
        <v>0.28000000000000003</v>
      </c>
      <c r="M206">
        <v>1</v>
      </c>
      <c r="N206" s="36">
        <f t="shared" si="54"/>
        <v>-99.973173042047208</v>
      </c>
      <c r="O206" s="42">
        <f t="shared" si="60"/>
        <v>7.6666666666666675E-2</v>
      </c>
      <c r="P206" t="s">
        <v>129</v>
      </c>
      <c r="Q206">
        <v>17.399999999999999</v>
      </c>
      <c r="R206">
        <v>17.149999999999999</v>
      </c>
      <c r="S206">
        <v>17.07</v>
      </c>
      <c r="T206" s="43">
        <f t="shared" si="61"/>
        <v>17.206666666666667</v>
      </c>
      <c r="U206" s="40">
        <v>35.700000000000003</v>
      </c>
      <c r="V206" s="40">
        <v>40.86</v>
      </c>
      <c r="W206" s="40">
        <v>44.48</v>
      </c>
      <c r="X206" s="43">
        <f t="shared" si="62"/>
        <v>40.346666666666664</v>
      </c>
      <c r="Y206" s="43"/>
      <c r="Z206" s="2" t="s">
        <v>79</v>
      </c>
      <c r="AA206" s="37">
        <f t="shared" si="63"/>
        <v>2659574.4680851065</v>
      </c>
      <c r="AB206" s="38">
        <f>X206*'DNA extraction'!O206*'DNA extraction'!F206/'DNA extraction'!E206/1000</f>
        <v>15.49411162314388</v>
      </c>
      <c r="AC206" s="38">
        <f>AB206*FWDW!H206</f>
        <v>0</v>
      </c>
      <c r="AD206" s="37">
        <f t="shared" si="64"/>
        <v>41207743.678574152</v>
      </c>
      <c r="AE206" s="37">
        <f t="shared" si="65"/>
        <v>0</v>
      </c>
      <c r="AF206" s="39">
        <f t="shared" si="66"/>
        <v>4.4124520771712987</v>
      </c>
      <c r="AG206" s="39">
        <f t="shared" si="67"/>
        <v>0.10936348505877311</v>
      </c>
    </row>
    <row r="207" spans="1:33" x14ac:dyDescent="0.3">
      <c r="A207" s="31" t="str">
        <f>Meta!A207</f>
        <v>NxW_18S</v>
      </c>
      <c r="B207" s="31">
        <f>Meta!B207</f>
        <v>36</v>
      </c>
      <c r="C207" t="s">
        <v>73</v>
      </c>
      <c r="D207" s="2" t="s">
        <v>244</v>
      </c>
      <c r="E207" s="2" t="s">
        <v>252</v>
      </c>
      <c r="F207" s="2" t="s">
        <v>253</v>
      </c>
      <c r="G207" s="2" t="s">
        <v>254</v>
      </c>
      <c r="H207" s="2" t="s">
        <v>255</v>
      </c>
      <c r="I207">
        <v>0.3</v>
      </c>
      <c r="J207">
        <v>0.27</v>
      </c>
      <c r="K207">
        <v>0.25</v>
      </c>
      <c r="L207" s="41">
        <f t="shared" si="59"/>
        <v>0.27333333333333337</v>
      </c>
      <c r="M207">
        <v>1</v>
      </c>
      <c r="N207" s="36">
        <f t="shared" si="54"/>
        <v>-99.978048539797655</v>
      </c>
      <c r="O207" s="42">
        <f t="shared" si="60"/>
        <v>7.6666666666666675E-2</v>
      </c>
      <c r="P207" t="s">
        <v>130</v>
      </c>
      <c r="Q207">
        <v>18.559999999999999</v>
      </c>
      <c r="R207">
        <v>18.07</v>
      </c>
      <c r="S207">
        <v>18.079999999999998</v>
      </c>
      <c r="T207" s="43">
        <f t="shared" si="61"/>
        <v>18.236666666666665</v>
      </c>
      <c r="U207" s="40">
        <v>16.43</v>
      </c>
      <c r="V207" s="40">
        <v>22.19</v>
      </c>
      <c r="W207" s="40">
        <v>22.89</v>
      </c>
      <c r="X207" s="43">
        <f t="shared" si="62"/>
        <v>20.503333333333334</v>
      </c>
      <c r="Y207" s="43"/>
      <c r="Z207" s="2" t="s">
        <v>79</v>
      </c>
      <c r="AA207" s="37">
        <f t="shared" si="63"/>
        <v>2659574.4680851065</v>
      </c>
      <c r="AB207" s="38">
        <f>X207*'DNA extraction'!O207*'DNA extraction'!F207/'DNA extraction'!E207/1000</f>
        <v>8.4759542510679342</v>
      </c>
      <c r="AC207" s="38">
        <f>AB207*FWDW!H207</f>
        <v>0</v>
      </c>
      <c r="AD207" s="37">
        <f t="shared" si="64"/>
        <v>22542431.518797699</v>
      </c>
      <c r="AE207" s="37">
        <f t="shared" si="65"/>
        <v>0</v>
      </c>
      <c r="AF207" s="39">
        <f t="shared" si="66"/>
        <v>3.5449306528242932</v>
      </c>
      <c r="AG207" s="39">
        <f t="shared" si="67"/>
        <v>0.17289533341688959</v>
      </c>
    </row>
    <row r="208" spans="1:33" x14ac:dyDescent="0.3">
      <c r="A208" s="31" t="str">
        <f>Meta!A208</f>
        <v>NxW_18S</v>
      </c>
      <c r="B208" s="31">
        <f>Meta!B208</f>
        <v>38</v>
      </c>
      <c r="C208" t="s">
        <v>73</v>
      </c>
      <c r="D208" s="2" t="s">
        <v>244</v>
      </c>
      <c r="E208" s="2" t="s">
        <v>252</v>
      </c>
      <c r="F208" s="2" t="s">
        <v>253</v>
      </c>
      <c r="G208" s="2" t="s">
        <v>254</v>
      </c>
      <c r="H208" s="2" t="s">
        <v>255</v>
      </c>
      <c r="I208">
        <v>0.31</v>
      </c>
      <c r="J208">
        <v>0.28000000000000003</v>
      </c>
      <c r="K208">
        <v>0.27</v>
      </c>
      <c r="L208" s="41">
        <f t="shared" si="59"/>
        <v>0.28666666666666668</v>
      </c>
      <c r="M208">
        <v>1</v>
      </c>
      <c r="N208" s="36">
        <f t="shared" si="54"/>
        <v>-99.967519111027613</v>
      </c>
      <c r="O208" s="42">
        <f t="shared" si="60"/>
        <v>7.6666666666666675E-2</v>
      </c>
      <c r="P208" t="s">
        <v>131</v>
      </c>
      <c r="Q208">
        <v>19.8</v>
      </c>
      <c r="R208">
        <v>19.48</v>
      </c>
      <c r="S208">
        <v>19.47</v>
      </c>
      <c r="T208" s="43">
        <f t="shared" si="61"/>
        <v>19.583333333333332</v>
      </c>
      <c r="U208" s="40">
        <v>7.1689999999999996</v>
      </c>
      <c r="V208" s="40">
        <v>8.7050000000000001</v>
      </c>
      <c r="W208" s="40">
        <v>9.173</v>
      </c>
      <c r="X208" s="43">
        <f t="shared" si="62"/>
        <v>8.3489999999999984</v>
      </c>
      <c r="Y208" s="43"/>
      <c r="Z208" s="2" t="s">
        <v>79</v>
      </c>
      <c r="AA208" s="37">
        <f t="shared" si="63"/>
        <v>2659574.4680851065</v>
      </c>
      <c r="AB208" s="38">
        <f>X208*'DNA extraction'!O208*'DNA extraction'!F208/'DNA extraction'!E208/1000</f>
        <v>3.6284224250325936</v>
      </c>
      <c r="AC208" s="38">
        <f>AB208*FWDW!H208</f>
        <v>0</v>
      </c>
      <c r="AD208" s="37">
        <f t="shared" si="64"/>
        <v>9650059.6410441324</v>
      </c>
      <c r="AE208" s="37">
        <f t="shared" si="65"/>
        <v>0</v>
      </c>
      <c r="AF208" s="39">
        <f t="shared" si="66"/>
        <v>1.0483587172337618</v>
      </c>
      <c r="AG208" s="39">
        <f t="shared" si="67"/>
        <v>0.12556698014537812</v>
      </c>
    </row>
    <row r="209" spans="1:33" x14ac:dyDescent="0.3">
      <c r="A209" s="31" t="str">
        <f>Meta!A209</f>
        <v>NxW_18S</v>
      </c>
      <c r="B209" s="31">
        <f>Meta!B209</f>
        <v>39</v>
      </c>
      <c r="C209" t="s">
        <v>73</v>
      </c>
      <c r="D209" s="2" t="s">
        <v>244</v>
      </c>
      <c r="E209" s="2" t="s">
        <v>252</v>
      </c>
      <c r="F209" s="2" t="s">
        <v>253</v>
      </c>
      <c r="G209" s="2" t="s">
        <v>254</v>
      </c>
      <c r="H209" s="2" t="s">
        <v>255</v>
      </c>
      <c r="I209">
        <v>0.35</v>
      </c>
      <c r="J209">
        <v>0.32</v>
      </c>
      <c r="K209">
        <v>0.3</v>
      </c>
      <c r="L209" s="41">
        <f t="shared" si="59"/>
        <v>0.32333333333333331</v>
      </c>
      <c r="M209">
        <v>1</v>
      </c>
      <c r="N209" s="36">
        <f t="shared" si="54"/>
        <v>-99.919236246454588</v>
      </c>
      <c r="O209" s="42">
        <f t="shared" si="60"/>
        <v>7.6666666666666675E-2</v>
      </c>
      <c r="P209" t="s">
        <v>132</v>
      </c>
      <c r="Q209">
        <v>17.32</v>
      </c>
      <c r="R209">
        <v>17.05</v>
      </c>
      <c r="S209">
        <v>16.87</v>
      </c>
      <c r="T209" s="43">
        <f t="shared" si="61"/>
        <v>17.080000000000002</v>
      </c>
      <c r="U209" s="40">
        <v>37.659999999999997</v>
      </c>
      <c r="V209" s="40">
        <v>43.67</v>
      </c>
      <c r="W209" s="40">
        <v>50.73</v>
      </c>
      <c r="X209" s="43">
        <f t="shared" si="62"/>
        <v>44.02</v>
      </c>
      <c r="Y209" s="43"/>
      <c r="Z209" s="2" t="s">
        <v>79</v>
      </c>
      <c r="AA209" s="37">
        <f t="shared" si="63"/>
        <v>2659574.4680851065</v>
      </c>
      <c r="AB209" s="38">
        <f>X209*'DNA extraction'!O209*'DNA extraction'!F209/'DNA extraction'!E209/1000</f>
        <v>17.392335045436585</v>
      </c>
      <c r="AC209" s="38">
        <f>AB209*FWDW!H209</f>
        <v>0</v>
      </c>
      <c r="AD209" s="37">
        <f t="shared" si="64"/>
        <v>46256210.227224961</v>
      </c>
      <c r="AE209" s="37">
        <f t="shared" si="65"/>
        <v>0</v>
      </c>
      <c r="AF209" s="39">
        <f t="shared" si="66"/>
        <v>6.5420256801696768</v>
      </c>
      <c r="AG209" s="39">
        <f t="shared" si="67"/>
        <v>0.14861484961766644</v>
      </c>
    </row>
    <row r="210" spans="1:33" x14ac:dyDescent="0.3">
      <c r="A210" s="31" t="str">
        <f>Meta!A210</f>
        <v>NxW_18S</v>
      </c>
      <c r="B210" s="31">
        <f>Meta!B210</f>
        <v>40</v>
      </c>
      <c r="C210" t="s">
        <v>73</v>
      </c>
      <c r="D210" s="2" t="s">
        <v>244</v>
      </c>
      <c r="E210" s="2" t="s">
        <v>252</v>
      </c>
      <c r="F210" s="2" t="s">
        <v>253</v>
      </c>
      <c r="G210" s="2" t="s">
        <v>254</v>
      </c>
      <c r="H210" s="2" t="s">
        <v>255</v>
      </c>
      <c r="I210">
        <v>0.32</v>
      </c>
      <c r="J210">
        <v>0.28000000000000003</v>
      </c>
      <c r="K210">
        <v>0.27</v>
      </c>
      <c r="L210" s="41">
        <f t="shared" si="59"/>
        <v>0.29000000000000004</v>
      </c>
      <c r="M210">
        <v>1</v>
      </c>
      <c r="N210" s="36">
        <f t="shared" si="54"/>
        <v>-99.964377521097376</v>
      </c>
      <c r="O210" s="42">
        <f t="shared" si="60"/>
        <v>7.6666666666666675E-2</v>
      </c>
      <c r="P210" t="s">
        <v>133</v>
      </c>
      <c r="Q210">
        <v>18.239999999999998</v>
      </c>
      <c r="R210">
        <v>17.989999999999998</v>
      </c>
      <c r="S210">
        <v>17.95</v>
      </c>
      <c r="T210" s="43">
        <f t="shared" si="61"/>
        <v>18.059999999999999</v>
      </c>
      <c r="U210" s="40">
        <v>20.350000000000001</v>
      </c>
      <c r="V210" s="40">
        <v>23.4</v>
      </c>
      <c r="W210" s="40">
        <v>24.93</v>
      </c>
      <c r="X210" s="43">
        <f t="shared" si="62"/>
        <v>22.893333333333334</v>
      </c>
      <c r="Y210" s="43"/>
      <c r="Z210" s="2" t="s">
        <v>79</v>
      </c>
      <c r="AA210" s="37">
        <f t="shared" si="63"/>
        <v>2659574.4680851065</v>
      </c>
      <c r="AB210" s="38">
        <f>X210*'DNA extraction'!O210*'DNA extraction'!F210/'DNA extraction'!E210/1000</f>
        <v>9.4600550964187331</v>
      </c>
      <c r="AC210" s="38">
        <f>AB210*FWDW!H210</f>
        <v>0</v>
      </c>
      <c r="AD210" s="37">
        <f t="shared" si="64"/>
        <v>25159721.001113653</v>
      </c>
      <c r="AE210" s="37">
        <f t="shared" si="65"/>
        <v>0</v>
      </c>
      <c r="AF210" s="39">
        <f t="shared" si="66"/>
        <v>2.3316589230274074</v>
      </c>
      <c r="AG210" s="39">
        <f t="shared" si="67"/>
        <v>0.10184881725512845</v>
      </c>
    </row>
    <row r="211" spans="1:33" x14ac:dyDescent="0.3">
      <c r="A211" s="31" t="str">
        <f>Meta!A211</f>
        <v>NxW_18S</v>
      </c>
      <c r="B211" s="31">
        <f>Meta!B211</f>
        <v>41</v>
      </c>
      <c r="C211" t="s">
        <v>73</v>
      </c>
      <c r="D211" s="2" t="s">
        <v>244</v>
      </c>
      <c r="E211" s="2" t="s">
        <v>252</v>
      </c>
      <c r="F211" s="2" t="s">
        <v>253</v>
      </c>
      <c r="G211" s="2" t="s">
        <v>254</v>
      </c>
      <c r="H211" s="2" t="s">
        <v>255</v>
      </c>
      <c r="I211">
        <v>0.32</v>
      </c>
      <c r="J211">
        <v>0.3</v>
      </c>
      <c r="K211">
        <v>0.28000000000000003</v>
      </c>
      <c r="L211" s="41">
        <f t="shared" si="59"/>
        <v>0.3</v>
      </c>
      <c r="M211">
        <v>1</v>
      </c>
      <c r="N211" s="36">
        <f t="shared" si="54"/>
        <v>-99.953584111663872</v>
      </c>
      <c r="O211" s="42">
        <f t="shared" si="60"/>
        <v>7.6666666666666675E-2</v>
      </c>
      <c r="P211" t="s">
        <v>134</v>
      </c>
      <c r="Q211">
        <v>18.25</v>
      </c>
      <c r="R211">
        <v>17.98</v>
      </c>
      <c r="S211">
        <v>17.89</v>
      </c>
      <c r="T211" s="43">
        <f t="shared" si="61"/>
        <v>18.040000000000003</v>
      </c>
      <c r="U211" s="40">
        <v>20.22</v>
      </c>
      <c r="V211" s="40">
        <v>23.56</v>
      </c>
      <c r="W211" s="40">
        <v>25.94</v>
      </c>
      <c r="X211" s="43">
        <f t="shared" si="62"/>
        <v>23.24</v>
      </c>
      <c r="Y211" s="43"/>
      <c r="Z211" s="2" t="s">
        <v>79</v>
      </c>
      <c r="AA211" s="37">
        <f t="shared" si="63"/>
        <v>2659574.4680851065</v>
      </c>
      <c r="AB211" s="38">
        <f>X211*'DNA extraction'!O211*'DNA extraction'!F211/'DNA extraction'!E211/1000</f>
        <v>9.4857142857142858</v>
      </c>
      <c r="AC211" s="38">
        <f>AB211*FWDW!H211</f>
        <v>0</v>
      </c>
      <c r="AD211" s="37">
        <f t="shared" si="64"/>
        <v>25227963.525835868</v>
      </c>
      <c r="AE211" s="37">
        <f t="shared" si="65"/>
        <v>0</v>
      </c>
      <c r="AF211" s="39">
        <f t="shared" si="66"/>
        <v>2.8733952042836188</v>
      </c>
      <c r="AG211" s="39">
        <f t="shared" si="67"/>
        <v>0.12364006903113679</v>
      </c>
    </row>
    <row r="212" spans="1:33" x14ac:dyDescent="0.3">
      <c r="A212" s="31" t="str">
        <f>Meta!A212</f>
        <v>NxW_18S</v>
      </c>
      <c r="B212" s="31">
        <f>Meta!B212</f>
        <v>42</v>
      </c>
      <c r="C212" t="s">
        <v>73</v>
      </c>
      <c r="D212" s="2" t="s">
        <v>244</v>
      </c>
      <c r="E212" s="2" t="s">
        <v>252</v>
      </c>
      <c r="F212" s="2" t="s">
        <v>253</v>
      </c>
      <c r="G212" s="2" t="s">
        <v>254</v>
      </c>
      <c r="H212" s="2" t="s">
        <v>255</v>
      </c>
      <c r="I212">
        <v>0.3</v>
      </c>
      <c r="J212">
        <v>0.28000000000000003</v>
      </c>
      <c r="K212">
        <v>0.27</v>
      </c>
      <c r="L212" s="41">
        <f t="shared" si="59"/>
        <v>0.28333333333333338</v>
      </c>
      <c r="M212">
        <v>1</v>
      </c>
      <c r="N212" s="36">
        <f t="shared" si="54"/>
        <v>-99.97044790764798</v>
      </c>
      <c r="O212" s="42">
        <f t="shared" si="60"/>
        <v>7.6666666666666675E-2</v>
      </c>
      <c r="P212" t="s">
        <v>135</v>
      </c>
      <c r="Q212">
        <v>18.09</v>
      </c>
      <c r="R212">
        <v>17.809999999999999</v>
      </c>
      <c r="S212">
        <v>17.71</v>
      </c>
      <c r="T212" s="43">
        <f t="shared" si="61"/>
        <v>17.87</v>
      </c>
      <c r="U212" s="40">
        <v>22.5</v>
      </c>
      <c r="V212" s="40">
        <v>26.37</v>
      </c>
      <c r="W212" s="40">
        <v>29.2</v>
      </c>
      <c r="X212" s="43">
        <f t="shared" si="62"/>
        <v>26.023333333333337</v>
      </c>
      <c r="Y212" s="43"/>
      <c r="Z212" s="2" t="s">
        <v>79</v>
      </c>
      <c r="AA212" s="37">
        <f t="shared" si="63"/>
        <v>2659574.4680851065</v>
      </c>
      <c r="AB212" s="38">
        <f>X212*'DNA extraction'!O212*'DNA extraction'!F212/'DNA extraction'!E212/1000</f>
        <v>10.64784506273868</v>
      </c>
      <c r="AC212" s="38">
        <f>AB212*FWDW!H212</f>
        <v>0</v>
      </c>
      <c r="AD212" s="37">
        <f t="shared" si="64"/>
        <v>28318736.868985854</v>
      </c>
      <c r="AE212" s="37">
        <f t="shared" si="65"/>
        <v>0</v>
      </c>
      <c r="AF212" s="39">
        <f t="shared" si="66"/>
        <v>3.36342583288724</v>
      </c>
      <c r="AG212" s="39">
        <f t="shared" si="67"/>
        <v>0.12924654154811988</v>
      </c>
    </row>
    <row r="213" spans="1:33" x14ac:dyDescent="0.3">
      <c r="A213" s="31" t="str">
        <f>Meta!A213</f>
        <v>NxW_18S</v>
      </c>
      <c r="B213" s="31">
        <f>Meta!B213</f>
        <v>43</v>
      </c>
      <c r="C213" t="s">
        <v>73</v>
      </c>
      <c r="D213" s="2" t="s">
        <v>244</v>
      </c>
      <c r="E213" s="2" t="s">
        <v>252</v>
      </c>
      <c r="F213" s="2" t="s">
        <v>253</v>
      </c>
      <c r="G213" s="2" t="s">
        <v>254</v>
      </c>
      <c r="H213" s="2" t="s">
        <v>255</v>
      </c>
      <c r="I213">
        <v>0.34</v>
      </c>
      <c r="J213">
        <v>0.28999999999999998</v>
      </c>
      <c r="K213">
        <v>0.28999999999999998</v>
      </c>
      <c r="L213" s="41">
        <f t="shared" si="59"/>
        <v>0.30666666666666664</v>
      </c>
      <c r="M213">
        <v>1</v>
      </c>
      <c r="N213" s="36">
        <f t="shared" si="54"/>
        <v>-99.94515583423879</v>
      </c>
      <c r="O213" s="42">
        <f t="shared" si="60"/>
        <v>7.6666666666666675E-2</v>
      </c>
      <c r="P213" t="s">
        <v>136</v>
      </c>
      <c r="Q213">
        <v>18.190000000000001</v>
      </c>
      <c r="R213">
        <v>17.739999999999998</v>
      </c>
      <c r="S213">
        <v>17.75</v>
      </c>
      <c r="T213" s="43">
        <f t="shared" si="61"/>
        <v>17.893333333333334</v>
      </c>
      <c r="U213" s="40">
        <v>21.05</v>
      </c>
      <c r="V213" s="40">
        <v>27.62</v>
      </c>
      <c r="W213" s="40">
        <v>28.44</v>
      </c>
      <c r="X213" s="43">
        <f t="shared" si="62"/>
        <v>25.703333333333333</v>
      </c>
      <c r="Y213" s="43"/>
      <c r="Z213" s="2" t="s">
        <v>79</v>
      </c>
      <c r="AA213" s="37">
        <f t="shared" si="63"/>
        <v>2659574.4680851065</v>
      </c>
      <c r="AB213" s="38">
        <f>X213*'DNA extraction'!O213*'DNA extraction'!F213/'DNA extraction'!E213/1000</f>
        <v>10.228146969094045</v>
      </c>
      <c r="AC213" s="38">
        <f>AB213*FWDW!H213</f>
        <v>0</v>
      </c>
      <c r="AD213" s="37">
        <f t="shared" si="64"/>
        <v>27202518.534824587</v>
      </c>
      <c r="AE213" s="37">
        <f t="shared" si="65"/>
        <v>0</v>
      </c>
      <c r="AF213" s="39">
        <f t="shared" si="66"/>
        <v>4.0507077570880812</v>
      </c>
      <c r="AG213" s="39">
        <f t="shared" si="67"/>
        <v>0.15759464753293015</v>
      </c>
    </row>
    <row r="214" spans="1:33" x14ac:dyDescent="0.3">
      <c r="A214" s="31" t="str">
        <f>Meta!A214</f>
        <v>NxW_18S</v>
      </c>
      <c r="B214" s="31">
        <f>Meta!B214</f>
        <v>44</v>
      </c>
      <c r="C214" t="s">
        <v>73</v>
      </c>
      <c r="D214" s="2" t="s">
        <v>244</v>
      </c>
      <c r="E214" s="2" t="s">
        <v>252</v>
      </c>
      <c r="F214" s="2" t="s">
        <v>253</v>
      </c>
      <c r="G214" s="2" t="s">
        <v>254</v>
      </c>
      <c r="H214" s="2" t="s">
        <v>255</v>
      </c>
      <c r="I214">
        <v>0.33</v>
      </c>
      <c r="J214">
        <v>0.28999999999999998</v>
      </c>
      <c r="K214">
        <v>0.27</v>
      </c>
      <c r="L214" s="41">
        <f t="shared" si="59"/>
        <v>0.29666666666666669</v>
      </c>
      <c r="M214">
        <v>1</v>
      </c>
      <c r="N214" s="36">
        <f t="shared" si="54"/>
        <v>-99.957419232695884</v>
      </c>
      <c r="O214" s="42">
        <f t="shared" si="60"/>
        <v>7.6666666666666675E-2</v>
      </c>
      <c r="P214" t="s">
        <v>137</v>
      </c>
      <c r="Q214">
        <v>15.64</v>
      </c>
      <c r="R214">
        <v>15.29</v>
      </c>
      <c r="S214">
        <v>15.18</v>
      </c>
      <c r="T214" s="43">
        <f t="shared" si="61"/>
        <v>15.37</v>
      </c>
      <c r="U214" s="40">
        <v>115.9</v>
      </c>
      <c r="V214" s="40">
        <v>140.4</v>
      </c>
      <c r="W214" s="40">
        <v>154.19999999999999</v>
      </c>
      <c r="X214" s="43">
        <f t="shared" si="62"/>
        <v>136.83333333333334</v>
      </c>
      <c r="Y214" s="43"/>
      <c r="Z214" s="2" t="s">
        <v>79</v>
      </c>
      <c r="AA214" s="37">
        <f t="shared" si="63"/>
        <v>2659574.4680851065</v>
      </c>
      <c r="AB214" s="38">
        <f>X214*'DNA extraction'!O214*'DNA extraction'!F214/'DNA extraction'!E214/1000</f>
        <v>56.310013717421128</v>
      </c>
      <c r="AC214" s="38">
        <f>AB214*FWDW!H214</f>
        <v>0</v>
      </c>
      <c r="AD214" s="37">
        <f t="shared" si="64"/>
        <v>149760674.78037533</v>
      </c>
      <c r="AE214" s="37">
        <f t="shared" si="65"/>
        <v>0</v>
      </c>
      <c r="AF214" s="39">
        <f t="shared" si="66"/>
        <v>19.39750843106744</v>
      </c>
      <c r="AG214" s="39">
        <f t="shared" si="67"/>
        <v>0.14176011033666824</v>
      </c>
    </row>
    <row r="215" spans="1:33" x14ac:dyDescent="0.3">
      <c r="A215" s="31" t="str">
        <f>Meta!A215</f>
        <v>NxW_18S</v>
      </c>
      <c r="B215" s="31">
        <f>Meta!B215</f>
        <v>45</v>
      </c>
      <c r="C215" t="s">
        <v>73</v>
      </c>
      <c r="D215" s="2" t="s">
        <v>244</v>
      </c>
      <c r="E215" s="2" t="s">
        <v>252</v>
      </c>
      <c r="F215" s="2" t="s">
        <v>253</v>
      </c>
      <c r="G215" s="2" t="s">
        <v>254</v>
      </c>
      <c r="H215" s="2" t="s">
        <v>255</v>
      </c>
      <c r="I215">
        <v>0.32</v>
      </c>
      <c r="J215">
        <v>0.3</v>
      </c>
      <c r="K215">
        <v>0.28000000000000003</v>
      </c>
      <c r="L215" s="41">
        <f t="shared" si="59"/>
        <v>0.3</v>
      </c>
      <c r="M215">
        <v>1</v>
      </c>
      <c r="N215" s="36">
        <f t="shared" si="54"/>
        <v>-99.953584111663872</v>
      </c>
      <c r="O215" s="42">
        <f t="shared" si="60"/>
        <v>7.6666666666666675E-2</v>
      </c>
      <c r="P215" t="s">
        <v>138</v>
      </c>
      <c r="Q215">
        <v>15.76</v>
      </c>
      <c r="R215">
        <v>15.58</v>
      </c>
      <c r="S215">
        <v>15.53</v>
      </c>
      <c r="T215" s="43">
        <f t="shared" si="61"/>
        <v>15.623333333333333</v>
      </c>
      <c r="U215" s="40">
        <v>106.9</v>
      </c>
      <c r="V215" s="40">
        <v>115.8</v>
      </c>
      <c r="W215" s="40">
        <v>122.5</v>
      </c>
      <c r="X215" s="43">
        <f t="shared" si="62"/>
        <v>115.06666666666666</v>
      </c>
      <c r="Y215" s="43"/>
      <c r="Z215" s="2" t="s">
        <v>79</v>
      </c>
      <c r="AA215" s="37">
        <f t="shared" si="63"/>
        <v>2659574.4680851065</v>
      </c>
      <c r="AB215" s="38">
        <f>X215*'DNA extraction'!O215*'DNA extraction'!F215/'DNA extraction'!E215/1000</f>
        <v>45.427029872351618</v>
      </c>
      <c r="AC215" s="38">
        <f>AB215*FWDW!H215</f>
        <v>0</v>
      </c>
      <c r="AD215" s="37">
        <f t="shared" si="64"/>
        <v>120816568.8094458</v>
      </c>
      <c r="AE215" s="37">
        <f t="shared" si="65"/>
        <v>0</v>
      </c>
      <c r="AF215" s="39">
        <f t="shared" si="66"/>
        <v>7.8258119919490321</v>
      </c>
      <c r="AG215" s="39">
        <f t="shared" si="67"/>
        <v>6.8011112328641654E-2</v>
      </c>
    </row>
    <row r="216" spans="1:33" x14ac:dyDescent="0.3">
      <c r="A216" s="31" t="str">
        <f>Meta!A216</f>
        <v>NxW_18S</v>
      </c>
      <c r="B216" s="31">
        <f>Meta!B216</f>
        <v>46</v>
      </c>
      <c r="C216" t="s">
        <v>73</v>
      </c>
      <c r="D216" s="2" t="s">
        <v>244</v>
      </c>
      <c r="E216" s="2" t="s">
        <v>252</v>
      </c>
      <c r="F216" s="2" t="s">
        <v>253</v>
      </c>
      <c r="G216" s="2" t="s">
        <v>254</v>
      </c>
      <c r="H216" s="2" t="s">
        <v>255</v>
      </c>
      <c r="I216">
        <v>0.34</v>
      </c>
      <c r="J216">
        <v>0.26</v>
      </c>
      <c r="K216">
        <v>0.24</v>
      </c>
      <c r="L216" s="41">
        <f t="shared" si="59"/>
        <v>0.28000000000000003</v>
      </c>
      <c r="M216">
        <v>1</v>
      </c>
      <c r="N216" s="36">
        <f t="shared" si="54"/>
        <v>-99.973173042047208</v>
      </c>
      <c r="O216" s="42">
        <f t="shared" si="60"/>
        <v>7.6666666666666675E-2</v>
      </c>
      <c r="P216" t="s">
        <v>139</v>
      </c>
      <c r="Q216">
        <v>18.010000000000002</v>
      </c>
      <c r="R216">
        <v>17.809999999999999</v>
      </c>
      <c r="S216">
        <v>17.66</v>
      </c>
      <c r="T216" s="43">
        <f t="shared" si="61"/>
        <v>17.826666666666668</v>
      </c>
      <c r="U216" s="40">
        <v>23.74</v>
      </c>
      <c r="V216" s="40">
        <v>26.37</v>
      </c>
      <c r="W216" s="40">
        <v>30.17</v>
      </c>
      <c r="X216" s="43">
        <f t="shared" si="62"/>
        <v>26.76</v>
      </c>
      <c r="Y216" s="43"/>
      <c r="Z216" s="2" t="s">
        <v>79</v>
      </c>
      <c r="AA216" s="37">
        <f t="shared" si="63"/>
        <v>2659574.4680851065</v>
      </c>
      <c r="AB216" s="38">
        <f>X216*'DNA extraction'!O216*'DNA extraction'!F216/'DNA extraction'!E216/1000</f>
        <v>10.498234601804628</v>
      </c>
      <c r="AC216" s="38">
        <f>AB216*FWDW!H216</f>
        <v>0</v>
      </c>
      <c r="AD216" s="37">
        <f t="shared" si="64"/>
        <v>27920836.706927203</v>
      </c>
      <c r="AE216" s="37">
        <f t="shared" si="65"/>
        <v>0</v>
      </c>
      <c r="AF216" s="39">
        <f t="shared" si="66"/>
        <v>3.23269237633277</v>
      </c>
      <c r="AG216" s="39">
        <f t="shared" si="67"/>
        <v>0.12080315307671038</v>
      </c>
    </row>
    <row r="217" spans="1:33" x14ac:dyDescent="0.3">
      <c r="A217" s="31" t="str">
        <f>Meta!A217</f>
        <v>NxW_18S</v>
      </c>
      <c r="B217" s="31">
        <f>Meta!B217</f>
        <v>47</v>
      </c>
      <c r="C217" t="s">
        <v>73</v>
      </c>
      <c r="D217" s="2" t="s">
        <v>244</v>
      </c>
      <c r="E217" s="2" t="s">
        <v>252</v>
      </c>
      <c r="F217" s="2" t="s">
        <v>253</v>
      </c>
      <c r="G217" s="2" t="s">
        <v>254</v>
      </c>
      <c r="H217" s="2" t="s">
        <v>255</v>
      </c>
      <c r="I217">
        <v>0.36</v>
      </c>
      <c r="J217">
        <v>0.32</v>
      </c>
      <c r="K217">
        <v>0.31</v>
      </c>
      <c r="L217" s="41">
        <f t="shared" si="59"/>
        <v>0.33</v>
      </c>
      <c r="M217">
        <v>1</v>
      </c>
      <c r="N217" s="36">
        <f t="shared" si="54"/>
        <v>-99.90673966531169</v>
      </c>
      <c r="O217" s="42">
        <f t="shared" si="60"/>
        <v>7.6666666666666675E-2</v>
      </c>
      <c r="P217" t="s">
        <v>140</v>
      </c>
      <c r="Q217">
        <v>17.68</v>
      </c>
      <c r="R217">
        <v>17.2</v>
      </c>
      <c r="S217">
        <v>17.18</v>
      </c>
      <c r="T217" s="43">
        <f t="shared" si="61"/>
        <v>17.353333333333332</v>
      </c>
      <c r="U217" s="40">
        <v>29.6</v>
      </c>
      <c r="V217" s="40">
        <v>39.53</v>
      </c>
      <c r="W217" s="40">
        <v>41.37</v>
      </c>
      <c r="X217" s="43">
        <f t="shared" si="62"/>
        <v>36.833333333333336</v>
      </c>
      <c r="Y217" s="43"/>
      <c r="Z217" s="2" t="s">
        <v>79</v>
      </c>
      <c r="AA217" s="37">
        <f t="shared" si="63"/>
        <v>2659574.4680851065</v>
      </c>
      <c r="AB217" s="38">
        <f>X217*'DNA extraction'!O217*'DNA extraction'!F217/'DNA extraction'!E217/1000</f>
        <v>14.282021455344447</v>
      </c>
      <c r="AC217" s="38">
        <f>AB217*FWDW!H217</f>
        <v>0</v>
      </c>
      <c r="AD217" s="37">
        <f t="shared" si="64"/>
        <v>37984099.615277782</v>
      </c>
      <c r="AE217" s="37">
        <f t="shared" si="65"/>
        <v>0</v>
      </c>
      <c r="AF217" s="39">
        <f t="shared" si="66"/>
        <v>6.3314479649866362</v>
      </c>
      <c r="AG217" s="39">
        <f t="shared" si="67"/>
        <v>0.171894514886515</v>
      </c>
    </row>
    <row r="218" spans="1:33" x14ac:dyDescent="0.3">
      <c r="A218" s="31" t="str">
        <f>Meta!A218</f>
        <v>NxW_18S</v>
      </c>
      <c r="B218" s="31">
        <f>Meta!B218</f>
        <v>48</v>
      </c>
      <c r="C218" t="s">
        <v>73</v>
      </c>
      <c r="D218" s="2" t="s">
        <v>244</v>
      </c>
      <c r="E218" s="2" t="s">
        <v>252</v>
      </c>
      <c r="F218" s="2" t="s">
        <v>253</v>
      </c>
      <c r="G218" s="2" t="s">
        <v>254</v>
      </c>
      <c r="H218" s="2" t="s">
        <v>255</v>
      </c>
      <c r="I218">
        <v>0.35</v>
      </c>
      <c r="J218">
        <v>0.3</v>
      </c>
      <c r="K218">
        <v>0.28999999999999998</v>
      </c>
      <c r="L218" s="41">
        <f t="shared" si="59"/>
        <v>0.3133333333333333</v>
      </c>
      <c r="M218">
        <v>1</v>
      </c>
      <c r="N218" s="36">
        <f t="shared" si="54"/>
        <v>-99.93565561736672</v>
      </c>
      <c r="O218" s="42">
        <f t="shared" si="60"/>
        <v>7.6666666666666675E-2</v>
      </c>
      <c r="P218" t="s">
        <v>141</v>
      </c>
      <c r="Q218">
        <v>17.809999999999999</v>
      </c>
      <c r="R218">
        <v>17.36</v>
      </c>
      <c r="S218">
        <v>17.34</v>
      </c>
      <c r="T218" s="43">
        <f t="shared" si="61"/>
        <v>17.503333333333334</v>
      </c>
      <c r="U218" s="40">
        <v>27.14</v>
      </c>
      <c r="V218" s="40">
        <v>35.549999999999997</v>
      </c>
      <c r="W218" s="40">
        <v>37.24</v>
      </c>
      <c r="X218" s="43">
        <f t="shared" si="62"/>
        <v>33.31</v>
      </c>
      <c r="Y218" s="43"/>
      <c r="Z218" s="2" t="s">
        <v>79</v>
      </c>
      <c r="AA218" s="37">
        <f t="shared" si="63"/>
        <v>2659574.4680851065</v>
      </c>
      <c r="AB218" s="38">
        <f>X218*'DNA extraction'!O218*'DNA extraction'!F218/'DNA extraction'!E218/1000</f>
        <v>13.573757131214343</v>
      </c>
      <c r="AC218" s="38">
        <f>AB218*FWDW!H218</f>
        <v>0</v>
      </c>
      <c r="AD218" s="37">
        <f t="shared" si="64"/>
        <v>36100417.902165808</v>
      </c>
      <c r="AE218" s="37">
        <f t="shared" si="65"/>
        <v>0</v>
      </c>
      <c r="AF218" s="39">
        <f t="shared" si="66"/>
        <v>5.409778183992362</v>
      </c>
      <c r="AG218" s="39">
        <f t="shared" si="67"/>
        <v>0.1624070304410796</v>
      </c>
    </row>
    <row r="219" spans="1:33" x14ac:dyDescent="0.3">
      <c r="A219" s="31" t="str">
        <f>Meta!A219</f>
        <v>NxW_18S</v>
      </c>
      <c r="B219" s="31">
        <f>Meta!B219</f>
        <v>50</v>
      </c>
      <c r="C219" t="s">
        <v>73</v>
      </c>
      <c r="D219" s="2" t="s">
        <v>244</v>
      </c>
      <c r="E219" s="2" t="s">
        <v>252</v>
      </c>
      <c r="F219" s="2" t="s">
        <v>253</v>
      </c>
      <c r="G219" s="2" t="s">
        <v>254</v>
      </c>
      <c r="H219" s="2" t="s">
        <v>255</v>
      </c>
      <c r="I219">
        <v>0.33</v>
      </c>
      <c r="J219">
        <v>0.31</v>
      </c>
      <c r="K219">
        <v>0.28999999999999998</v>
      </c>
      <c r="L219" s="41">
        <f t="shared" si="59"/>
        <v>0.31</v>
      </c>
      <c r="M219">
        <v>1</v>
      </c>
      <c r="N219" s="36">
        <f t="shared" si="54"/>
        <v>-99.940544292914552</v>
      </c>
      <c r="O219" s="42">
        <f t="shared" si="60"/>
        <v>7.6666666666666675E-2</v>
      </c>
      <c r="P219" t="s">
        <v>142</v>
      </c>
      <c r="Q219">
        <v>18.87</v>
      </c>
      <c r="R219">
        <v>18.63</v>
      </c>
      <c r="S219">
        <v>18.489999999999998</v>
      </c>
      <c r="T219" s="43">
        <f t="shared" si="61"/>
        <v>18.66333333333333</v>
      </c>
      <c r="U219" s="40">
        <v>13.35</v>
      </c>
      <c r="V219" s="40">
        <v>15.3</v>
      </c>
      <c r="W219" s="40">
        <v>17.48</v>
      </c>
      <c r="X219" s="43">
        <f t="shared" si="62"/>
        <v>15.376666666666665</v>
      </c>
      <c r="Y219" s="43"/>
      <c r="Z219" s="2" t="s">
        <v>79</v>
      </c>
      <c r="AA219" s="37">
        <f t="shared" si="63"/>
        <v>2659574.4680851065</v>
      </c>
      <c r="AB219" s="38">
        <f>X219*'DNA extraction'!O219*'DNA extraction'!F219/'DNA extraction'!E219/1000</f>
        <v>6.1803322615219711</v>
      </c>
      <c r="AC219" s="38">
        <f>AB219*FWDW!H219</f>
        <v>0</v>
      </c>
      <c r="AD219" s="37">
        <f t="shared" si="64"/>
        <v>16437053.887026519</v>
      </c>
      <c r="AE219" s="37">
        <f t="shared" si="65"/>
        <v>0</v>
      </c>
      <c r="AF219" s="39">
        <f t="shared" si="66"/>
        <v>2.0660671173351099</v>
      </c>
      <c r="AG219" s="39">
        <f t="shared" si="67"/>
        <v>0.13436378391513831</v>
      </c>
    </row>
    <row r="220" spans="1:33" x14ac:dyDescent="0.3">
      <c r="A220" s="31" t="str">
        <f>Meta!A220</f>
        <v>NxW_18S</v>
      </c>
      <c r="B220" s="31">
        <f>Meta!B220</f>
        <v>51</v>
      </c>
      <c r="C220" t="s">
        <v>73</v>
      </c>
      <c r="D220" s="2" t="s">
        <v>244</v>
      </c>
      <c r="E220" s="2" t="s">
        <v>252</v>
      </c>
      <c r="F220" s="2" t="s">
        <v>253</v>
      </c>
      <c r="G220" s="2" t="s">
        <v>254</v>
      </c>
      <c r="H220" s="2" t="s">
        <v>255</v>
      </c>
      <c r="I220">
        <v>0.33</v>
      </c>
      <c r="J220">
        <v>0.28999999999999998</v>
      </c>
      <c r="K220">
        <v>0.26</v>
      </c>
      <c r="L220" s="41">
        <f t="shared" si="59"/>
        <v>0.29333333333333333</v>
      </c>
      <c r="M220">
        <v>1</v>
      </c>
      <c r="N220" s="36">
        <f t="shared" si="54"/>
        <v>-99.961013962974505</v>
      </c>
      <c r="O220" s="42">
        <f t="shared" si="60"/>
        <v>7.6666666666666675E-2</v>
      </c>
      <c r="P220" t="s">
        <v>143</v>
      </c>
      <c r="Q220" t="s">
        <v>202</v>
      </c>
      <c r="R220">
        <v>18.47</v>
      </c>
      <c r="S220">
        <v>18.23</v>
      </c>
      <c r="T220" s="43">
        <f t="shared" si="61"/>
        <v>18.350000000000001</v>
      </c>
      <c r="U220" t="s">
        <v>202</v>
      </c>
      <c r="V220" s="40">
        <v>17.02</v>
      </c>
      <c r="W220" s="40">
        <v>20.74</v>
      </c>
      <c r="X220" s="43">
        <f t="shared" si="62"/>
        <v>18.88</v>
      </c>
      <c r="Y220" s="43"/>
      <c r="Z220" s="2" t="s">
        <v>79</v>
      </c>
      <c r="AA220" s="37">
        <f t="shared" si="63"/>
        <v>2659574.4680851065</v>
      </c>
      <c r="AB220" s="38">
        <f>X220*'DNA extraction'!O220*'DNA extraction'!F220/'DNA extraction'!E220/1000</f>
        <v>7.5732049739269964</v>
      </c>
      <c r="AC220" s="38">
        <f>AB220*FWDW!H220</f>
        <v>0</v>
      </c>
      <c r="AD220" s="37">
        <f t="shared" si="64"/>
        <v>20141502.590231374</v>
      </c>
      <c r="AE220" s="37">
        <f t="shared" si="65"/>
        <v>0</v>
      </c>
      <c r="AF220" s="39">
        <f t="shared" si="66"/>
        <v>2.6304372260139561</v>
      </c>
      <c r="AG220" s="39">
        <f t="shared" si="67"/>
        <v>0.13932400561514599</v>
      </c>
    </row>
    <row r="221" spans="1:33" x14ac:dyDescent="0.3">
      <c r="A221" s="31" t="str">
        <f>Meta!A221</f>
        <v>NxW_18S</v>
      </c>
      <c r="B221" s="31">
        <f>Meta!B221</f>
        <v>52</v>
      </c>
      <c r="C221" t="s">
        <v>73</v>
      </c>
      <c r="D221" s="2" t="s">
        <v>244</v>
      </c>
      <c r="E221" s="2" t="s">
        <v>252</v>
      </c>
      <c r="F221" s="2" t="s">
        <v>253</v>
      </c>
      <c r="G221" s="2" t="s">
        <v>254</v>
      </c>
      <c r="H221" s="2" t="s">
        <v>255</v>
      </c>
      <c r="I221">
        <v>0.28999999999999998</v>
      </c>
      <c r="J221">
        <v>0.28000000000000003</v>
      </c>
      <c r="K221">
        <v>0.26</v>
      </c>
      <c r="L221" s="41">
        <f t="shared" si="59"/>
        <v>0.27666666666666667</v>
      </c>
      <c r="M221">
        <v>1</v>
      </c>
      <c r="N221" s="36">
        <f t="shared" si="54"/>
        <v>-99.975703586586391</v>
      </c>
      <c r="O221" s="42">
        <f t="shared" si="60"/>
        <v>7.6666666666666675E-2</v>
      </c>
      <c r="P221" t="s">
        <v>144</v>
      </c>
      <c r="Q221">
        <v>19.13</v>
      </c>
      <c r="R221">
        <v>19.04</v>
      </c>
      <c r="S221">
        <v>19.010000000000002</v>
      </c>
      <c r="T221" s="43">
        <f t="shared" si="61"/>
        <v>19.060000000000002</v>
      </c>
      <c r="U221" s="40">
        <v>11.22</v>
      </c>
      <c r="V221" s="40">
        <v>11.66</v>
      </c>
      <c r="W221" s="40">
        <v>12.41</v>
      </c>
      <c r="X221" s="43">
        <f t="shared" si="62"/>
        <v>11.763333333333335</v>
      </c>
      <c r="Y221" s="43"/>
      <c r="Z221" s="2" t="s">
        <v>79</v>
      </c>
      <c r="AA221" s="37">
        <f t="shared" si="63"/>
        <v>2659574.4680851065</v>
      </c>
      <c r="AB221" s="38">
        <f>X221*'DNA extraction'!O221*'DNA extraction'!F221/'DNA extraction'!E221/1000</f>
        <v>4.3664934422172736</v>
      </c>
      <c r="AC221" s="38">
        <f>AB221*FWDW!H221</f>
        <v>0</v>
      </c>
      <c r="AD221" s="37">
        <f t="shared" si="64"/>
        <v>11613014.473982111</v>
      </c>
      <c r="AE221" s="37">
        <f t="shared" si="65"/>
        <v>0</v>
      </c>
      <c r="AF221" s="39">
        <f t="shared" si="66"/>
        <v>0.60169205855930419</v>
      </c>
      <c r="AG221" s="39">
        <f t="shared" si="67"/>
        <v>5.114979245332707E-2</v>
      </c>
    </row>
    <row r="222" spans="1:33" x14ac:dyDescent="0.3">
      <c r="A222" s="31" t="str">
        <f>Meta!A222</f>
        <v>NxW_18S</v>
      </c>
      <c r="B222" s="31">
        <f>Meta!B222</f>
        <v>54</v>
      </c>
      <c r="C222" t="s">
        <v>73</v>
      </c>
      <c r="D222" s="2" t="s">
        <v>244</v>
      </c>
      <c r="E222" s="2" t="s">
        <v>252</v>
      </c>
      <c r="F222" s="2" t="s">
        <v>253</v>
      </c>
      <c r="G222" s="2" t="s">
        <v>254</v>
      </c>
      <c r="H222" s="2" t="s">
        <v>255</v>
      </c>
      <c r="I222">
        <v>0.37</v>
      </c>
      <c r="J222">
        <v>0.32</v>
      </c>
      <c r="K222">
        <v>0.31</v>
      </c>
      <c r="L222" s="41">
        <f t="shared" si="59"/>
        <v>0.33333333333333331</v>
      </c>
      <c r="M222">
        <v>1</v>
      </c>
      <c r="N222" s="36">
        <f t="shared" si="54"/>
        <v>-99.9</v>
      </c>
      <c r="O222" s="42">
        <f t="shared" si="60"/>
        <v>7.6666666666666675E-2</v>
      </c>
      <c r="P222" t="s">
        <v>145</v>
      </c>
      <c r="Q222">
        <v>20.18</v>
      </c>
      <c r="R222">
        <v>19.79</v>
      </c>
      <c r="S222">
        <v>19.739999999999998</v>
      </c>
      <c r="T222" s="43">
        <f t="shared" si="61"/>
        <v>19.903333333333332</v>
      </c>
      <c r="U222" s="40">
        <v>5.56</v>
      </c>
      <c r="V222" s="40">
        <v>7.0860000000000003</v>
      </c>
      <c r="W222" s="40">
        <v>7.681</v>
      </c>
      <c r="X222" s="43">
        <f t="shared" si="62"/>
        <v>6.7756666666666669</v>
      </c>
      <c r="Y222" s="43"/>
      <c r="Z222" s="2" t="s">
        <v>79</v>
      </c>
      <c r="AA222" s="37">
        <f t="shared" si="63"/>
        <v>2659574.4680851065</v>
      </c>
      <c r="AB222" s="38">
        <f>X222*'DNA extraction'!O222*'DNA extraction'!F222/'DNA extraction'!E222/1000</f>
        <v>2.6426157046281853</v>
      </c>
      <c r="AC222" s="38">
        <f>AB222*FWDW!H222</f>
        <v>0</v>
      </c>
      <c r="AD222" s="37">
        <f t="shared" si="64"/>
        <v>7028233.2569898544</v>
      </c>
      <c r="AE222" s="37">
        <f t="shared" si="65"/>
        <v>0</v>
      </c>
      <c r="AF222" s="39">
        <f t="shared" si="66"/>
        <v>1.0940248321374286</v>
      </c>
      <c r="AG222" s="39">
        <f t="shared" si="67"/>
        <v>0.16146379182428719</v>
      </c>
    </row>
    <row r="223" spans="1:33" x14ac:dyDescent="0.3">
      <c r="A223" s="31" t="str">
        <f>Meta!A223</f>
        <v>NxW_18S</v>
      </c>
      <c r="B223" s="31">
        <f>Meta!B223</f>
        <v>55</v>
      </c>
      <c r="C223" t="s">
        <v>73</v>
      </c>
      <c r="D223" s="2" t="s">
        <v>244</v>
      </c>
      <c r="E223" s="2" t="s">
        <v>252</v>
      </c>
      <c r="F223" s="2" t="s">
        <v>253</v>
      </c>
      <c r="G223" s="2" t="s">
        <v>254</v>
      </c>
      <c r="H223" s="2" t="s">
        <v>255</v>
      </c>
      <c r="I223">
        <v>0.34</v>
      </c>
      <c r="J223">
        <v>0.3</v>
      </c>
      <c r="K223">
        <v>0.28999999999999998</v>
      </c>
      <c r="L223" s="41">
        <f t="shared" si="59"/>
        <v>0.31</v>
      </c>
      <c r="M223">
        <v>1</v>
      </c>
      <c r="N223" s="36">
        <f t="shared" si="54"/>
        <v>-99.940544292914552</v>
      </c>
      <c r="O223" s="42">
        <f t="shared" si="60"/>
        <v>7.6666666666666675E-2</v>
      </c>
      <c r="P223" t="s">
        <v>146</v>
      </c>
      <c r="Q223">
        <v>20.04</v>
      </c>
      <c r="R223">
        <v>19.579999999999998</v>
      </c>
      <c r="S223">
        <v>19.55</v>
      </c>
      <c r="T223" s="43">
        <f t="shared" si="61"/>
        <v>19.723333333333333</v>
      </c>
      <c r="U223" s="40">
        <v>6.1059999999999999</v>
      </c>
      <c r="V223" s="40">
        <v>8.1460000000000008</v>
      </c>
      <c r="W223" s="40">
        <v>8.7029999999999994</v>
      </c>
      <c r="X223" s="43">
        <f t="shared" si="62"/>
        <v>7.6516666666666664</v>
      </c>
      <c r="Y223" s="43"/>
      <c r="Z223" s="2" t="s">
        <v>79</v>
      </c>
      <c r="AA223" s="37">
        <f t="shared" si="63"/>
        <v>2659574.4680851065</v>
      </c>
      <c r="AB223" s="38">
        <f>X223*'DNA extraction'!O223*'DNA extraction'!F223/'DNA extraction'!E223/1000</f>
        <v>3.0729585006693436</v>
      </c>
      <c r="AC223" s="38">
        <f>AB223*FWDW!H223</f>
        <v>0</v>
      </c>
      <c r="AD223" s="37">
        <f t="shared" si="64"/>
        <v>8172761.9698652755</v>
      </c>
      <c r="AE223" s="37">
        <f t="shared" si="65"/>
        <v>0</v>
      </c>
      <c r="AF223" s="39">
        <f t="shared" si="66"/>
        <v>1.3672513789838903</v>
      </c>
      <c r="AG223" s="39">
        <f t="shared" si="67"/>
        <v>0.17868674088223355</v>
      </c>
    </row>
    <row r="224" spans="1:33" x14ac:dyDescent="0.3">
      <c r="A224" s="31" t="str">
        <f>Meta!A224</f>
        <v>NxW_18S</v>
      </c>
      <c r="B224" s="31">
        <f>Meta!B224</f>
        <v>56</v>
      </c>
      <c r="C224" t="s">
        <v>73</v>
      </c>
      <c r="D224" s="2" t="s">
        <v>244</v>
      </c>
      <c r="E224" s="2" t="s">
        <v>252</v>
      </c>
      <c r="F224" s="2" t="s">
        <v>253</v>
      </c>
      <c r="G224" s="2" t="s">
        <v>254</v>
      </c>
      <c r="H224" s="2" t="s">
        <v>255</v>
      </c>
      <c r="I224">
        <v>0.3</v>
      </c>
      <c r="J224">
        <v>0.26</v>
      </c>
      <c r="K224">
        <v>0.26</v>
      </c>
      <c r="L224" s="41">
        <f t="shared" si="59"/>
        <v>0.27333333333333337</v>
      </c>
      <c r="M224">
        <v>1</v>
      </c>
      <c r="N224" s="36">
        <f t="shared" si="54"/>
        <v>-99.978048539797655</v>
      </c>
      <c r="O224" s="42">
        <f t="shared" si="60"/>
        <v>7.6666666666666675E-2</v>
      </c>
      <c r="P224" t="s">
        <v>147</v>
      </c>
      <c r="Q224">
        <v>19.46</v>
      </c>
      <c r="R224">
        <v>19.059999999999999</v>
      </c>
      <c r="S224">
        <v>19.100000000000001</v>
      </c>
      <c r="T224" s="43">
        <f t="shared" si="61"/>
        <v>19.206666666666667</v>
      </c>
      <c r="U224" s="40">
        <v>9</v>
      </c>
      <c r="V224" s="40">
        <v>11.5</v>
      </c>
      <c r="W224" s="40">
        <v>11.7</v>
      </c>
      <c r="X224" s="43">
        <f t="shared" si="62"/>
        <v>10.733333333333334</v>
      </c>
      <c r="Y224" s="43"/>
      <c r="Z224" s="2" t="s">
        <v>79</v>
      </c>
      <c r="AA224" s="37">
        <f t="shared" si="63"/>
        <v>2659574.4680851065</v>
      </c>
      <c r="AB224" s="38">
        <f>X224*'DNA extraction'!O224*'DNA extraction'!F224/'DNA extraction'!E224/1000</f>
        <v>4.2207366627343035</v>
      </c>
      <c r="AC224" s="38">
        <f>AB224*FWDW!H224</f>
        <v>0</v>
      </c>
      <c r="AD224" s="37">
        <f t="shared" si="64"/>
        <v>11225363.464718893</v>
      </c>
      <c r="AE224" s="37">
        <f t="shared" si="65"/>
        <v>0</v>
      </c>
      <c r="AF224" s="39">
        <f t="shared" si="66"/>
        <v>1.5044378795195543</v>
      </c>
      <c r="AG224" s="39">
        <f t="shared" si="67"/>
        <v>0.14016501983101437</v>
      </c>
    </row>
    <row r="225" spans="1:33" x14ac:dyDescent="0.3">
      <c r="A225" s="31" t="str">
        <f>Meta!A225</f>
        <v>NxW_18S</v>
      </c>
      <c r="B225" s="31">
        <f>Meta!B225</f>
        <v>57</v>
      </c>
      <c r="C225" t="s">
        <v>73</v>
      </c>
      <c r="D225" s="2" t="s">
        <v>244</v>
      </c>
      <c r="E225" s="2" t="s">
        <v>252</v>
      </c>
      <c r="F225" s="2" t="s">
        <v>253</v>
      </c>
      <c r="G225" s="2" t="s">
        <v>254</v>
      </c>
      <c r="H225" s="2" t="s">
        <v>255</v>
      </c>
      <c r="I225">
        <v>0.32</v>
      </c>
      <c r="J225">
        <v>0.27</v>
      </c>
      <c r="K225">
        <v>0.25</v>
      </c>
      <c r="L225" s="41">
        <f t="shared" si="59"/>
        <v>0.28000000000000003</v>
      </c>
      <c r="M225">
        <v>1</v>
      </c>
      <c r="N225" s="36">
        <f t="shared" si="54"/>
        <v>-99.973173042047208</v>
      </c>
      <c r="O225" s="42">
        <f t="shared" si="60"/>
        <v>7.6666666666666675E-2</v>
      </c>
      <c r="P225" t="s">
        <v>148</v>
      </c>
      <c r="Q225">
        <v>18.39</v>
      </c>
      <c r="R225">
        <v>18.03</v>
      </c>
      <c r="S225">
        <v>17.93</v>
      </c>
      <c r="T225" s="43">
        <f t="shared" si="61"/>
        <v>18.116666666666667</v>
      </c>
      <c r="U225" s="40">
        <v>18.41</v>
      </c>
      <c r="V225" s="40">
        <v>22.79</v>
      </c>
      <c r="W225" s="40">
        <v>25.26</v>
      </c>
      <c r="X225" s="43">
        <f t="shared" si="62"/>
        <v>22.153333333333336</v>
      </c>
      <c r="Y225" s="43"/>
      <c r="Z225" s="2" t="s">
        <v>79</v>
      </c>
      <c r="AA225" s="37">
        <f t="shared" si="63"/>
        <v>2659574.4680851065</v>
      </c>
      <c r="AB225" s="38">
        <f>X225*'DNA extraction'!O225*'DNA extraction'!F225/'DNA extraction'!E225/1000</f>
        <v>8.8719797089841137</v>
      </c>
      <c r="AC225" s="38">
        <f>AB225*FWDW!H225</f>
        <v>0</v>
      </c>
      <c r="AD225" s="37">
        <f t="shared" si="64"/>
        <v>23595690.71538328</v>
      </c>
      <c r="AE225" s="37">
        <f t="shared" si="65"/>
        <v>0</v>
      </c>
      <c r="AF225" s="39">
        <f t="shared" si="66"/>
        <v>3.469096904575212</v>
      </c>
      <c r="AG225" s="39">
        <f t="shared" si="67"/>
        <v>0.15659480460014497</v>
      </c>
    </row>
    <row r="226" spans="1:33" x14ac:dyDescent="0.3">
      <c r="A226" s="31" t="str">
        <f>Meta!A226</f>
        <v>NxW_18S</v>
      </c>
      <c r="B226" s="31">
        <f>Meta!B226</f>
        <v>58</v>
      </c>
      <c r="C226" t="s">
        <v>73</v>
      </c>
      <c r="D226" s="2" t="s">
        <v>244</v>
      </c>
      <c r="E226" s="2" t="s">
        <v>252</v>
      </c>
      <c r="F226" s="2" t="s">
        <v>253</v>
      </c>
      <c r="G226" s="2" t="s">
        <v>254</v>
      </c>
      <c r="H226" s="2" t="s">
        <v>255</v>
      </c>
      <c r="I226">
        <v>0.4</v>
      </c>
      <c r="J226">
        <v>0.35</v>
      </c>
      <c r="K226">
        <v>0.34</v>
      </c>
      <c r="L226" s="41">
        <f t="shared" si="59"/>
        <v>0.36333333333333334</v>
      </c>
      <c r="M226">
        <v>1</v>
      </c>
      <c r="N226" s="36">
        <f t="shared" si="54"/>
        <v>-99.823108721025662</v>
      </c>
      <c r="O226" s="42">
        <f t="shared" si="60"/>
        <v>7.6666666666666675E-2</v>
      </c>
      <c r="P226" t="s">
        <v>149</v>
      </c>
      <c r="Q226">
        <v>18.96</v>
      </c>
      <c r="R226">
        <v>18.440000000000001</v>
      </c>
      <c r="S226">
        <v>18.399999999999999</v>
      </c>
      <c r="T226" s="43">
        <f t="shared" si="61"/>
        <v>18.600000000000001</v>
      </c>
      <c r="U226" s="40">
        <v>12.57</v>
      </c>
      <c r="V226" s="40">
        <v>17.36</v>
      </c>
      <c r="W226" s="40">
        <v>18.54</v>
      </c>
      <c r="X226" s="43">
        <f t="shared" si="62"/>
        <v>16.156666666666666</v>
      </c>
      <c r="Y226" s="43"/>
      <c r="Z226" s="2" t="s">
        <v>79</v>
      </c>
      <c r="AA226" s="37">
        <f t="shared" si="63"/>
        <v>2659574.4680851065</v>
      </c>
      <c r="AB226" s="38">
        <f>X226*'DNA extraction'!O226*'DNA extraction'!F226/'DNA extraction'!E226/1000</f>
        <v>6.5464613722312262</v>
      </c>
      <c r="AC226" s="38">
        <f>AB226*FWDW!H226</f>
        <v>0</v>
      </c>
      <c r="AD226" s="37">
        <f t="shared" si="64"/>
        <v>17410801.52189156</v>
      </c>
      <c r="AE226" s="37">
        <f t="shared" si="65"/>
        <v>0</v>
      </c>
      <c r="AF226" s="39">
        <f t="shared" si="66"/>
        <v>3.1616820417830365</v>
      </c>
      <c r="AG226" s="39">
        <f t="shared" si="67"/>
        <v>0.1956890060934415</v>
      </c>
    </row>
    <row r="227" spans="1:33" x14ac:dyDescent="0.3">
      <c r="A227" s="31" t="str">
        <f>Meta!A227</f>
        <v>NxW_18S</v>
      </c>
      <c r="B227" s="31">
        <f>Meta!B227</f>
        <v>59</v>
      </c>
      <c r="C227" t="s">
        <v>73</v>
      </c>
      <c r="D227" s="2" t="s">
        <v>244</v>
      </c>
      <c r="E227" s="2" t="s">
        <v>252</v>
      </c>
      <c r="F227" s="2" t="s">
        <v>253</v>
      </c>
      <c r="G227" s="2" t="s">
        <v>254</v>
      </c>
      <c r="H227" s="2" t="s">
        <v>255</v>
      </c>
      <c r="I227">
        <v>0.31</v>
      </c>
      <c r="J227">
        <v>0.28000000000000003</v>
      </c>
      <c r="K227">
        <v>0.27</v>
      </c>
      <c r="L227" s="41">
        <f t="shared" si="59"/>
        <v>0.28666666666666668</v>
      </c>
      <c r="M227">
        <v>1</v>
      </c>
      <c r="N227" s="36">
        <f t="shared" si="54"/>
        <v>-99.967519111027613</v>
      </c>
      <c r="O227" s="42">
        <f t="shared" si="60"/>
        <v>7.6666666666666675E-2</v>
      </c>
      <c r="P227" t="s">
        <v>150</v>
      </c>
      <c r="Q227">
        <v>18.02</v>
      </c>
      <c r="R227">
        <v>17.89</v>
      </c>
      <c r="S227">
        <v>17.89</v>
      </c>
      <c r="T227" s="43">
        <f t="shared" si="61"/>
        <v>17.933333333333334</v>
      </c>
      <c r="U227" s="40">
        <v>23.58</v>
      </c>
      <c r="V227" s="40">
        <v>25.01</v>
      </c>
      <c r="W227" s="40">
        <v>25.94</v>
      </c>
      <c r="X227" s="43">
        <f t="shared" si="62"/>
        <v>24.843333333333334</v>
      </c>
      <c r="Y227" s="43"/>
      <c r="Z227" s="2" t="s">
        <v>79</v>
      </c>
      <c r="AA227" s="37">
        <f t="shared" si="63"/>
        <v>2659574.4680851065</v>
      </c>
      <c r="AB227" s="38">
        <f>X227*'DNA extraction'!O227*'DNA extraction'!F227/'DNA extraction'!E227/1000</f>
        <v>9.8859265154529758</v>
      </c>
      <c r="AC227" s="38">
        <f>AB227*FWDW!H227</f>
        <v>0</v>
      </c>
      <c r="AD227" s="37">
        <f t="shared" si="64"/>
        <v>26292357.7538643</v>
      </c>
      <c r="AE227" s="37">
        <f t="shared" si="65"/>
        <v>0</v>
      </c>
      <c r="AF227" s="39">
        <f t="shared" si="66"/>
        <v>1.1887949080196034</v>
      </c>
      <c r="AG227" s="39">
        <f t="shared" si="67"/>
        <v>4.7851666765850127E-2</v>
      </c>
    </row>
    <row r="228" spans="1:33" x14ac:dyDescent="0.3">
      <c r="A228" s="31" t="str">
        <f>Meta!A228</f>
        <v>NxW_18S</v>
      </c>
      <c r="B228" s="31">
        <f>Meta!B228</f>
        <v>61</v>
      </c>
      <c r="C228" t="s">
        <v>73</v>
      </c>
      <c r="D228" s="2" t="s">
        <v>244</v>
      </c>
      <c r="E228" s="2" t="s">
        <v>252</v>
      </c>
      <c r="F228" s="2" t="s">
        <v>253</v>
      </c>
      <c r="G228" s="2" t="s">
        <v>254</v>
      </c>
      <c r="H228" s="2" t="s">
        <v>255</v>
      </c>
      <c r="I228">
        <v>0.35</v>
      </c>
      <c r="J228">
        <v>0.3</v>
      </c>
      <c r="K228">
        <v>0.28000000000000003</v>
      </c>
      <c r="L228" s="41">
        <f t="shared" si="59"/>
        <v>0.31</v>
      </c>
      <c r="M228">
        <v>1</v>
      </c>
      <c r="N228" s="36">
        <f t="shared" si="54"/>
        <v>-99.940544292914552</v>
      </c>
      <c r="O228" s="42">
        <f t="shared" si="60"/>
        <v>7.6666666666666675E-2</v>
      </c>
      <c r="P228" t="s">
        <v>151</v>
      </c>
      <c r="Q228">
        <v>18.07</v>
      </c>
      <c r="R228">
        <v>17.77</v>
      </c>
      <c r="S228">
        <v>17.64</v>
      </c>
      <c r="T228" s="43">
        <f t="shared" si="61"/>
        <v>17.826666666666668</v>
      </c>
      <c r="U228" s="40">
        <v>22.8</v>
      </c>
      <c r="V228" s="40">
        <v>27.08</v>
      </c>
      <c r="W228" s="40">
        <v>30.57</v>
      </c>
      <c r="X228" s="43">
        <f t="shared" si="62"/>
        <v>26.816666666666663</v>
      </c>
      <c r="Y228" s="43"/>
      <c r="Z228" s="2" t="s">
        <v>79</v>
      </c>
      <c r="AA228" s="37">
        <f t="shared" si="63"/>
        <v>2659574.4680851065</v>
      </c>
      <c r="AB228" s="38">
        <f>X228*'DNA extraction'!O228*'DNA extraction'!F228/'DNA extraction'!E228/1000</f>
        <v>10.748162992651968</v>
      </c>
      <c r="AC228" s="38">
        <f>AB228*FWDW!H228</f>
        <v>0</v>
      </c>
      <c r="AD228" s="37">
        <f t="shared" si="64"/>
        <v>28585539.874074385</v>
      </c>
      <c r="AE228" s="37">
        <f t="shared" si="65"/>
        <v>0</v>
      </c>
      <c r="AF228" s="39">
        <f t="shared" si="66"/>
        <v>3.8916877229980358</v>
      </c>
      <c r="AG228" s="39">
        <f t="shared" si="67"/>
        <v>0.14512197848345693</v>
      </c>
    </row>
    <row r="229" spans="1:33" x14ac:dyDescent="0.3">
      <c r="A229" s="31" t="str">
        <f>Meta!A229</f>
        <v>NxW_18S</v>
      </c>
      <c r="B229" s="31">
        <f>Meta!B229</f>
        <v>62</v>
      </c>
      <c r="C229" t="s">
        <v>73</v>
      </c>
      <c r="D229" s="2" t="s">
        <v>244</v>
      </c>
      <c r="E229" s="2" t="s">
        <v>252</v>
      </c>
      <c r="F229" s="2" t="s">
        <v>253</v>
      </c>
      <c r="G229" s="2" t="s">
        <v>254</v>
      </c>
      <c r="H229" s="2" t="s">
        <v>255</v>
      </c>
      <c r="I229">
        <v>0.28000000000000003</v>
      </c>
      <c r="J229">
        <v>0.26</v>
      </c>
      <c r="K229">
        <v>0.24</v>
      </c>
      <c r="L229" s="41">
        <f t="shared" si="59"/>
        <v>0.26</v>
      </c>
      <c r="M229">
        <v>1</v>
      </c>
      <c r="N229" s="36">
        <f t="shared" si="54"/>
        <v>-99.985748973296978</v>
      </c>
      <c r="O229" s="42">
        <f t="shared" si="60"/>
        <v>7.6666666666666675E-2</v>
      </c>
      <c r="P229" t="s">
        <v>152</v>
      </c>
      <c r="Q229">
        <v>17.420000000000002</v>
      </c>
      <c r="R229">
        <v>17.309999999999999</v>
      </c>
      <c r="S229">
        <v>17.309999999999999</v>
      </c>
      <c r="T229" s="43">
        <f t="shared" si="61"/>
        <v>17.346666666666668</v>
      </c>
      <c r="U229" s="40">
        <v>35.22</v>
      </c>
      <c r="V229" s="40">
        <v>36.75</v>
      </c>
      <c r="W229" s="40">
        <v>37.979999999999997</v>
      </c>
      <c r="X229" s="43">
        <f t="shared" si="62"/>
        <v>36.65</v>
      </c>
      <c r="Y229" s="43"/>
      <c r="Z229" s="2" t="s">
        <v>79</v>
      </c>
      <c r="AA229" s="37">
        <f t="shared" si="63"/>
        <v>2659574.4680851065</v>
      </c>
      <c r="AB229" s="38">
        <f>X229*'DNA extraction'!O229*'DNA extraction'!F229/'DNA extraction'!E229/1000</f>
        <v>14.333202972233087</v>
      </c>
      <c r="AC229" s="38">
        <f>AB229*FWDW!H229</f>
        <v>0</v>
      </c>
      <c r="AD229" s="37">
        <f t="shared" si="64"/>
        <v>38120220.670832679</v>
      </c>
      <c r="AE229" s="37">
        <f t="shared" si="65"/>
        <v>0</v>
      </c>
      <c r="AF229" s="39">
        <f t="shared" si="66"/>
        <v>1.3827147211192905</v>
      </c>
      <c r="AG229" s="39">
        <f t="shared" si="67"/>
        <v>3.7727550371604107E-2</v>
      </c>
    </row>
    <row r="230" spans="1:33" x14ac:dyDescent="0.3">
      <c r="A230" s="31" t="str">
        <f>Meta!A230</f>
        <v>NxW_18S</v>
      </c>
      <c r="B230" s="31">
        <f>Meta!B230</f>
        <v>63</v>
      </c>
      <c r="C230" t="s">
        <v>73</v>
      </c>
      <c r="D230" s="2" t="s">
        <v>244</v>
      </c>
      <c r="E230" s="2" t="s">
        <v>252</v>
      </c>
      <c r="F230" s="2" t="s">
        <v>253</v>
      </c>
      <c r="G230" s="2" t="s">
        <v>254</v>
      </c>
      <c r="H230" s="2" t="s">
        <v>255</v>
      </c>
      <c r="I230">
        <v>0.33</v>
      </c>
      <c r="J230">
        <v>0.32</v>
      </c>
      <c r="K230">
        <v>0.3</v>
      </c>
      <c r="L230" s="41">
        <f t="shared" si="59"/>
        <v>0.31666666666666665</v>
      </c>
      <c r="M230">
        <v>1</v>
      </c>
      <c r="N230" s="36">
        <f t="shared" si="54"/>
        <v>-99.930480720382235</v>
      </c>
      <c r="O230" s="42">
        <f t="shared" si="60"/>
        <v>7.6666666666666675E-2</v>
      </c>
      <c r="P230" t="s">
        <v>153</v>
      </c>
      <c r="Q230">
        <v>17.68</v>
      </c>
      <c r="R230">
        <v>17.53</v>
      </c>
      <c r="S230">
        <v>17.510000000000002</v>
      </c>
      <c r="T230" s="43">
        <f t="shared" si="61"/>
        <v>17.573333333333334</v>
      </c>
      <c r="U230" s="40">
        <v>29.6</v>
      </c>
      <c r="V230" s="40">
        <v>31.75</v>
      </c>
      <c r="W230" s="40">
        <v>33.299999999999997</v>
      </c>
      <c r="X230" s="43">
        <f t="shared" si="62"/>
        <v>31.55</v>
      </c>
      <c r="Y230" s="43"/>
      <c r="Z230" s="2" t="s">
        <v>79</v>
      </c>
      <c r="AA230" s="37">
        <f t="shared" si="63"/>
        <v>2659574.4680851065</v>
      </c>
      <c r="AB230" s="38">
        <f>X230*'DNA extraction'!O230*'DNA extraction'!F230/'DNA extraction'!E230/1000</f>
        <v>12.569721115537849</v>
      </c>
      <c r="AC230" s="38">
        <f>AB230*FWDW!H230</f>
        <v>0</v>
      </c>
      <c r="AD230" s="37">
        <f t="shared" si="64"/>
        <v>33430109.349834707</v>
      </c>
      <c r="AE230" s="37">
        <f t="shared" si="65"/>
        <v>0</v>
      </c>
      <c r="AF230" s="39">
        <f t="shared" si="66"/>
        <v>1.8580904176062025</v>
      </c>
      <c r="AG230" s="39">
        <f t="shared" si="67"/>
        <v>5.8893515613508793E-2</v>
      </c>
    </row>
    <row r="231" spans="1:33" x14ac:dyDescent="0.3">
      <c r="A231" s="31" t="str">
        <f>Meta!A231</f>
        <v>NxW_18S</v>
      </c>
      <c r="B231" s="31">
        <f>Meta!B231</f>
        <v>64</v>
      </c>
      <c r="C231" t="s">
        <v>73</v>
      </c>
      <c r="D231" s="2" t="s">
        <v>244</v>
      </c>
      <c r="E231" s="2" t="s">
        <v>252</v>
      </c>
      <c r="F231" s="2" t="s">
        <v>253</v>
      </c>
      <c r="G231" s="2" t="s">
        <v>254</v>
      </c>
      <c r="H231" s="2" t="s">
        <v>255</v>
      </c>
      <c r="I231">
        <v>0.35</v>
      </c>
      <c r="J231">
        <v>0.31</v>
      </c>
      <c r="K231">
        <v>0.26</v>
      </c>
      <c r="L231" s="41">
        <f t="shared" si="59"/>
        <v>0.30666666666666664</v>
      </c>
      <c r="M231">
        <v>1</v>
      </c>
      <c r="N231" s="36">
        <f t="shared" si="54"/>
        <v>-99.94515583423879</v>
      </c>
      <c r="O231" s="42">
        <f t="shared" si="60"/>
        <v>7.6666666666666675E-2</v>
      </c>
      <c r="P231" t="s">
        <v>154</v>
      </c>
      <c r="Q231">
        <v>18.54</v>
      </c>
      <c r="R231">
        <v>18.14</v>
      </c>
      <c r="S231">
        <v>18.149999999999999</v>
      </c>
      <c r="T231" s="43">
        <f t="shared" si="61"/>
        <v>18.276666666666667</v>
      </c>
      <c r="U231" s="40">
        <v>16.649999999999999</v>
      </c>
      <c r="V231" s="40">
        <v>21.18</v>
      </c>
      <c r="W231" s="40">
        <v>21.86</v>
      </c>
      <c r="X231" s="43">
        <f t="shared" si="62"/>
        <v>19.896666666666665</v>
      </c>
      <c r="Y231" s="43"/>
      <c r="Z231" s="2" t="s">
        <v>79</v>
      </c>
      <c r="AA231" s="37">
        <f t="shared" si="63"/>
        <v>2659574.4680851065</v>
      </c>
      <c r="AB231" s="38">
        <f>X231*'DNA extraction'!O231*'DNA extraction'!F231/'DNA extraction'!E231/1000</f>
        <v>8.1644097934619051</v>
      </c>
      <c r="AC231" s="38">
        <f>AB231*FWDW!H231</f>
        <v>0</v>
      </c>
      <c r="AD231" s="37">
        <f t="shared" si="64"/>
        <v>21713855.83367528</v>
      </c>
      <c r="AE231" s="37">
        <f t="shared" si="65"/>
        <v>0</v>
      </c>
      <c r="AF231" s="39">
        <f t="shared" si="66"/>
        <v>2.832178195900354</v>
      </c>
      <c r="AG231" s="39">
        <f t="shared" si="67"/>
        <v>0.14234435563245204</v>
      </c>
    </row>
    <row r="232" spans="1:33" x14ac:dyDescent="0.3">
      <c r="A232" s="31" t="str">
        <f>Meta!A232</f>
        <v>NxW_18S</v>
      </c>
      <c r="B232" s="31">
        <f>Meta!B232</f>
        <v>65</v>
      </c>
      <c r="C232" t="s">
        <v>73</v>
      </c>
      <c r="D232" s="2" t="s">
        <v>244</v>
      </c>
      <c r="E232" s="2" t="s">
        <v>252</v>
      </c>
      <c r="F232" s="2" t="s">
        <v>253</v>
      </c>
      <c r="G232" s="2" t="s">
        <v>254</v>
      </c>
      <c r="H232" s="2" t="s">
        <v>255</v>
      </c>
      <c r="I232">
        <v>0.28000000000000003</v>
      </c>
      <c r="J232">
        <v>0.24</v>
      </c>
      <c r="K232">
        <v>0.22</v>
      </c>
      <c r="L232" s="41">
        <f t="shared" si="59"/>
        <v>0.24666666666666667</v>
      </c>
      <c r="M232">
        <v>1</v>
      </c>
      <c r="N232" s="36">
        <f t="shared" si="54"/>
        <v>-99.991170300044502</v>
      </c>
      <c r="O232" s="42">
        <f t="shared" si="60"/>
        <v>7.6666666666666675E-2</v>
      </c>
      <c r="P232" t="s">
        <v>155</v>
      </c>
      <c r="Q232">
        <v>17.16</v>
      </c>
      <c r="R232">
        <v>16.96</v>
      </c>
      <c r="S232">
        <v>16.940000000000001</v>
      </c>
      <c r="T232" s="43">
        <f t="shared" si="61"/>
        <v>17.02</v>
      </c>
      <c r="U232" s="40">
        <v>41.91</v>
      </c>
      <c r="V232" s="40">
        <v>46.35</v>
      </c>
      <c r="W232" s="40">
        <v>48.45</v>
      </c>
      <c r="X232" s="43">
        <f t="shared" si="62"/>
        <v>45.569999999999993</v>
      </c>
      <c r="Y232" s="43"/>
      <c r="Z232" s="2" t="s">
        <v>79</v>
      </c>
      <c r="AA232" s="37">
        <f t="shared" si="63"/>
        <v>2659574.4680851065</v>
      </c>
      <c r="AB232" s="38">
        <f>X232*'DNA extraction'!O232*'DNA extraction'!F232/'DNA extraction'!E232/1000</f>
        <v>18.352799033427303</v>
      </c>
      <c r="AC232" s="38">
        <f>AB232*FWDW!H232</f>
        <v>0</v>
      </c>
      <c r="AD232" s="37">
        <f t="shared" si="64"/>
        <v>48810635.727200277</v>
      </c>
      <c r="AE232" s="37">
        <f t="shared" si="65"/>
        <v>0</v>
      </c>
      <c r="AF232" s="39">
        <f t="shared" si="66"/>
        <v>3.3390417787143698</v>
      </c>
      <c r="AG232" s="39">
        <f t="shared" si="67"/>
        <v>7.3272806203958096E-2</v>
      </c>
    </row>
    <row r="233" spans="1:33" x14ac:dyDescent="0.3">
      <c r="A233" s="31" t="str">
        <f>Meta!A233</f>
        <v>NxW_18S</v>
      </c>
      <c r="B233" s="31">
        <f>Meta!B233</f>
        <v>66</v>
      </c>
      <c r="C233" t="s">
        <v>73</v>
      </c>
      <c r="D233" s="2" t="s">
        <v>244</v>
      </c>
      <c r="E233" s="2" t="s">
        <v>252</v>
      </c>
      <c r="F233" s="2" t="s">
        <v>253</v>
      </c>
      <c r="G233" s="2" t="s">
        <v>254</v>
      </c>
      <c r="H233" s="2" t="s">
        <v>255</v>
      </c>
      <c r="I233">
        <v>0.41</v>
      </c>
      <c r="J233">
        <v>0.38</v>
      </c>
      <c r="K233">
        <v>0.36</v>
      </c>
      <c r="L233" s="41">
        <f t="shared" si="59"/>
        <v>0.3833333333333333</v>
      </c>
      <c r="M233">
        <v>1</v>
      </c>
      <c r="N233" s="36">
        <f t="shared" si="54"/>
        <v>-99.753790759850531</v>
      </c>
      <c r="O233" s="42">
        <f t="shared" si="60"/>
        <v>7.6666666666666675E-2</v>
      </c>
      <c r="P233" t="s">
        <v>156</v>
      </c>
      <c r="Q233" t="s">
        <v>202</v>
      </c>
      <c r="R233">
        <v>18.489999999999998</v>
      </c>
      <c r="S233">
        <v>18.420000000000002</v>
      </c>
      <c r="T233" s="43">
        <f t="shared" si="61"/>
        <v>18.454999999999998</v>
      </c>
      <c r="U233" t="s">
        <v>202</v>
      </c>
      <c r="V233" s="40">
        <v>16.79</v>
      </c>
      <c r="W233" s="40">
        <v>18.3</v>
      </c>
      <c r="X233" s="43">
        <f t="shared" si="62"/>
        <v>17.545000000000002</v>
      </c>
      <c r="Y233" s="43"/>
      <c r="Z233" s="2" t="s">
        <v>79</v>
      </c>
      <c r="AA233" s="37">
        <f t="shared" si="63"/>
        <v>2659574.4680851065</v>
      </c>
      <c r="AB233" s="38">
        <f>X233*'DNA extraction'!O233*'DNA extraction'!F233/'DNA extraction'!E233/1000</f>
        <v>6.6660334346504566</v>
      </c>
      <c r="AC233" s="38">
        <f>AB233*FWDW!H233</f>
        <v>0</v>
      </c>
      <c r="AD233" s="37">
        <f t="shared" si="64"/>
        <v>17728812.326198023</v>
      </c>
      <c r="AE233" s="37">
        <f t="shared" si="65"/>
        <v>0</v>
      </c>
      <c r="AF233" s="39">
        <f t="shared" si="66"/>
        <v>1.0677312395916878</v>
      </c>
      <c r="AG233" s="39">
        <f t="shared" si="67"/>
        <v>6.0856724969603176E-2</v>
      </c>
    </row>
    <row r="234" spans="1:33" x14ac:dyDescent="0.3">
      <c r="A234" s="31" t="str">
        <f>Meta!A234</f>
        <v>NxW_18S</v>
      </c>
      <c r="B234" s="31">
        <f>Meta!B234</f>
        <v>67</v>
      </c>
      <c r="C234" t="s">
        <v>73</v>
      </c>
      <c r="D234" s="2" t="s">
        <v>244</v>
      </c>
      <c r="E234" s="2" t="s">
        <v>252</v>
      </c>
      <c r="F234" s="2" t="s">
        <v>253</v>
      </c>
      <c r="G234" s="2" t="s">
        <v>254</v>
      </c>
      <c r="H234" s="2" t="s">
        <v>255</v>
      </c>
      <c r="I234">
        <v>0.33</v>
      </c>
      <c r="J234">
        <v>0.3</v>
      </c>
      <c r="K234">
        <v>0.28000000000000003</v>
      </c>
      <c r="L234" s="41">
        <f t="shared" si="59"/>
        <v>0.30333333333333334</v>
      </c>
      <c r="M234">
        <v>1</v>
      </c>
      <c r="N234" s="36">
        <f t="shared" si="54"/>
        <v>-99.949499380781589</v>
      </c>
      <c r="O234" s="42">
        <f t="shared" si="60"/>
        <v>7.6666666666666675E-2</v>
      </c>
      <c r="P234" t="s">
        <v>157</v>
      </c>
      <c r="Q234">
        <v>17.87</v>
      </c>
      <c r="R234">
        <v>17.670000000000002</v>
      </c>
      <c r="S234">
        <v>17.62</v>
      </c>
      <c r="T234" s="43">
        <f t="shared" si="61"/>
        <v>17.720000000000002</v>
      </c>
      <c r="U234" s="40">
        <v>26.07</v>
      </c>
      <c r="V234" s="40">
        <v>28.94</v>
      </c>
      <c r="W234" s="40">
        <v>30.98</v>
      </c>
      <c r="X234" s="43">
        <f t="shared" si="62"/>
        <v>28.663333333333338</v>
      </c>
      <c r="Y234" s="43"/>
      <c r="Z234" s="2" t="s">
        <v>79</v>
      </c>
      <c r="AA234" s="37">
        <f t="shared" si="63"/>
        <v>2659574.4680851065</v>
      </c>
      <c r="AB234" s="38">
        <f>X234*'DNA extraction'!O234*'DNA extraction'!F234/'DNA extraction'!E234/1000</f>
        <v>11.157389386272222</v>
      </c>
      <c r="AC234" s="38">
        <f>AB234*FWDW!H234</f>
        <v>0</v>
      </c>
      <c r="AD234" s="37">
        <f t="shared" si="64"/>
        <v>29673907.942213356</v>
      </c>
      <c r="AE234" s="37">
        <f t="shared" si="65"/>
        <v>0</v>
      </c>
      <c r="AF234" s="39">
        <f t="shared" si="66"/>
        <v>2.4666644144133865</v>
      </c>
      <c r="AG234" s="39">
        <f t="shared" si="67"/>
        <v>8.605643962367901E-2</v>
      </c>
    </row>
    <row r="235" spans="1:33" x14ac:dyDescent="0.3">
      <c r="A235" s="31" t="str">
        <f>Meta!A235</f>
        <v>NxW_18S</v>
      </c>
      <c r="B235" s="31">
        <f>Meta!B235</f>
        <v>68</v>
      </c>
      <c r="C235" t="s">
        <v>73</v>
      </c>
      <c r="D235" s="2" t="s">
        <v>244</v>
      </c>
      <c r="E235" s="2" t="s">
        <v>252</v>
      </c>
      <c r="F235" s="2" t="s">
        <v>253</v>
      </c>
      <c r="G235" s="2" t="s">
        <v>254</v>
      </c>
      <c r="H235" s="2" t="s">
        <v>255</v>
      </c>
      <c r="I235">
        <v>0.39</v>
      </c>
      <c r="J235">
        <v>0.32</v>
      </c>
      <c r="K235">
        <v>0.3</v>
      </c>
      <c r="L235" s="41">
        <f t="shared" si="59"/>
        <v>0.33666666666666667</v>
      </c>
      <c r="M235">
        <v>1</v>
      </c>
      <c r="N235" s="36">
        <f t="shared" si="54"/>
        <v>-99.892921329501362</v>
      </c>
      <c r="O235" s="42">
        <f t="shared" si="60"/>
        <v>7.6666666666666675E-2</v>
      </c>
      <c r="P235" t="s">
        <v>158</v>
      </c>
      <c r="Q235" t="s">
        <v>202</v>
      </c>
      <c r="R235">
        <v>19.649999999999999</v>
      </c>
      <c r="S235">
        <v>19.61</v>
      </c>
      <c r="T235" s="43">
        <f t="shared" si="61"/>
        <v>19.63</v>
      </c>
      <c r="U235" t="s">
        <v>202</v>
      </c>
      <c r="V235" s="40">
        <v>7.7759999999999998</v>
      </c>
      <c r="W235" s="40">
        <v>8.3659999999999997</v>
      </c>
      <c r="X235" s="43">
        <f t="shared" si="62"/>
        <v>8.0709999999999997</v>
      </c>
      <c r="Y235" s="43"/>
      <c r="Z235" s="2" t="s">
        <v>79</v>
      </c>
      <c r="AA235" s="37">
        <f t="shared" si="63"/>
        <v>2659574.4680851065</v>
      </c>
      <c r="AB235" s="38">
        <f>X235*'DNA extraction'!O235*'DNA extraction'!F235/'DNA extraction'!E235/1000</f>
        <v>2.8220279720279722</v>
      </c>
      <c r="AC235" s="38">
        <f>AB235*FWDW!H235</f>
        <v>0</v>
      </c>
      <c r="AD235" s="37">
        <f t="shared" si="64"/>
        <v>7505393.5426275861</v>
      </c>
      <c r="AE235" s="37">
        <f t="shared" si="65"/>
        <v>0</v>
      </c>
      <c r="AF235" s="39">
        <f t="shared" si="66"/>
        <v>0.41719300090006295</v>
      </c>
      <c r="AG235" s="39">
        <f t="shared" si="67"/>
        <v>5.169037305167426E-2</v>
      </c>
    </row>
    <row r="236" spans="1:33" x14ac:dyDescent="0.3">
      <c r="A236" s="31" t="str">
        <f>Meta!A236</f>
        <v>NxW_18S</v>
      </c>
      <c r="B236" s="31">
        <f>Meta!B236</f>
        <v>69</v>
      </c>
      <c r="C236" t="s">
        <v>73</v>
      </c>
      <c r="D236" s="2" t="s">
        <v>244</v>
      </c>
      <c r="E236" s="2" t="s">
        <v>252</v>
      </c>
      <c r="F236" s="2" t="s">
        <v>253</v>
      </c>
      <c r="G236" s="2" t="s">
        <v>254</v>
      </c>
      <c r="H236" s="2" t="s">
        <v>255</v>
      </c>
      <c r="I236">
        <v>0.4</v>
      </c>
      <c r="J236">
        <v>0.34</v>
      </c>
      <c r="K236">
        <v>0.32</v>
      </c>
      <c r="L236" s="41">
        <f t="shared" si="59"/>
        <v>0.35333333333333333</v>
      </c>
      <c r="M236">
        <v>1</v>
      </c>
      <c r="N236" s="36">
        <f t="shared" si="54"/>
        <v>-99.852153407092871</v>
      </c>
      <c r="O236" s="42">
        <f t="shared" si="60"/>
        <v>7.6666666666666675E-2</v>
      </c>
      <c r="P236" t="s">
        <v>159</v>
      </c>
      <c r="Q236" t="s">
        <v>202</v>
      </c>
      <c r="R236">
        <v>17.97</v>
      </c>
      <c r="S236">
        <v>17.920000000000002</v>
      </c>
      <c r="T236" s="43">
        <f t="shared" si="61"/>
        <v>17.945</v>
      </c>
      <c r="U236" t="s">
        <v>202</v>
      </c>
      <c r="V236" s="40">
        <v>23.71</v>
      </c>
      <c r="W236" s="40">
        <v>25.43</v>
      </c>
      <c r="X236" s="43">
        <f t="shared" si="62"/>
        <v>24.57</v>
      </c>
      <c r="Y236" s="43"/>
      <c r="Z236" s="2" t="s">
        <v>79</v>
      </c>
      <c r="AA236" s="37">
        <f t="shared" si="63"/>
        <v>2659574.4680851065</v>
      </c>
      <c r="AB236" s="38">
        <f>X236*'DNA extraction'!O236*'DNA extraction'!F236/'DNA extraction'!E236/1000</f>
        <v>10.237500000000001</v>
      </c>
      <c r="AC236" s="38">
        <f>AB236*FWDW!H236</f>
        <v>0</v>
      </c>
      <c r="AD236" s="37">
        <f t="shared" si="64"/>
        <v>27227393.617021278</v>
      </c>
      <c r="AE236" s="37">
        <f t="shared" si="65"/>
        <v>0</v>
      </c>
      <c r="AF236" s="39">
        <f t="shared" si="66"/>
        <v>1.216223663640861</v>
      </c>
      <c r="AG236" s="39">
        <f t="shared" si="67"/>
        <v>4.9500352610535654E-2</v>
      </c>
    </row>
    <row r="237" spans="1:33" x14ac:dyDescent="0.3">
      <c r="A237" s="31" t="str">
        <f>Meta!A237</f>
        <v>NxW_18S</v>
      </c>
      <c r="B237" s="31">
        <f>Meta!B237</f>
        <v>70</v>
      </c>
      <c r="C237" t="s">
        <v>73</v>
      </c>
      <c r="D237" s="2" t="s">
        <v>244</v>
      </c>
      <c r="E237" s="2" t="s">
        <v>252</v>
      </c>
      <c r="F237" s="2" t="s">
        <v>253</v>
      </c>
      <c r="G237" s="2" t="s">
        <v>254</v>
      </c>
      <c r="H237" s="2" t="s">
        <v>255</v>
      </c>
      <c r="I237">
        <v>0.36</v>
      </c>
      <c r="J237">
        <v>0.27</v>
      </c>
      <c r="K237">
        <v>0.25</v>
      </c>
      <c r="L237" s="41">
        <f t="shared" si="59"/>
        <v>0.29333333333333333</v>
      </c>
      <c r="M237">
        <v>1</v>
      </c>
      <c r="N237" s="36">
        <f t="shared" si="54"/>
        <v>-99.961013962974505</v>
      </c>
      <c r="O237" s="42">
        <f t="shared" si="60"/>
        <v>7.6666666666666675E-2</v>
      </c>
      <c r="P237" t="s">
        <v>160</v>
      </c>
      <c r="Q237" t="s">
        <v>202</v>
      </c>
      <c r="R237">
        <v>17.93</v>
      </c>
      <c r="S237">
        <v>17.920000000000002</v>
      </c>
      <c r="T237" s="43">
        <f t="shared" si="61"/>
        <v>17.925000000000001</v>
      </c>
      <c r="U237" t="s">
        <v>202</v>
      </c>
      <c r="V237" s="40">
        <v>24.35</v>
      </c>
      <c r="W237" s="40">
        <v>25.43</v>
      </c>
      <c r="X237" s="43">
        <f t="shared" si="62"/>
        <v>24.89</v>
      </c>
      <c r="Y237" s="43"/>
      <c r="Z237" s="2" t="s">
        <v>79</v>
      </c>
      <c r="AA237" s="37">
        <f t="shared" si="63"/>
        <v>2659574.4680851065</v>
      </c>
      <c r="AB237" s="38">
        <f>X237*'DNA extraction'!O237*'DNA extraction'!F237/'DNA extraction'!E237/1000</f>
        <v>9.3853695324283564</v>
      </c>
      <c r="AC237" s="38">
        <f>AB237*FWDW!H237</f>
        <v>0</v>
      </c>
      <c r="AD237" s="37">
        <f t="shared" si="64"/>
        <v>24961089.181990311</v>
      </c>
      <c r="AE237" s="37">
        <f t="shared" si="65"/>
        <v>0</v>
      </c>
      <c r="AF237" s="39">
        <f t="shared" si="66"/>
        <v>0.76367532368147018</v>
      </c>
      <c r="AG237" s="39">
        <f t="shared" si="67"/>
        <v>3.068201380801407E-2</v>
      </c>
    </row>
    <row r="238" spans="1:33" x14ac:dyDescent="0.3">
      <c r="A238" s="31" t="str">
        <f>Meta!A238</f>
        <v>NxW_18S</v>
      </c>
      <c r="B238" s="31">
        <f>Meta!B238</f>
        <v>71</v>
      </c>
      <c r="C238" t="s">
        <v>73</v>
      </c>
      <c r="D238" s="2" t="s">
        <v>244</v>
      </c>
      <c r="E238" s="2" t="s">
        <v>252</v>
      </c>
      <c r="F238" s="2" t="s">
        <v>253</v>
      </c>
      <c r="G238" s="2" t="s">
        <v>254</v>
      </c>
      <c r="H238" s="2" t="s">
        <v>255</v>
      </c>
      <c r="I238">
        <v>0.31</v>
      </c>
      <c r="J238">
        <v>0.28999999999999998</v>
      </c>
      <c r="K238">
        <v>0.26</v>
      </c>
      <c r="L238" s="41">
        <f t="shared" si="59"/>
        <v>0.28666666666666668</v>
      </c>
      <c r="M238">
        <v>1</v>
      </c>
      <c r="N238" s="36">
        <f t="shared" si="54"/>
        <v>-99.967519111027613</v>
      </c>
      <c r="O238" s="42">
        <f t="shared" si="60"/>
        <v>7.6666666666666675E-2</v>
      </c>
      <c r="P238" t="s">
        <v>161</v>
      </c>
      <c r="Q238">
        <v>16.13</v>
      </c>
      <c r="R238">
        <v>16.010000000000002</v>
      </c>
      <c r="S238">
        <v>16.07</v>
      </c>
      <c r="T238" s="43">
        <f t="shared" si="61"/>
        <v>16.07</v>
      </c>
      <c r="U238" s="40">
        <v>83.48</v>
      </c>
      <c r="V238" s="40">
        <v>87.08</v>
      </c>
      <c r="W238" s="40">
        <v>85.87</v>
      </c>
      <c r="X238" s="43">
        <f t="shared" si="62"/>
        <v>85.476666666666674</v>
      </c>
      <c r="Y238" s="43"/>
      <c r="Z238" s="2" t="s">
        <v>79</v>
      </c>
      <c r="AA238" s="37">
        <f t="shared" si="63"/>
        <v>2659574.4680851065</v>
      </c>
      <c r="AB238" s="38">
        <f>X238*'DNA extraction'!O238*'DNA extraction'!F238/'DNA extraction'!E238/1000</f>
        <v>33.586116568434846</v>
      </c>
      <c r="AC238" s="38">
        <f>AB238*FWDW!H238</f>
        <v>0</v>
      </c>
      <c r="AD238" s="37">
        <f t="shared" si="64"/>
        <v>89324778.10753949</v>
      </c>
      <c r="AE238" s="37">
        <f t="shared" si="65"/>
        <v>0</v>
      </c>
      <c r="AF238" s="39">
        <f t="shared" si="66"/>
        <v>1.8319479614152048</v>
      </c>
      <c r="AG238" s="39">
        <f t="shared" si="67"/>
        <v>2.143214087371062E-2</v>
      </c>
    </row>
    <row r="239" spans="1:33" x14ac:dyDescent="0.3">
      <c r="A239" s="31" t="str">
        <f>Meta!A239</f>
        <v>NxW_18S</v>
      </c>
      <c r="B239" s="31">
        <f>Meta!B239</f>
        <v>72</v>
      </c>
      <c r="C239" t="s">
        <v>73</v>
      </c>
      <c r="D239" s="2" t="s">
        <v>244</v>
      </c>
      <c r="E239" s="2" t="s">
        <v>252</v>
      </c>
      <c r="F239" s="2" t="s">
        <v>253</v>
      </c>
      <c r="G239" s="2" t="s">
        <v>254</v>
      </c>
      <c r="H239" s="2" t="s">
        <v>255</v>
      </c>
      <c r="I239">
        <v>0.34</v>
      </c>
      <c r="J239">
        <v>0.31</v>
      </c>
      <c r="K239">
        <v>0.28999999999999998</v>
      </c>
      <c r="L239" s="41">
        <f t="shared" si="59"/>
        <v>0.3133333333333333</v>
      </c>
      <c r="M239">
        <v>1</v>
      </c>
      <c r="N239" s="36">
        <f t="shared" si="54"/>
        <v>-99.93565561736672</v>
      </c>
      <c r="O239" s="42">
        <f t="shared" si="60"/>
        <v>7.6666666666666675E-2</v>
      </c>
      <c r="P239" t="s">
        <v>162</v>
      </c>
      <c r="Q239">
        <v>18.79</v>
      </c>
      <c r="R239">
        <v>18.420000000000002</v>
      </c>
      <c r="S239">
        <v>18.39</v>
      </c>
      <c r="T239" s="43">
        <f t="shared" si="61"/>
        <v>18.533333333333335</v>
      </c>
      <c r="U239" s="40">
        <v>14.09</v>
      </c>
      <c r="V239" s="40">
        <v>17.59</v>
      </c>
      <c r="W239" s="40">
        <v>18.670000000000002</v>
      </c>
      <c r="X239" s="43">
        <f t="shared" si="62"/>
        <v>16.783333333333335</v>
      </c>
      <c r="Y239" s="43"/>
      <c r="Z239" s="2" t="s">
        <v>79</v>
      </c>
      <c r="AA239" s="37">
        <f t="shared" si="63"/>
        <v>2659574.4680851065</v>
      </c>
      <c r="AB239" s="38">
        <f>X239*'DNA extraction'!O239*'DNA extraction'!F239/'DNA extraction'!E239/1000</f>
        <v>6.8615426546742979</v>
      </c>
      <c r="AC239" s="38">
        <f>AB239*FWDW!H239</f>
        <v>0</v>
      </c>
      <c r="AD239" s="37">
        <f t="shared" si="64"/>
        <v>18248783.656048667</v>
      </c>
      <c r="AE239" s="37">
        <f t="shared" si="65"/>
        <v>0</v>
      </c>
      <c r="AF239" s="39">
        <f t="shared" si="66"/>
        <v>2.3941874056417065</v>
      </c>
      <c r="AG239" s="39">
        <f t="shared" si="67"/>
        <v>0.14265267560923772</v>
      </c>
    </row>
    <row r="240" spans="1:33" x14ac:dyDescent="0.3">
      <c r="A240" s="31" t="str">
        <f>Meta!A240</f>
        <v>NxW_18S</v>
      </c>
      <c r="B240" s="31">
        <f>Meta!B240</f>
        <v>85</v>
      </c>
      <c r="C240" t="s">
        <v>73</v>
      </c>
      <c r="D240" s="2" t="s">
        <v>244</v>
      </c>
      <c r="E240" s="2" t="s">
        <v>252</v>
      </c>
      <c r="F240" s="2" t="s">
        <v>253</v>
      </c>
      <c r="G240" s="2" t="s">
        <v>254</v>
      </c>
      <c r="H240" s="2" t="s">
        <v>255</v>
      </c>
      <c r="I240">
        <v>0.36</v>
      </c>
      <c r="J240">
        <v>0.32</v>
      </c>
      <c r="K240">
        <v>0.3</v>
      </c>
      <c r="L240" s="41">
        <f t="shared" si="59"/>
        <v>0.32666666666666666</v>
      </c>
      <c r="M240">
        <v>1</v>
      </c>
      <c r="N240" s="36">
        <f t="shared" si="54"/>
        <v>-99.913148862624865</v>
      </c>
      <c r="O240" s="42">
        <f t="shared" si="60"/>
        <v>7.6666666666666675E-2</v>
      </c>
      <c r="P240" t="s">
        <v>163</v>
      </c>
      <c r="Q240">
        <v>18.579999999999998</v>
      </c>
      <c r="R240">
        <v>18.18</v>
      </c>
      <c r="S240">
        <v>18.04</v>
      </c>
      <c r="T240" s="43">
        <f t="shared" si="61"/>
        <v>18.266666666666666</v>
      </c>
      <c r="U240" s="40">
        <v>16.21</v>
      </c>
      <c r="V240" s="40">
        <v>20.63</v>
      </c>
      <c r="W240" s="40">
        <v>23.5</v>
      </c>
      <c r="X240" s="43">
        <f t="shared" si="62"/>
        <v>20.113333333333333</v>
      </c>
      <c r="Y240" s="43"/>
      <c r="Z240" s="2" t="s">
        <v>79</v>
      </c>
      <c r="AA240" s="37">
        <f t="shared" si="63"/>
        <v>2659574.4680851065</v>
      </c>
      <c r="AB240" s="38">
        <f>X240*'DNA extraction'!O240*'DNA extraction'!F240/'DNA extraction'!E240/1000</f>
        <v>7.872146118721461</v>
      </c>
      <c r="AC240" s="38">
        <f>AB240*FWDW!H240</f>
        <v>0</v>
      </c>
      <c r="AD240" s="37">
        <f t="shared" si="64"/>
        <v>20936558.826386865</v>
      </c>
      <c r="AE240" s="37">
        <f t="shared" si="65"/>
        <v>0</v>
      </c>
      <c r="AF240" s="39">
        <f t="shared" si="66"/>
        <v>3.6723607302841574</v>
      </c>
      <c r="AG240" s="39">
        <f t="shared" si="67"/>
        <v>0.18258339726305059</v>
      </c>
    </row>
    <row r="241" spans="1:33" x14ac:dyDescent="0.3">
      <c r="A241" s="31" t="str">
        <f>Meta!A241</f>
        <v>NxW_18S</v>
      </c>
      <c r="B241" s="31">
        <f>Meta!B241</f>
        <v>86</v>
      </c>
      <c r="C241" t="s">
        <v>73</v>
      </c>
      <c r="D241" s="2" t="s">
        <v>244</v>
      </c>
      <c r="E241" s="2" t="s">
        <v>252</v>
      </c>
      <c r="F241" s="2" t="s">
        <v>253</v>
      </c>
      <c r="G241" s="2" t="s">
        <v>254</v>
      </c>
      <c r="H241" s="2" t="s">
        <v>255</v>
      </c>
      <c r="I241">
        <v>0.33</v>
      </c>
      <c r="J241">
        <v>0.28000000000000003</v>
      </c>
      <c r="K241">
        <v>0.27</v>
      </c>
      <c r="L241" s="41">
        <f t="shared" si="59"/>
        <v>0.29333333333333339</v>
      </c>
      <c r="M241">
        <v>1</v>
      </c>
      <c r="N241" s="36">
        <f t="shared" si="54"/>
        <v>-99.961013962974505</v>
      </c>
      <c r="O241" s="42">
        <f t="shared" si="60"/>
        <v>7.6666666666666675E-2</v>
      </c>
      <c r="P241" t="s">
        <v>164</v>
      </c>
      <c r="Q241">
        <v>17.41</v>
      </c>
      <c r="R241">
        <v>17.079999999999998</v>
      </c>
      <c r="S241">
        <v>17.059999999999999</v>
      </c>
      <c r="T241" s="43">
        <f t="shared" si="61"/>
        <v>17.183333333333334</v>
      </c>
      <c r="U241" s="40">
        <v>35.46</v>
      </c>
      <c r="V241" s="40">
        <v>42.81</v>
      </c>
      <c r="W241" s="40">
        <v>44.77</v>
      </c>
      <c r="X241" s="43">
        <f t="shared" si="62"/>
        <v>41.013333333333343</v>
      </c>
      <c r="Y241" s="43"/>
      <c r="Z241" s="2" t="s">
        <v>79</v>
      </c>
      <c r="AA241" s="37">
        <f t="shared" si="63"/>
        <v>2659574.4680851065</v>
      </c>
      <c r="AB241" s="38">
        <f>X241*'DNA extraction'!O241*'DNA extraction'!F241/'DNA extraction'!E241/1000</f>
        <v>16.405333333333335</v>
      </c>
      <c r="AC241" s="38">
        <f>AB241*FWDW!H241</f>
        <v>0</v>
      </c>
      <c r="AD241" s="37">
        <f t="shared" si="64"/>
        <v>43631205.673758872</v>
      </c>
      <c r="AE241" s="37">
        <f t="shared" si="65"/>
        <v>0</v>
      </c>
      <c r="AF241" s="39">
        <f t="shared" si="66"/>
        <v>4.9081598724301294</v>
      </c>
      <c r="AG241" s="39">
        <f t="shared" si="67"/>
        <v>0.1196722985800584</v>
      </c>
    </row>
    <row r="242" spans="1:33" x14ac:dyDescent="0.3">
      <c r="A242" s="31" t="str">
        <f>Meta!A242</f>
        <v>NxW_18S</v>
      </c>
      <c r="B242" s="31">
        <f>Meta!B242</f>
        <v>87</v>
      </c>
      <c r="C242" t="s">
        <v>73</v>
      </c>
      <c r="D242" s="2" t="s">
        <v>244</v>
      </c>
      <c r="E242" s="2" t="s">
        <v>252</v>
      </c>
      <c r="F242" s="2" t="s">
        <v>253</v>
      </c>
      <c r="G242" s="2" t="s">
        <v>254</v>
      </c>
      <c r="H242" s="2" t="s">
        <v>255</v>
      </c>
      <c r="I242">
        <v>0.39</v>
      </c>
      <c r="J242">
        <v>0.35</v>
      </c>
      <c r="K242">
        <v>0.33</v>
      </c>
      <c r="L242" s="41">
        <f t="shared" si="59"/>
        <v>0.35666666666666669</v>
      </c>
      <c r="M242">
        <v>1</v>
      </c>
      <c r="N242" s="36">
        <f t="shared" si="54"/>
        <v>-99.842869069529215</v>
      </c>
      <c r="O242" s="42">
        <f t="shared" si="60"/>
        <v>7.6666666666666675E-2</v>
      </c>
      <c r="P242" t="s">
        <v>165</v>
      </c>
      <c r="Q242">
        <v>18.34</v>
      </c>
      <c r="R242">
        <v>17.850000000000001</v>
      </c>
      <c r="S242">
        <v>17.989999999999998</v>
      </c>
      <c r="T242" s="43">
        <f t="shared" si="61"/>
        <v>18.059999999999999</v>
      </c>
      <c r="U242" s="40">
        <v>19.04</v>
      </c>
      <c r="V242" s="40">
        <v>25.68</v>
      </c>
      <c r="W242" s="40">
        <v>24.28</v>
      </c>
      <c r="X242" s="43">
        <f t="shared" si="62"/>
        <v>23</v>
      </c>
      <c r="Y242" s="43"/>
      <c r="Z242" s="2" t="s">
        <v>79</v>
      </c>
      <c r="AA242" s="37">
        <f t="shared" si="63"/>
        <v>2659574.4680851065</v>
      </c>
      <c r="AB242" s="38">
        <f>X242*'DNA extraction'!O242*'DNA extraction'!F242/'DNA extraction'!E242/1000</f>
        <v>9.2667203867848507</v>
      </c>
      <c r="AC242" s="38">
        <f>AB242*FWDW!H242</f>
        <v>0</v>
      </c>
      <c r="AD242" s="37">
        <f t="shared" si="64"/>
        <v>24645532.943576731</v>
      </c>
      <c r="AE242" s="37">
        <f t="shared" si="65"/>
        <v>0</v>
      </c>
      <c r="AF242" s="39">
        <f t="shared" si="66"/>
        <v>3.5001714243733728</v>
      </c>
      <c r="AG242" s="39">
        <f t="shared" si="67"/>
        <v>0.15218136627710316</v>
      </c>
    </row>
    <row r="243" spans="1:33" x14ac:dyDescent="0.3">
      <c r="A243" s="31" t="str">
        <f>Meta!A243</f>
        <v>NxW_18S</v>
      </c>
      <c r="B243" s="31">
        <f>Meta!B243</f>
        <v>88</v>
      </c>
      <c r="C243" t="s">
        <v>73</v>
      </c>
      <c r="D243" s="2" t="s">
        <v>244</v>
      </c>
      <c r="E243" s="2" t="s">
        <v>252</v>
      </c>
      <c r="F243" s="2" t="s">
        <v>253</v>
      </c>
      <c r="G243" s="2" t="s">
        <v>254</v>
      </c>
      <c r="H243" s="2" t="s">
        <v>255</v>
      </c>
      <c r="I243">
        <v>0.37</v>
      </c>
      <c r="J243">
        <v>0.34</v>
      </c>
      <c r="K243">
        <v>0.33</v>
      </c>
      <c r="L243" s="41">
        <f t="shared" si="59"/>
        <v>0.34666666666666668</v>
      </c>
      <c r="M243">
        <v>1</v>
      </c>
      <c r="N243" s="36">
        <f t="shared" si="54"/>
        <v>-99.869567861328107</v>
      </c>
      <c r="O243" s="42">
        <f t="shared" si="60"/>
        <v>7.6666666666666675E-2</v>
      </c>
      <c r="P243" t="s">
        <v>166</v>
      </c>
      <c r="Q243">
        <v>19.3</v>
      </c>
      <c r="R243">
        <v>18.809999999999999</v>
      </c>
      <c r="S243">
        <v>18.809999999999999</v>
      </c>
      <c r="T243" s="43">
        <f t="shared" si="61"/>
        <v>18.973333333333333</v>
      </c>
      <c r="U243" s="40">
        <v>10.02</v>
      </c>
      <c r="V243" s="40">
        <v>13.58</v>
      </c>
      <c r="W243" s="40">
        <v>14.16</v>
      </c>
      <c r="X243" s="43">
        <f t="shared" si="62"/>
        <v>12.586666666666668</v>
      </c>
      <c r="Y243" s="43"/>
      <c r="Z243" s="2" t="s">
        <v>79</v>
      </c>
      <c r="AA243" s="37">
        <f t="shared" si="63"/>
        <v>2659574.4680851065</v>
      </c>
      <c r="AB243" s="38">
        <f>X243*'DNA extraction'!O243*'DNA extraction'!F243/'DNA extraction'!E243/1000</f>
        <v>5.0206089615742595</v>
      </c>
      <c r="AC243" s="38">
        <f>AB243*FWDW!H243</f>
        <v>0</v>
      </c>
      <c r="AD243" s="37">
        <f t="shared" si="64"/>
        <v>13352683.408442181</v>
      </c>
      <c r="AE243" s="37">
        <f t="shared" si="65"/>
        <v>0</v>
      </c>
      <c r="AF243" s="39">
        <f t="shared" si="66"/>
        <v>2.2416363071054324</v>
      </c>
      <c r="AG243" s="39">
        <f t="shared" si="67"/>
        <v>0.17809610490774092</v>
      </c>
    </row>
    <row r="244" spans="1:33" x14ac:dyDescent="0.3">
      <c r="A244" s="31" t="str">
        <f>Meta!A244</f>
        <v>NxW_18S</v>
      </c>
      <c r="B244" s="31">
        <f>Meta!B244</f>
        <v>90</v>
      </c>
      <c r="C244" t="s">
        <v>73</v>
      </c>
      <c r="D244" s="2" t="s">
        <v>244</v>
      </c>
      <c r="E244" s="2" t="s">
        <v>252</v>
      </c>
      <c r="F244" s="2" t="s">
        <v>253</v>
      </c>
      <c r="G244" s="2" t="s">
        <v>254</v>
      </c>
      <c r="H244" s="2" t="s">
        <v>255</v>
      </c>
      <c r="I244">
        <v>0.34</v>
      </c>
      <c r="J244">
        <v>0.31</v>
      </c>
      <c r="K244">
        <v>0.3</v>
      </c>
      <c r="L244" s="41">
        <f t="shared" si="59"/>
        <v>0.31666666666666665</v>
      </c>
      <c r="M244">
        <v>1</v>
      </c>
      <c r="N244" s="36">
        <f t="shared" si="54"/>
        <v>-99.930480720382235</v>
      </c>
      <c r="O244" s="42">
        <f t="shared" si="60"/>
        <v>7.6666666666666675E-2</v>
      </c>
      <c r="P244" t="s">
        <v>167</v>
      </c>
      <c r="Q244">
        <v>18.399999999999999</v>
      </c>
      <c r="R244">
        <v>18.12</v>
      </c>
      <c r="S244">
        <v>18.11</v>
      </c>
      <c r="T244" s="43">
        <f t="shared" si="61"/>
        <v>18.209999999999997</v>
      </c>
      <c r="U244" s="40">
        <v>18.29</v>
      </c>
      <c r="V244" s="40">
        <v>21.47</v>
      </c>
      <c r="W244" s="40">
        <v>22.44</v>
      </c>
      <c r="X244" s="43">
        <f t="shared" si="62"/>
        <v>20.733333333333334</v>
      </c>
      <c r="Y244" s="43"/>
      <c r="Z244" s="2" t="s">
        <v>79</v>
      </c>
      <c r="AA244" s="37">
        <f t="shared" si="63"/>
        <v>2659574.4680851065</v>
      </c>
      <c r="AB244" s="38">
        <f>X244*'DNA extraction'!O244*'DNA extraction'!F244/'DNA extraction'!E244/1000</f>
        <v>8.4937866994401219</v>
      </c>
      <c r="AC244" s="38">
        <f>AB244*FWDW!H244</f>
        <v>0</v>
      </c>
      <c r="AD244" s="37">
        <f t="shared" si="64"/>
        <v>22589858.243191816</v>
      </c>
      <c r="AE244" s="37">
        <f t="shared" si="65"/>
        <v>0</v>
      </c>
      <c r="AF244" s="39">
        <f t="shared" si="66"/>
        <v>2.1708600446213331</v>
      </c>
      <c r="AG244" s="39">
        <f t="shared" si="67"/>
        <v>0.10470386067305465</v>
      </c>
    </row>
    <row r="245" spans="1:33" x14ac:dyDescent="0.3">
      <c r="A245" s="31" t="str">
        <f>Meta!A245</f>
        <v>NxW_18S</v>
      </c>
      <c r="B245" s="31">
        <f>Meta!B245</f>
        <v>91</v>
      </c>
      <c r="C245" t="s">
        <v>73</v>
      </c>
      <c r="D245" s="2" t="s">
        <v>244</v>
      </c>
      <c r="E245" s="2" t="s">
        <v>252</v>
      </c>
      <c r="F245" s="2" t="s">
        <v>253</v>
      </c>
      <c r="G245" s="2" t="s">
        <v>254</v>
      </c>
      <c r="H245" s="2" t="s">
        <v>255</v>
      </c>
      <c r="I245">
        <v>0.27</v>
      </c>
      <c r="J245">
        <v>0.22</v>
      </c>
      <c r="K245">
        <v>0.2</v>
      </c>
      <c r="L245" s="41">
        <f t="shared" si="59"/>
        <v>0.22999999999999998</v>
      </c>
      <c r="M245">
        <v>1</v>
      </c>
      <c r="N245" s="36">
        <f t="shared" si="54"/>
        <v>-99.995510748741779</v>
      </c>
      <c r="O245" s="42">
        <f t="shared" si="60"/>
        <v>7.6666666666666675E-2</v>
      </c>
      <c r="P245" t="s">
        <v>168</v>
      </c>
      <c r="Q245">
        <v>17.32</v>
      </c>
      <c r="R245">
        <v>17.079999999999998</v>
      </c>
      <c r="S245">
        <v>17.079999999999998</v>
      </c>
      <c r="T245" s="43">
        <f t="shared" si="61"/>
        <v>17.16</v>
      </c>
      <c r="U245" s="40">
        <v>37.659999999999997</v>
      </c>
      <c r="V245" s="40">
        <v>42.81</v>
      </c>
      <c r="W245" s="40">
        <v>44.19</v>
      </c>
      <c r="X245" s="43">
        <f t="shared" si="62"/>
        <v>41.553333333333335</v>
      </c>
      <c r="Y245" s="43"/>
      <c r="Z245" s="2" t="s">
        <v>79</v>
      </c>
      <c r="AA245" s="37">
        <f t="shared" si="63"/>
        <v>2659574.4680851065</v>
      </c>
      <c r="AB245" s="38">
        <f>X245*'DNA extraction'!O245*'DNA extraction'!F245/'DNA extraction'!E245/1000</f>
        <v>16.688085676037481</v>
      </c>
      <c r="AC245" s="38">
        <f>AB245*FWDW!H245</f>
        <v>0</v>
      </c>
      <c r="AD245" s="37">
        <f t="shared" si="64"/>
        <v>44383206.585206069</v>
      </c>
      <c r="AE245" s="37">
        <f t="shared" si="65"/>
        <v>0</v>
      </c>
      <c r="AF245" s="39">
        <f t="shared" si="66"/>
        <v>3.4416033085370752</v>
      </c>
      <c r="AG245" s="39">
        <f t="shared" si="67"/>
        <v>8.2823760032177327E-2</v>
      </c>
    </row>
    <row r="246" spans="1:33" x14ac:dyDescent="0.3">
      <c r="A246" s="31" t="str">
        <f>Meta!A246</f>
        <v>NxW_18S</v>
      </c>
      <c r="B246" s="31">
        <f>Meta!B246</f>
        <v>92</v>
      </c>
      <c r="C246" t="s">
        <v>73</v>
      </c>
      <c r="D246" s="2" t="s">
        <v>244</v>
      </c>
      <c r="E246" s="2" t="s">
        <v>252</v>
      </c>
      <c r="F246" s="2" t="s">
        <v>253</v>
      </c>
      <c r="G246" s="2" t="s">
        <v>254</v>
      </c>
      <c r="H246" s="2" t="s">
        <v>255</v>
      </c>
      <c r="I246">
        <v>0.36</v>
      </c>
      <c r="J246">
        <v>0.32</v>
      </c>
      <c r="K246">
        <v>0.31</v>
      </c>
      <c r="L246" s="41">
        <f t="shared" si="59"/>
        <v>0.33</v>
      </c>
      <c r="M246">
        <v>1</v>
      </c>
      <c r="N246" s="36">
        <f t="shared" si="54"/>
        <v>-99.90673966531169</v>
      </c>
      <c r="O246" s="42">
        <f t="shared" si="60"/>
        <v>7.6666666666666675E-2</v>
      </c>
      <c r="P246" t="s">
        <v>169</v>
      </c>
      <c r="Q246">
        <v>17.690000000000001</v>
      </c>
      <c r="R246">
        <v>17.29</v>
      </c>
      <c r="S246">
        <v>17.32</v>
      </c>
      <c r="T246" s="43">
        <f t="shared" si="61"/>
        <v>17.433333333333334</v>
      </c>
      <c r="U246" s="40">
        <v>29.4</v>
      </c>
      <c r="V246" s="40">
        <v>37.24</v>
      </c>
      <c r="W246" s="40">
        <v>37.729999999999997</v>
      </c>
      <c r="X246" s="43">
        <f t="shared" si="62"/>
        <v>34.79</v>
      </c>
      <c r="Y246" s="43"/>
      <c r="Z246" s="2" t="s">
        <v>79</v>
      </c>
      <c r="AA246" s="37">
        <f t="shared" si="63"/>
        <v>2659574.4680851065</v>
      </c>
      <c r="AB246" s="38">
        <f>X246*'DNA extraction'!O246*'DNA extraction'!F246/'DNA extraction'!E246/1000</f>
        <v>13.558067030397506</v>
      </c>
      <c r="AC246" s="38">
        <f>AB246*FWDW!H246</f>
        <v>0</v>
      </c>
      <c r="AD246" s="37">
        <f t="shared" si="64"/>
        <v>36058688.910631664</v>
      </c>
      <c r="AE246" s="37">
        <f t="shared" si="65"/>
        <v>0</v>
      </c>
      <c r="AF246" s="39">
        <f t="shared" si="66"/>
        <v>4.6743020869429994</v>
      </c>
      <c r="AG246" s="39">
        <f t="shared" si="67"/>
        <v>0.13435763400238573</v>
      </c>
    </row>
    <row r="247" spans="1:33" x14ac:dyDescent="0.3">
      <c r="A247" s="31" t="str">
        <f>Meta!A247</f>
        <v>NxW_18S</v>
      </c>
      <c r="B247" s="31">
        <f>Meta!B247</f>
        <v>93</v>
      </c>
      <c r="C247" t="s">
        <v>73</v>
      </c>
      <c r="D247" s="2" t="s">
        <v>244</v>
      </c>
      <c r="E247" s="2" t="s">
        <v>252</v>
      </c>
      <c r="F247" s="2" t="s">
        <v>253</v>
      </c>
      <c r="G247" s="2" t="s">
        <v>254</v>
      </c>
      <c r="H247" s="2" t="s">
        <v>255</v>
      </c>
      <c r="I247">
        <v>0.35</v>
      </c>
      <c r="J247">
        <v>0.31</v>
      </c>
      <c r="K247">
        <v>0.3</v>
      </c>
      <c r="L247" s="41">
        <f t="shared" si="59"/>
        <v>0.32</v>
      </c>
      <c r="M247">
        <v>1</v>
      </c>
      <c r="N247" s="36">
        <f t="shared" si="54"/>
        <v>-99.92501057906675</v>
      </c>
      <c r="O247" s="42">
        <f t="shared" si="60"/>
        <v>7.6666666666666675E-2</v>
      </c>
      <c r="P247" t="s">
        <v>170</v>
      </c>
      <c r="Q247">
        <v>19.579999999999998</v>
      </c>
      <c r="R247">
        <v>19.25</v>
      </c>
      <c r="S247">
        <v>19.239999999999998</v>
      </c>
      <c r="T247" s="43">
        <f t="shared" si="61"/>
        <v>19.356666666666666</v>
      </c>
      <c r="U247" s="40">
        <v>8.3059999999999992</v>
      </c>
      <c r="V247" s="40">
        <v>10.14</v>
      </c>
      <c r="W247" s="40">
        <v>10.67</v>
      </c>
      <c r="X247" s="43">
        <f t="shared" si="62"/>
        <v>9.7053333333333338</v>
      </c>
      <c r="Y247" s="43"/>
      <c r="Z247" s="2" t="s">
        <v>79</v>
      </c>
      <c r="AA247" s="37">
        <f t="shared" si="63"/>
        <v>2659574.4680851065</v>
      </c>
      <c r="AB247" s="38">
        <f>X247*'DNA extraction'!O247*'DNA extraction'!F247/'DNA extraction'!E247/1000</f>
        <v>3.8406542672470656</v>
      </c>
      <c r="AC247" s="38">
        <f>AB247*FWDW!H247</f>
        <v>0</v>
      </c>
      <c r="AD247" s="37">
        <f t="shared" si="64"/>
        <v>10214506.029912408</v>
      </c>
      <c r="AE247" s="37">
        <f t="shared" si="65"/>
        <v>0</v>
      </c>
      <c r="AF247" s="39">
        <f t="shared" si="66"/>
        <v>1.2404939876248233</v>
      </c>
      <c r="AG247" s="39">
        <f t="shared" si="67"/>
        <v>0.12781570143132537</v>
      </c>
    </row>
    <row r="248" spans="1:33" x14ac:dyDescent="0.3">
      <c r="A248" s="31" t="str">
        <f>Meta!A248</f>
        <v>NxW_18S</v>
      </c>
      <c r="B248" s="31">
        <f>Meta!B248</f>
        <v>94</v>
      </c>
      <c r="C248" t="s">
        <v>73</v>
      </c>
      <c r="D248" s="2" t="s">
        <v>244</v>
      </c>
      <c r="E248" s="2" t="s">
        <v>252</v>
      </c>
      <c r="F248" s="2" t="s">
        <v>253</v>
      </c>
      <c r="G248" s="2" t="s">
        <v>254</v>
      </c>
      <c r="H248" s="2" t="s">
        <v>255</v>
      </c>
      <c r="I248">
        <v>0.38</v>
      </c>
      <c r="J248">
        <v>0.34</v>
      </c>
      <c r="K248">
        <v>0.33</v>
      </c>
      <c r="L248" s="41">
        <f t="shared" si="59"/>
        <v>0.35000000000000003</v>
      </c>
      <c r="M248">
        <v>1</v>
      </c>
      <c r="N248" s="36">
        <f t="shared" si="54"/>
        <v>-99.861050450562686</v>
      </c>
      <c r="O248" s="42">
        <f t="shared" si="60"/>
        <v>7.6666666666666675E-2</v>
      </c>
      <c r="P248" t="s">
        <v>171</v>
      </c>
      <c r="Q248" t="s">
        <v>202</v>
      </c>
      <c r="R248">
        <v>19.55</v>
      </c>
      <c r="S248">
        <v>19.52</v>
      </c>
      <c r="T248" s="43">
        <f t="shared" si="61"/>
        <v>19.535</v>
      </c>
      <c r="U248" t="s">
        <v>202</v>
      </c>
      <c r="V248" s="40">
        <v>8.31</v>
      </c>
      <c r="W248" s="40">
        <v>8.8770000000000007</v>
      </c>
      <c r="X248" s="43">
        <f t="shared" si="62"/>
        <v>8.5935000000000006</v>
      </c>
      <c r="Y248" s="43"/>
      <c r="Z248" s="2" t="s">
        <v>79</v>
      </c>
      <c r="AA248" s="37">
        <f t="shared" si="63"/>
        <v>2659574.4680851065</v>
      </c>
      <c r="AB248" s="38">
        <f>X248*'DNA extraction'!O248*'DNA extraction'!F248/'DNA extraction'!E248/1000</f>
        <v>3.2787104158718048</v>
      </c>
      <c r="AC248" s="38">
        <f>AB248*FWDW!H248</f>
        <v>0</v>
      </c>
      <c r="AD248" s="37">
        <f t="shared" si="64"/>
        <v>8719974.5102973543</v>
      </c>
      <c r="AE248" s="37">
        <f t="shared" si="65"/>
        <v>0</v>
      </c>
      <c r="AF248" s="39">
        <f t="shared" si="66"/>
        <v>0.40092954493277255</v>
      </c>
      <c r="AG248" s="39">
        <f t="shared" si="67"/>
        <v>4.6654977009690173E-2</v>
      </c>
    </row>
    <row r="249" spans="1:33" x14ac:dyDescent="0.3">
      <c r="A249" s="31" t="str">
        <f>Meta!A249</f>
        <v>NxW_18S</v>
      </c>
      <c r="B249" s="31">
        <f>Meta!B249</f>
        <v>95</v>
      </c>
      <c r="C249" t="s">
        <v>73</v>
      </c>
      <c r="D249" s="2" t="s">
        <v>244</v>
      </c>
      <c r="E249" s="2" t="s">
        <v>252</v>
      </c>
      <c r="F249" s="2" t="s">
        <v>253</v>
      </c>
      <c r="G249" s="2" t="s">
        <v>254</v>
      </c>
      <c r="H249" s="2" t="s">
        <v>255</v>
      </c>
      <c r="I249">
        <v>0.33</v>
      </c>
      <c r="J249">
        <v>0.28999999999999998</v>
      </c>
      <c r="K249">
        <v>0.27</v>
      </c>
      <c r="L249" s="41">
        <f t="shared" si="59"/>
        <v>0.29666666666666669</v>
      </c>
      <c r="M249">
        <v>1</v>
      </c>
      <c r="N249" s="36">
        <f t="shared" si="54"/>
        <v>-99.957419232695884</v>
      </c>
      <c r="O249" s="42">
        <f t="shared" si="60"/>
        <v>7.6666666666666675E-2</v>
      </c>
      <c r="P249" t="s">
        <v>172</v>
      </c>
      <c r="Q249">
        <v>18.28</v>
      </c>
      <c r="R249">
        <v>17.920000000000002</v>
      </c>
      <c r="S249">
        <v>17.920000000000002</v>
      </c>
      <c r="T249" s="43">
        <f t="shared" si="61"/>
        <v>18.040000000000003</v>
      </c>
      <c r="U249" s="40">
        <v>19.82</v>
      </c>
      <c r="V249" s="40">
        <v>24.51</v>
      </c>
      <c r="W249" s="40">
        <v>25.43</v>
      </c>
      <c r="X249" s="43">
        <f t="shared" si="62"/>
        <v>23.25333333333333</v>
      </c>
      <c r="Y249" s="43"/>
      <c r="Z249" s="2" t="s">
        <v>79</v>
      </c>
      <c r="AA249" s="37">
        <f t="shared" si="63"/>
        <v>2659574.4680851065</v>
      </c>
      <c r="AB249" s="38">
        <f>X249*'DNA extraction'!O249*'DNA extraction'!F249/'DNA extraction'!E249/1000</f>
        <v>9.3763440860215059</v>
      </c>
      <c r="AC249" s="38">
        <f>AB249*FWDW!H249</f>
        <v>0</v>
      </c>
      <c r="AD249" s="37">
        <f t="shared" si="64"/>
        <v>24937085.335163582</v>
      </c>
      <c r="AE249" s="37">
        <f t="shared" si="65"/>
        <v>0</v>
      </c>
      <c r="AF249" s="39">
        <f t="shared" si="66"/>
        <v>3.0087261978009083</v>
      </c>
      <c r="AG249" s="39">
        <f t="shared" si="67"/>
        <v>0.12938902800175928</v>
      </c>
    </row>
    <row r="250" spans="1:33" x14ac:dyDescent="0.3">
      <c r="A250" s="31" t="str">
        <f>Meta!A250</f>
        <v>NxW_18S</v>
      </c>
      <c r="B250" s="31">
        <f>Meta!B250</f>
        <v>96</v>
      </c>
      <c r="C250" t="s">
        <v>73</v>
      </c>
      <c r="D250" s="2" t="s">
        <v>244</v>
      </c>
      <c r="E250" s="2" t="s">
        <v>252</v>
      </c>
      <c r="F250" s="2" t="s">
        <v>253</v>
      </c>
      <c r="G250" s="2" t="s">
        <v>254</v>
      </c>
      <c r="H250" s="2" t="s">
        <v>255</v>
      </c>
      <c r="I250">
        <v>0.36</v>
      </c>
      <c r="J250">
        <v>0.3</v>
      </c>
      <c r="K250">
        <v>0.28999999999999998</v>
      </c>
      <c r="L250" s="41">
        <f t="shared" si="59"/>
        <v>0.31666666666666665</v>
      </c>
      <c r="M250">
        <v>1</v>
      </c>
      <c r="N250" s="36">
        <f t="shared" si="54"/>
        <v>-99.930480720382235</v>
      </c>
      <c r="O250" s="42">
        <f t="shared" si="60"/>
        <v>7.6666666666666675E-2</v>
      </c>
      <c r="P250" t="s">
        <v>173</v>
      </c>
      <c r="Q250">
        <v>18.579999999999998</v>
      </c>
      <c r="R250">
        <v>18.07</v>
      </c>
      <c r="S250">
        <v>18.04</v>
      </c>
      <c r="T250" s="43">
        <f t="shared" si="61"/>
        <v>18.23</v>
      </c>
      <c r="U250" s="40">
        <v>16.21</v>
      </c>
      <c r="V250" s="40">
        <v>22.19</v>
      </c>
      <c r="W250" s="40">
        <v>23.5</v>
      </c>
      <c r="X250" s="43">
        <f t="shared" si="62"/>
        <v>20.633333333333336</v>
      </c>
      <c r="Y250" s="43"/>
      <c r="Z250" s="2" t="s">
        <v>79</v>
      </c>
      <c r="AA250" s="37">
        <f t="shared" si="63"/>
        <v>2659574.4680851065</v>
      </c>
      <c r="AB250" s="38">
        <f>X250*'DNA extraction'!O250*'DNA extraction'!F250/'DNA extraction'!E250/1000</f>
        <v>8.1105870020964357</v>
      </c>
      <c r="AC250" s="38">
        <f>AB250*FWDW!H250</f>
        <v>0</v>
      </c>
      <c r="AD250" s="37">
        <f t="shared" si="64"/>
        <v>21570710.111958608</v>
      </c>
      <c r="AE250" s="37">
        <f t="shared" si="65"/>
        <v>0</v>
      </c>
      <c r="AF250" s="39">
        <f t="shared" si="66"/>
        <v>3.8863135917387335</v>
      </c>
      <c r="AG250" s="39">
        <f t="shared" si="67"/>
        <v>0.18835122415535055</v>
      </c>
    </row>
    <row r="251" spans="1:33" x14ac:dyDescent="0.3">
      <c r="A251" s="31" t="str">
        <f>Meta!A251</f>
        <v>NxW_18S</v>
      </c>
      <c r="B251" s="31">
        <f>Meta!B251</f>
        <v>97</v>
      </c>
      <c r="C251" t="s">
        <v>73</v>
      </c>
      <c r="D251" s="2" t="s">
        <v>244</v>
      </c>
      <c r="E251" s="2" t="s">
        <v>252</v>
      </c>
      <c r="F251" s="2" t="s">
        <v>253</v>
      </c>
      <c r="G251" s="2" t="s">
        <v>254</v>
      </c>
      <c r="H251" s="2" t="s">
        <v>255</v>
      </c>
      <c r="I251">
        <v>0.34</v>
      </c>
      <c r="J251">
        <v>0.3</v>
      </c>
      <c r="K251">
        <v>0.28999999999999998</v>
      </c>
      <c r="L251" s="41">
        <f t="shared" si="59"/>
        <v>0.31</v>
      </c>
      <c r="M251">
        <v>1</v>
      </c>
      <c r="N251" s="36">
        <f t="shared" si="54"/>
        <v>-99.940544292914552</v>
      </c>
      <c r="O251" s="42">
        <f t="shared" si="60"/>
        <v>7.6666666666666675E-2</v>
      </c>
      <c r="P251" t="s">
        <v>174</v>
      </c>
      <c r="Q251">
        <v>18.21</v>
      </c>
      <c r="R251">
        <v>17.829999999999998</v>
      </c>
      <c r="S251">
        <v>17.87</v>
      </c>
      <c r="T251" s="43">
        <f t="shared" si="61"/>
        <v>17.97</v>
      </c>
      <c r="U251" s="40">
        <v>20.77</v>
      </c>
      <c r="V251" s="40">
        <v>26.02</v>
      </c>
      <c r="W251" s="40">
        <v>26.28</v>
      </c>
      <c r="X251" s="43">
        <f t="shared" si="62"/>
        <v>24.356666666666666</v>
      </c>
      <c r="Y251" s="43"/>
      <c r="Z251" s="2" t="s">
        <v>79</v>
      </c>
      <c r="AA251" s="37">
        <f t="shared" si="63"/>
        <v>2659574.4680851065</v>
      </c>
      <c r="AB251" s="38">
        <f>X251*'DNA extraction'!O251*'DNA extraction'!F251/'DNA extraction'!E251/1000</f>
        <v>9.8212365591397841</v>
      </c>
      <c r="AC251" s="38">
        <f>AB251*FWDW!H251</f>
        <v>0</v>
      </c>
      <c r="AD251" s="37">
        <f t="shared" si="64"/>
        <v>26120309.997712191</v>
      </c>
      <c r="AE251" s="37">
        <f t="shared" si="65"/>
        <v>0</v>
      </c>
      <c r="AF251" s="39">
        <f t="shared" si="66"/>
        <v>3.108863672362209</v>
      </c>
      <c r="AG251" s="39">
        <f t="shared" si="67"/>
        <v>0.12763912709848949</v>
      </c>
    </row>
    <row r="252" spans="1:33" x14ac:dyDescent="0.3">
      <c r="A252" s="31" t="str">
        <f>Meta!A252</f>
        <v>NxW_18S</v>
      </c>
      <c r="B252" s="31">
        <f>Meta!B252</f>
        <v>98</v>
      </c>
      <c r="C252" t="s">
        <v>73</v>
      </c>
      <c r="D252" s="2" t="s">
        <v>244</v>
      </c>
      <c r="E252" s="2" t="s">
        <v>252</v>
      </c>
      <c r="F252" s="2" t="s">
        <v>253</v>
      </c>
      <c r="G252" s="2" t="s">
        <v>254</v>
      </c>
      <c r="H252" s="2" t="s">
        <v>255</v>
      </c>
      <c r="I252">
        <v>0.34</v>
      </c>
      <c r="J252">
        <v>0.31</v>
      </c>
      <c r="K252">
        <v>0.28000000000000003</v>
      </c>
      <c r="L252" s="41">
        <f t="shared" si="59"/>
        <v>0.31</v>
      </c>
      <c r="M252">
        <v>1</v>
      </c>
      <c r="N252" s="36">
        <f t="shared" si="54"/>
        <v>-99.940544292914552</v>
      </c>
      <c r="O252" s="42">
        <f t="shared" si="60"/>
        <v>7.6666666666666675E-2</v>
      </c>
      <c r="P252" t="s">
        <v>175</v>
      </c>
      <c r="Q252">
        <v>19.43</v>
      </c>
      <c r="R252">
        <v>19.079999999999998</v>
      </c>
      <c r="S252">
        <v>19.170000000000002</v>
      </c>
      <c r="T252" s="43">
        <f t="shared" si="61"/>
        <v>19.226666666666667</v>
      </c>
      <c r="U252" s="40">
        <v>9.1829999999999998</v>
      </c>
      <c r="V252" s="40">
        <v>11.35</v>
      </c>
      <c r="W252" s="40">
        <v>11.17</v>
      </c>
      <c r="X252" s="43">
        <f t="shared" si="62"/>
        <v>10.567666666666668</v>
      </c>
      <c r="Y252" s="43"/>
      <c r="Z252" s="2" t="s">
        <v>79</v>
      </c>
      <c r="AA252" s="37">
        <f t="shared" si="63"/>
        <v>2659574.4680851065</v>
      </c>
      <c r="AB252" s="38">
        <f>X252*'DNA extraction'!O252*'DNA extraction'!F252/'DNA extraction'!E252/1000</f>
        <v>4.2102257636122182</v>
      </c>
      <c r="AC252" s="38">
        <f>AB252*FWDW!H252</f>
        <v>0</v>
      </c>
      <c r="AD252" s="37">
        <f t="shared" si="64"/>
        <v>11197408.945777176</v>
      </c>
      <c r="AE252" s="37">
        <f t="shared" si="65"/>
        <v>0</v>
      </c>
      <c r="AF252" s="39">
        <f t="shared" si="66"/>
        <v>1.2025291403260601</v>
      </c>
      <c r="AG252" s="39">
        <f t="shared" si="67"/>
        <v>0.11379325051188152</v>
      </c>
    </row>
    <row r="253" spans="1:33" x14ac:dyDescent="0.3">
      <c r="A253" s="31" t="str">
        <f>Meta!A253</f>
        <v>NxW_18S</v>
      </c>
      <c r="B253" s="31">
        <f>Meta!B253</f>
        <v>99</v>
      </c>
      <c r="C253" t="s">
        <v>73</v>
      </c>
      <c r="D253" s="2" t="s">
        <v>244</v>
      </c>
      <c r="E253" s="2" t="s">
        <v>252</v>
      </c>
      <c r="F253" s="2" t="s">
        <v>253</v>
      </c>
      <c r="G253" s="2" t="s">
        <v>254</v>
      </c>
      <c r="H253" s="2" t="s">
        <v>255</v>
      </c>
      <c r="I253">
        <v>0.33</v>
      </c>
      <c r="J253">
        <v>0.31</v>
      </c>
      <c r="K253">
        <v>0.3</v>
      </c>
      <c r="L253" s="41">
        <f t="shared" si="59"/>
        <v>0.3133333333333333</v>
      </c>
      <c r="M253">
        <v>1</v>
      </c>
      <c r="N253" s="36">
        <f t="shared" si="54"/>
        <v>-99.93565561736672</v>
      </c>
      <c r="O253" s="42">
        <f t="shared" si="60"/>
        <v>7.6666666666666675E-2</v>
      </c>
      <c r="P253" t="s">
        <v>176</v>
      </c>
      <c r="Q253">
        <v>18.829999999999998</v>
      </c>
      <c r="R253">
        <v>18.64</v>
      </c>
      <c r="S253">
        <v>18.670000000000002</v>
      </c>
      <c r="T253" s="43">
        <f t="shared" si="61"/>
        <v>18.713333333333335</v>
      </c>
      <c r="U253" s="40">
        <v>13.72</v>
      </c>
      <c r="V253" s="40">
        <v>15.2</v>
      </c>
      <c r="W253" s="40">
        <v>15.53</v>
      </c>
      <c r="X253" s="43">
        <f t="shared" si="62"/>
        <v>14.816666666666668</v>
      </c>
      <c r="Y253" s="43"/>
      <c r="Z253" s="2" t="s">
        <v>79</v>
      </c>
      <c r="AA253" s="37">
        <f t="shared" si="63"/>
        <v>2659574.4680851065</v>
      </c>
      <c r="AB253" s="38">
        <f>X253*'DNA extraction'!O253*'DNA extraction'!F253/'DNA extraction'!E253/1000</f>
        <v>5.8448389217619985</v>
      </c>
      <c r="AC253" s="38">
        <f>AB253*FWDW!H253</f>
        <v>0</v>
      </c>
      <c r="AD253" s="37">
        <f t="shared" si="64"/>
        <v>15544784.366388295</v>
      </c>
      <c r="AE253" s="37">
        <f t="shared" si="65"/>
        <v>0</v>
      </c>
      <c r="AF253" s="39">
        <f t="shared" si="66"/>
        <v>0.96396749599420206</v>
      </c>
      <c r="AG253" s="39">
        <f t="shared" si="67"/>
        <v>6.5059673520418582E-2</v>
      </c>
    </row>
    <row r="254" spans="1:33" x14ac:dyDescent="0.3">
      <c r="A254" s="31" t="str">
        <f>Meta!A254</f>
        <v>NxW_18S</v>
      </c>
      <c r="B254" s="31">
        <f>Meta!B254</f>
        <v>100</v>
      </c>
      <c r="C254" t="s">
        <v>73</v>
      </c>
      <c r="D254" s="2" t="s">
        <v>244</v>
      </c>
      <c r="E254" s="2" t="s">
        <v>252</v>
      </c>
      <c r="F254" s="2" t="s">
        <v>253</v>
      </c>
      <c r="G254" s="2" t="s">
        <v>254</v>
      </c>
      <c r="H254" s="2" t="s">
        <v>255</v>
      </c>
      <c r="I254">
        <v>0.38</v>
      </c>
      <c r="J254">
        <v>0.32</v>
      </c>
      <c r="K254">
        <v>0.31</v>
      </c>
      <c r="L254" s="41">
        <f t="shared" si="59"/>
        <v>0.33666666666666667</v>
      </c>
      <c r="M254">
        <v>1</v>
      </c>
      <c r="N254" s="36">
        <f t="shared" ref="N254:N317" si="68">100*(10^(-1/L254)-1)</f>
        <v>-99.892921329501362</v>
      </c>
      <c r="O254" s="42">
        <f t="shared" si="60"/>
        <v>7.6666666666666675E-2</v>
      </c>
      <c r="P254" t="s">
        <v>177</v>
      </c>
      <c r="Q254" t="s">
        <v>202</v>
      </c>
      <c r="R254">
        <v>18.05</v>
      </c>
      <c r="S254">
        <v>18.190000000000001</v>
      </c>
      <c r="T254" s="43">
        <f t="shared" si="61"/>
        <v>18.12</v>
      </c>
      <c r="U254" t="s">
        <v>202</v>
      </c>
      <c r="V254" s="40">
        <v>22.49</v>
      </c>
      <c r="W254" s="40">
        <v>21.29</v>
      </c>
      <c r="X254" s="43">
        <f t="shared" si="62"/>
        <v>21.89</v>
      </c>
      <c r="Y254" s="43"/>
      <c r="Z254" s="2" t="s">
        <v>79</v>
      </c>
      <c r="AA254" s="37">
        <f t="shared" si="63"/>
        <v>2659574.4680851065</v>
      </c>
      <c r="AB254" s="38">
        <f>X254*'DNA extraction'!O254*'DNA extraction'!F254/'DNA extraction'!E254/1000</f>
        <v>8.55078125</v>
      </c>
      <c r="AC254" s="38">
        <f>AB254*FWDW!H254</f>
        <v>0</v>
      </c>
      <c r="AD254" s="37">
        <f t="shared" si="64"/>
        <v>22741439.494680852</v>
      </c>
      <c r="AE254" s="37">
        <f t="shared" si="65"/>
        <v>0</v>
      </c>
      <c r="AF254" s="39">
        <f t="shared" si="66"/>
        <v>0.84852813742385647</v>
      </c>
      <c r="AG254" s="39">
        <f t="shared" si="67"/>
        <v>3.8763277177882888E-2</v>
      </c>
    </row>
    <row r="255" spans="1:33" x14ac:dyDescent="0.3">
      <c r="A255" s="31" t="str">
        <f>Meta!A255</f>
        <v>NxW_18S</v>
      </c>
      <c r="B255" s="31">
        <f>Meta!B255</f>
        <v>101</v>
      </c>
      <c r="C255" t="s">
        <v>73</v>
      </c>
      <c r="D255" s="2" t="s">
        <v>244</v>
      </c>
      <c r="E255" s="2" t="s">
        <v>252</v>
      </c>
      <c r="F255" s="2" t="s">
        <v>253</v>
      </c>
      <c r="G255" s="2" t="s">
        <v>254</v>
      </c>
      <c r="H255" s="2" t="s">
        <v>255</v>
      </c>
      <c r="I255">
        <v>0.35</v>
      </c>
      <c r="J255">
        <v>0.31</v>
      </c>
      <c r="K255">
        <v>0.3</v>
      </c>
      <c r="L255" s="41">
        <f t="shared" ref="L255:L277" si="69">AVERAGE(I255:K255)</f>
        <v>0.32</v>
      </c>
      <c r="M255">
        <v>1</v>
      </c>
      <c r="N255" s="36">
        <f t="shared" si="68"/>
        <v>-99.92501057906675</v>
      </c>
      <c r="O255" s="42">
        <f t="shared" ref="O255:O277" si="70">AVERAGE(0.05,0.09,0.09)</f>
        <v>7.6666666666666675E-2</v>
      </c>
      <c r="P255" t="s">
        <v>178</v>
      </c>
      <c r="Q255">
        <v>19.920000000000002</v>
      </c>
      <c r="R255">
        <v>19.420000000000002</v>
      </c>
      <c r="S255">
        <v>19.399999999999999</v>
      </c>
      <c r="T255" s="43">
        <f t="shared" ref="T255:T318" si="71">AVERAGE(Q255:S255)</f>
        <v>19.580000000000002</v>
      </c>
      <c r="U255" s="40">
        <v>6.6159999999999997</v>
      </c>
      <c r="V255" s="40">
        <v>9.0579999999999998</v>
      </c>
      <c r="W255" s="40">
        <v>9.6059999999999999</v>
      </c>
      <c r="X255" s="43">
        <f t="shared" ref="X255:X318" si="72">AVERAGE(U255:W255)</f>
        <v>8.4266666666666676</v>
      </c>
      <c r="Y255" s="43"/>
      <c r="Z255" s="2" t="s">
        <v>79</v>
      </c>
      <c r="AA255" s="37">
        <f t="shared" ref="AA255:AA277" si="73">VLOOKUP(Z255,$AK$3:$AR$4,8,FALSE)</f>
        <v>2659574.4680851065</v>
      </c>
      <c r="AB255" s="38">
        <f>X255*'DNA extraction'!O255*'DNA extraction'!F255/'DNA extraction'!E255/1000</f>
        <v>3.3559007035709549</v>
      </c>
      <c r="AC255" s="38">
        <f>AB255*FWDW!H255</f>
        <v>0</v>
      </c>
      <c r="AD255" s="37">
        <f t="shared" si="64"/>
        <v>8925267.8286461569</v>
      </c>
      <c r="AE255" s="37">
        <f t="shared" si="65"/>
        <v>0</v>
      </c>
      <c r="AF255" s="39">
        <f t="shared" si="66"/>
        <v>1.5918421194745711</v>
      </c>
      <c r="AG255" s="39">
        <f t="shared" si="67"/>
        <v>0.1889053148110646</v>
      </c>
    </row>
    <row r="256" spans="1:33" x14ac:dyDescent="0.3">
      <c r="A256" s="31" t="str">
        <f>Meta!A256</f>
        <v>NxW_18S</v>
      </c>
      <c r="B256" s="31">
        <f>Meta!B256</f>
        <v>102</v>
      </c>
      <c r="C256" t="s">
        <v>73</v>
      </c>
      <c r="D256" s="2" t="s">
        <v>244</v>
      </c>
      <c r="E256" s="2" t="s">
        <v>252</v>
      </c>
      <c r="F256" s="2" t="s">
        <v>253</v>
      </c>
      <c r="G256" s="2" t="s">
        <v>254</v>
      </c>
      <c r="H256" s="2" t="s">
        <v>255</v>
      </c>
      <c r="I256">
        <v>0.28999999999999998</v>
      </c>
      <c r="J256">
        <v>0.26</v>
      </c>
      <c r="K256">
        <v>0.25</v>
      </c>
      <c r="L256" s="41">
        <f t="shared" si="69"/>
        <v>0.26666666666666666</v>
      </c>
      <c r="M256">
        <v>1</v>
      </c>
      <c r="N256" s="36">
        <f t="shared" si="68"/>
        <v>-99.982217205899616</v>
      </c>
      <c r="O256" s="42">
        <f t="shared" si="70"/>
        <v>7.6666666666666675E-2</v>
      </c>
      <c r="P256" t="s">
        <v>179</v>
      </c>
      <c r="Q256">
        <v>19.09</v>
      </c>
      <c r="R256">
        <v>18.71</v>
      </c>
      <c r="S256">
        <v>18.77</v>
      </c>
      <c r="T256" s="43">
        <f t="shared" si="71"/>
        <v>18.856666666666666</v>
      </c>
      <c r="U256" s="40">
        <v>11.53</v>
      </c>
      <c r="V256" s="40">
        <v>14.51</v>
      </c>
      <c r="W256" s="40">
        <v>14.54</v>
      </c>
      <c r="X256" s="43">
        <f t="shared" si="72"/>
        <v>13.526666666666666</v>
      </c>
      <c r="Y256" s="43"/>
      <c r="Z256" s="2" t="s">
        <v>79</v>
      </c>
      <c r="AA256" s="37">
        <f t="shared" si="73"/>
        <v>2659574.4680851065</v>
      </c>
      <c r="AB256" s="38">
        <f>X256*'DNA extraction'!O256*'DNA extraction'!F256/'DNA extraction'!E256/1000</f>
        <v>5.5301171981466331</v>
      </c>
      <c r="AC256" s="38">
        <f>AB256*FWDW!H256</f>
        <v>0</v>
      </c>
      <c r="AD256" s="37">
        <f t="shared" ref="AD256:AD277" si="74">AB256*AA256</f>
        <v>14707758.50570913</v>
      </c>
      <c r="AE256" s="37">
        <f t="shared" ref="AE256:AE277" si="75">AC256*AA256</f>
        <v>0</v>
      </c>
      <c r="AF256" s="39">
        <f t="shared" ref="AF256:AF277" si="76">STDEV(U256:W256)</f>
        <v>1.7292291153381965</v>
      </c>
      <c r="AG256" s="39">
        <f t="shared" ref="AG256:AG277" si="77">AF256/X256</f>
        <v>0.12783852503732354</v>
      </c>
    </row>
    <row r="257" spans="1:33" x14ac:dyDescent="0.3">
      <c r="A257" s="31" t="str">
        <f>Meta!A257</f>
        <v>NxW_18S</v>
      </c>
      <c r="B257" s="31">
        <f>Meta!B257</f>
        <v>103</v>
      </c>
      <c r="C257" t="s">
        <v>73</v>
      </c>
      <c r="D257" s="2" t="s">
        <v>244</v>
      </c>
      <c r="E257" s="2" t="s">
        <v>252</v>
      </c>
      <c r="F257" s="2" t="s">
        <v>253</v>
      </c>
      <c r="G257" s="2" t="s">
        <v>254</v>
      </c>
      <c r="H257" s="2" t="s">
        <v>255</v>
      </c>
      <c r="I257">
        <v>0.41</v>
      </c>
      <c r="J257">
        <v>0.37</v>
      </c>
      <c r="K257">
        <v>0.35</v>
      </c>
      <c r="L257" s="41">
        <f t="shared" si="69"/>
        <v>0.37666666666666665</v>
      </c>
      <c r="M257">
        <v>1</v>
      </c>
      <c r="N257" s="36">
        <f t="shared" si="68"/>
        <v>-99.778622874821565</v>
      </c>
      <c r="O257" s="42">
        <f t="shared" si="70"/>
        <v>7.6666666666666675E-2</v>
      </c>
      <c r="P257" t="s">
        <v>180</v>
      </c>
      <c r="Q257" t="s">
        <v>202</v>
      </c>
      <c r="R257">
        <v>20.440000000000001</v>
      </c>
      <c r="S257">
        <v>20.350000000000001</v>
      </c>
      <c r="T257" s="43">
        <f t="shared" si="71"/>
        <v>20.395000000000003</v>
      </c>
      <c r="U257" t="s">
        <v>202</v>
      </c>
      <c r="V257" s="40">
        <v>4.6029999999999998</v>
      </c>
      <c r="W257" s="40">
        <v>5.1420000000000003</v>
      </c>
      <c r="X257" s="43">
        <f t="shared" si="72"/>
        <v>4.8725000000000005</v>
      </c>
      <c r="Y257" s="43"/>
      <c r="Z257" s="2" t="s">
        <v>79</v>
      </c>
      <c r="AA257" s="37">
        <f t="shared" si="73"/>
        <v>2659574.4680851065</v>
      </c>
      <c r="AB257" s="38">
        <f>X257*'DNA extraction'!O257*'DNA extraction'!F257/'DNA extraction'!E257/1000</f>
        <v>1.8907644547923947</v>
      </c>
      <c r="AC257" s="38">
        <f>AB257*FWDW!H257</f>
        <v>0</v>
      </c>
      <c r="AD257" s="37">
        <f t="shared" si="74"/>
        <v>5028628.8691287097</v>
      </c>
      <c r="AE257" s="37">
        <f t="shared" si="75"/>
        <v>0</v>
      </c>
      <c r="AF257" s="39">
        <f t="shared" si="76"/>
        <v>0.38113055505954951</v>
      </c>
      <c r="AG257" s="39">
        <f t="shared" si="77"/>
        <v>7.8220739878819806E-2</v>
      </c>
    </row>
    <row r="258" spans="1:33" x14ac:dyDescent="0.3">
      <c r="A258" s="31" t="str">
        <f>Meta!A258</f>
        <v>NxW_18S</v>
      </c>
      <c r="B258" s="31">
        <f>Meta!B258</f>
        <v>104</v>
      </c>
      <c r="C258" t="s">
        <v>73</v>
      </c>
      <c r="D258" s="2" t="s">
        <v>244</v>
      </c>
      <c r="E258" s="2" t="s">
        <v>252</v>
      </c>
      <c r="F258" s="2" t="s">
        <v>253</v>
      </c>
      <c r="G258" s="2" t="s">
        <v>254</v>
      </c>
      <c r="H258" s="2" t="s">
        <v>255</v>
      </c>
      <c r="I258">
        <v>0.33</v>
      </c>
      <c r="J258">
        <v>0.28999999999999998</v>
      </c>
      <c r="K258">
        <v>0.28999999999999998</v>
      </c>
      <c r="L258" s="41">
        <f t="shared" si="69"/>
        <v>0.30333333333333329</v>
      </c>
      <c r="M258">
        <v>1</v>
      </c>
      <c r="N258" s="36">
        <f t="shared" si="68"/>
        <v>-99.949499380781589</v>
      </c>
      <c r="O258" s="42">
        <f t="shared" si="70"/>
        <v>7.6666666666666675E-2</v>
      </c>
      <c r="P258" t="s">
        <v>181</v>
      </c>
      <c r="Q258">
        <v>18.739999999999998</v>
      </c>
      <c r="R258">
        <v>18.47</v>
      </c>
      <c r="S258">
        <v>18.489999999999998</v>
      </c>
      <c r="T258" s="43">
        <f t="shared" si="71"/>
        <v>18.566666666666663</v>
      </c>
      <c r="U258" s="40">
        <v>14.57</v>
      </c>
      <c r="V258" s="40">
        <v>17.02</v>
      </c>
      <c r="W258" s="40">
        <v>17.48</v>
      </c>
      <c r="X258" s="43">
        <f t="shared" si="72"/>
        <v>16.356666666666666</v>
      </c>
      <c r="Y258" s="43"/>
      <c r="Z258" s="2" t="s">
        <v>79</v>
      </c>
      <c r="AA258" s="37">
        <f t="shared" si="73"/>
        <v>2659574.4680851065</v>
      </c>
      <c r="AB258" s="38">
        <f>X258*'DNA extraction'!O258*'DNA extraction'!F258/'DNA extraction'!E258/1000</f>
        <v>6.4727608494921514</v>
      </c>
      <c r="AC258" s="38">
        <f>AB258*FWDW!H258</f>
        <v>0</v>
      </c>
      <c r="AD258" s="37">
        <f t="shared" si="74"/>
        <v>17214789.493330192</v>
      </c>
      <c r="AE258" s="37">
        <f t="shared" si="75"/>
        <v>0</v>
      </c>
      <c r="AF258" s="39">
        <f t="shared" si="76"/>
        <v>1.5642996302925258</v>
      </c>
      <c r="AG258" s="39">
        <f t="shared" si="77"/>
        <v>9.5636822720146272E-2</v>
      </c>
    </row>
    <row r="259" spans="1:33" x14ac:dyDescent="0.3">
      <c r="A259" s="31" t="str">
        <f>Meta!A259</f>
        <v>NxW_18S</v>
      </c>
      <c r="B259" s="31">
        <f>Meta!B259</f>
        <v>105</v>
      </c>
      <c r="C259" t="s">
        <v>73</v>
      </c>
      <c r="D259" s="2" t="s">
        <v>244</v>
      </c>
      <c r="E259" s="2" t="s">
        <v>252</v>
      </c>
      <c r="F259" s="2" t="s">
        <v>253</v>
      </c>
      <c r="G259" s="2" t="s">
        <v>254</v>
      </c>
      <c r="H259" s="2" t="s">
        <v>255</v>
      </c>
      <c r="I259">
        <v>0.34</v>
      </c>
      <c r="J259">
        <v>0.3</v>
      </c>
      <c r="K259">
        <v>0.28999999999999998</v>
      </c>
      <c r="L259" s="41">
        <f t="shared" si="69"/>
        <v>0.31</v>
      </c>
      <c r="M259">
        <v>1</v>
      </c>
      <c r="N259" s="36">
        <f t="shared" si="68"/>
        <v>-99.940544292914552</v>
      </c>
      <c r="O259" s="42">
        <f t="shared" si="70"/>
        <v>7.6666666666666675E-2</v>
      </c>
      <c r="P259" t="s">
        <v>182</v>
      </c>
      <c r="Q259">
        <v>19.420000000000002</v>
      </c>
      <c r="R259">
        <v>18.96</v>
      </c>
      <c r="S259">
        <v>18.89</v>
      </c>
      <c r="T259" s="43">
        <f t="shared" si="71"/>
        <v>19.09</v>
      </c>
      <c r="U259" s="40">
        <v>9.2439999999999998</v>
      </c>
      <c r="V259" s="40">
        <v>12.29</v>
      </c>
      <c r="W259" s="40">
        <v>13.43</v>
      </c>
      <c r="X259" s="43">
        <f t="shared" si="72"/>
        <v>11.654666666666666</v>
      </c>
      <c r="Y259" s="43"/>
      <c r="Z259" s="2" t="s">
        <v>79</v>
      </c>
      <c r="AA259" s="37">
        <f t="shared" si="73"/>
        <v>2659574.4680851065</v>
      </c>
      <c r="AB259" s="38">
        <f>X259*'DNA extraction'!O259*'DNA extraction'!F259/'DNA extraction'!E259/1000</f>
        <v>4.4466488617575974</v>
      </c>
      <c r="AC259" s="38">
        <f>AB259*FWDW!H259</f>
        <v>0</v>
      </c>
      <c r="AD259" s="37">
        <f t="shared" si="74"/>
        <v>11826193.781270206</v>
      </c>
      <c r="AE259" s="37">
        <f t="shared" si="75"/>
        <v>0</v>
      </c>
      <c r="AF259" s="39">
        <f t="shared" si="76"/>
        <v>2.164113059277021</v>
      </c>
      <c r="AG259" s="39">
        <f t="shared" si="77"/>
        <v>0.18568639680331381</v>
      </c>
    </row>
    <row r="260" spans="1:33" x14ac:dyDescent="0.3">
      <c r="A260" s="31" t="str">
        <f>Meta!A260</f>
        <v>NxW_18S</v>
      </c>
      <c r="B260" s="31">
        <f>Meta!B260</f>
        <v>106</v>
      </c>
      <c r="C260" t="s">
        <v>73</v>
      </c>
      <c r="D260" s="2" t="s">
        <v>244</v>
      </c>
      <c r="E260" s="2" t="s">
        <v>252</v>
      </c>
      <c r="F260" s="2" t="s">
        <v>253</v>
      </c>
      <c r="G260" s="2" t="s">
        <v>254</v>
      </c>
      <c r="H260" s="2" t="s">
        <v>255</v>
      </c>
      <c r="I260">
        <v>0.26</v>
      </c>
      <c r="J260">
        <v>0.21</v>
      </c>
      <c r="K260">
        <v>0.2</v>
      </c>
      <c r="L260" s="41">
        <f t="shared" si="69"/>
        <v>0.2233333333333333</v>
      </c>
      <c r="M260">
        <v>1</v>
      </c>
      <c r="N260" s="36">
        <f t="shared" si="68"/>
        <v>-99.996670430690884</v>
      </c>
      <c r="O260" s="42">
        <f t="shared" si="70"/>
        <v>7.6666666666666675E-2</v>
      </c>
      <c r="P260" t="s">
        <v>183</v>
      </c>
      <c r="Q260">
        <v>18.53</v>
      </c>
      <c r="R260">
        <v>18.309999999999999</v>
      </c>
      <c r="S260">
        <v>18.27</v>
      </c>
      <c r="T260" s="43">
        <f t="shared" si="71"/>
        <v>18.37</v>
      </c>
      <c r="U260" s="40">
        <v>16.760000000000002</v>
      </c>
      <c r="V260" s="40">
        <v>18.920000000000002</v>
      </c>
      <c r="W260" s="40">
        <v>20.2</v>
      </c>
      <c r="X260" s="43">
        <f t="shared" si="72"/>
        <v>18.626666666666669</v>
      </c>
      <c r="Y260" s="43"/>
      <c r="Z260" s="2" t="s">
        <v>79</v>
      </c>
      <c r="AA260" s="37">
        <f t="shared" si="73"/>
        <v>2659574.4680851065</v>
      </c>
      <c r="AB260" s="38">
        <f>X260*'DNA extraction'!O260*'DNA extraction'!F260/'DNA extraction'!E260/1000</f>
        <v>7.4536481259170344</v>
      </c>
      <c r="AC260" s="38">
        <f>AB260*FWDW!H260</f>
        <v>0</v>
      </c>
      <c r="AD260" s="37">
        <f t="shared" si="74"/>
        <v>19823532.249779347</v>
      </c>
      <c r="AE260" s="37">
        <f t="shared" si="75"/>
        <v>0</v>
      </c>
      <c r="AF260" s="39">
        <f t="shared" si="76"/>
        <v>1.7386584866883232</v>
      </c>
      <c r="AG260" s="39">
        <f t="shared" si="77"/>
        <v>9.3342438440675898E-2</v>
      </c>
    </row>
    <row r="261" spans="1:33" x14ac:dyDescent="0.3">
      <c r="A261" s="31" t="str">
        <f>Meta!A261</f>
        <v>NxW_18S</v>
      </c>
      <c r="B261" s="31">
        <f>Meta!B261</f>
        <v>108</v>
      </c>
      <c r="C261" t="s">
        <v>73</v>
      </c>
      <c r="D261" s="2" t="s">
        <v>244</v>
      </c>
      <c r="E261" s="2" t="s">
        <v>252</v>
      </c>
      <c r="F261" s="2" t="s">
        <v>253</v>
      </c>
      <c r="G261" s="2" t="s">
        <v>254</v>
      </c>
      <c r="H261" s="2" t="s">
        <v>255</v>
      </c>
      <c r="I261">
        <v>0.38</v>
      </c>
      <c r="J261">
        <v>0.33</v>
      </c>
      <c r="K261">
        <v>0.32</v>
      </c>
      <c r="L261" s="41">
        <f t="shared" si="69"/>
        <v>0.34333333333333332</v>
      </c>
      <c r="M261">
        <v>1</v>
      </c>
      <c r="N261" s="36">
        <f t="shared" si="68"/>
        <v>-99.877713464611844</v>
      </c>
      <c r="O261" s="42">
        <f t="shared" si="70"/>
        <v>7.6666666666666675E-2</v>
      </c>
      <c r="P261" t="s">
        <v>184</v>
      </c>
      <c r="Q261" t="s">
        <v>202</v>
      </c>
      <c r="R261">
        <v>19.059999999999999</v>
      </c>
      <c r="S261">
        <v>19</v>
      </c>
      <c r="T261" s="43">
        <f t="shared" si="71"/>
        <v>19.03</v>
      </c>
      <c r="U261" t="s">
        <v>202</v>
      </c>
      <c r="V261" s="40">
        <v>11.5</v>
      </c>
      <c r="W261" s="40">
        <v>12.5</v>
      </c>
      <c r="X261" s="43">
        <f t="shared" si="72"/>
        <v>12</v>
      </c>
      <c r="Y261" s="43"/>
      <c r="Z261" s="2" t="s">
        <v>79</v>
      </c>
      <c r="AA261" s="37">
        <f t="shared" si="73"/>
        <v>2659574.4680851065</v>
      </c>
      <c r="AB261" s="38">
        <f>X261*'DNA extraction'!O261*'DNA extraction'!F261/'DNA extraction'!E261/1000</f>
        <v>4.9099836333878883</v>
      </c>
      <c r="AC261" s="38">
        <f>AB261*FWDW!H261</f>
        <v>0</v>
      </c>
      <c r="AD261" s="37">
        <f t="shared" si="74"/>
        <v>13058467.110074172</v>
      </c>
      <c r="AE261" s="37">
        <f t="shared" si="75"/>
        <v>0</v>
      </c>
      <c r="AF261" s="39">
        <f t="shared" si="76"/>
        <v>0.70710678118654757</v>
      </c>
      <c r="AG261" s="39">
        <f t="shared" si="77"/>
        <v>5.8925565098878967E-2</v>
      </c>
    </row>
    <row r="262" spans="1:33" x14ac:dyDescent="0.3">
      <c r="A262" s="31" t="str">
        <f>Meta!A262</f>
        <v>NxW_18S</v>
      </c>
      <c r="B262" s="31">
        <f>Meta!B262</f>
        <v>109</v>
      </c>
      <c r="C262" t="s">
        <v>73</v>
      </c>
      <c r="D262" s="2" t="s">
        <v>244</v>
      </c>
      <c r="E262" s="2" t="s">
        <v>252</v>
      </c>
      <c r="F262" s="2" t="s">
        <v>253</v>
      </c>
      <c r="G262" s="2" t="s">
        <v>254</v>
      </c>
      <c r="H262" s="2" t="s">
        <v>255</v>
      </c>
      <c r="I262">
        <v>0.33</v>
      </c>
      <c r="J262">
        <v>0.27</v>
      </c>
      <c r="K262">
        <v>0.3</v>
      </c>
      <c r="L262" s="41">
        <f t="shared" si="69"/>
        <v>0.30000000000000004</v>
      </c>
      <c r="M262">
        <v>1</v>
      </c>
      <c r="N262" s="36">
        <f t="shared" si="68"/>
        <v>-99.953584111663872</v>
      </c>
      <c r="O262" s="42">
        <f t="shared" si="70"/>
        <v>7.6666666666666675E-2</v>
      </c>
      <c r="P262" t="s">
        <v>185</v>
      </c>
      <c r="Q262">
        <v>19.440000000000001</v>
      </c>
      <c r="R262">
        <v>19.059999999999999</v>
      </c>
      <c r="S262">
        <v>19.239999999999998</v>
      </c>
      <c r="T262" s="43">
        <f t="shared" si="71"/>
        <v>19.246666666666666</v>
      </c>
      <c r="U262" s="40">
        <v>9.1210000000000004</v>
      </c>
      <c r="V262" s="40">
        <v>11.5</v>
      </c>
      <c r="W262" s="40">
        <v>10.67</v>
      </c>
      <c r="X262" s="43">
        <f t="shared" si="72"/>
        <v>10.430333333333335</v>
      </c>
      <c r="Y262" s="43"/>
      <c r="Z262" s="2" t="s">
        <v>79</v>
      </c>
      <c r="AA262" s="37">
        <f t="shared" si="73"/>
        <v>2659574.4680851065</v>
      </c>
      <c r="AB262" s="38">
        <f>X262*'DNA extraction'!O262*'DNA extraction'!F262/'DNA extraction'!E262/1000</f>
        <v>4.294085357485935</v>
      </c>
      <c r="AC262" s="38">
        <f>AB262*FWDW!H262</f>
        <v>0</v>
      </c>
      <c r="AD262" s="37">
        <f t="shared" si="74"/>
        <v>11420439.780547699</v>
      </c>
      <c r="AE262" s="37">
        <f t="shared" si="75"/>
        <v>0</v>
      </c>
      <c r="AF262" s="39">
        <f t="shared" si="76"/>
        <v>1.2074727050055138</v>
      </c>
      <c r="AG262" s="39">
        <f t="shared" si="77"/>
        <v>0.11576549535062929</v>
      </c>
    </row>
    <row r="263" spans="1:33" x14ac:dyDescent="0.3">
      <c r="A263" s="31" t="str">
        <f>Meta!A263</f>
        <v>NxW_18S</v>
      </c>
      <c r="B263" s="31">
        <f>Meta!B263</f>
        <v>110</v>
      </c>
      <c r="C263" t="s">
        <v>73</v>
      </c>
      <c r="D263" s="2" t="s">
        <v>244</v>
      </c>
      <c r="E263" s="2" t="s">
        <v>252</v>
      </c>
      <c r="F263" s="2" t="s">
        <v>253</v>
      </c>
      <c r="G263" s="2" t="s">
        <v>254</v>
      </c>
      <c r="H263" s="2" t="s">
        <v>255</v>
      </c>
      <c r="I263">
        <v>0.34</v>
      </c>
      <c r="J263">
        <v>0.28999999999999998</v>
      </c>
      <c r="K263">
        <v>0.32</v>
      </c>
      <c r="L263" s="41">
        <f t="shared" si="69"/>
        <v>0.31666666666666665</v>
      </c>
      <c r="M263">
        <v>1</v>
      </c>
      <c r="N263" s="36">
        <f t="shared" si="68"/>
        <v>-99.930480720382235</v>
      </c>
      <c r="O263" s="42">
        <f t="shared" si="70"/>
        <v>7.6666666666666675E-2</v>
      </c>
      <c r="P263" t="s">
        <v>186</v>
      </c>
      <c r="Q263" t="s">
        <v>202</v>
      </c>
      <c r="R263">
        <v>18.440000000000001</v>
      </c>
      <c r="S263">
        <v>18.440000000000001</v>
      </c>
      <c r="T263" s="43">
        <f t="shared" si="71"/>
        <v>18.440000000000001</v>
      </c>
      <c r="U263" t="s">
        <v>202</v>
      </c>
      <c r="V263" s="40">
        <v>17.36</v>
      </c>
      <c r="W263" s="40">
        <v>18.059999999999999</v>
      </c>
      <c r="X263" s="43">
        <f t="shared" si="72"/>
        <v>17.71</v>
      </c>
      <c r="Y263" s="43"/>
      <c r="Z263" s="2" t="s">
        <v>79</v>
      </c>
      <c r="AA263" s="37">
        <f t="shared" si="73"/>
        <v>2659574.4680851065</v>
      </c>
      <c r="AB263" s="38">
        <f>X263*'DNA extraction'!O263*'DNA extraction'!F263/'DNA extraction'!E263/1000</f>
        <v>6.8351987649556154</v>
      </c>
      <c r="AC263" s="38">
        <f>AB263*FWDW!H263</f>
        <v>0</v>
      </c>
      <c r="AD263" s="37">
        <f t="shared" si="74"/>
        <v>18178720.119562808</v>
      </c>
      <c r="AE263" s="37">
        <f t="shared" si="75"/>
        <v>0</v>
      </c>
      <c r="AF263" s="39">
        <f t="shared" si="76"/>
        <v>0.49497474683058273</v>
      </c>
      <c r="AG263" s="39">
        <f t="shared" si="77"/>
        <v>2.7948884631879316E-2</v>
      </c>
    </row>
    <row r="264" spans="1:33" x14ac:dyDescent="0.3">
      <c r="A264" s="31" t="str">
        <f>Meta!A264</f>
        <v>NxW_18S</v>
      </c>
      <c r="B264" s="31">
        <f>Meta!B264</f>
        <v>113</v>
      </c>
      <c r="C264" t="s">
        <v>73</v>
      </c>
      <c r="D264" s="2" t="s">
        <v>244</v>
      </c>
      <c r="E264" s="2" t="s">
        <v>252</v>
      </c>
      <c r="F264" s="2" t="s">
        <v>253</v>
      </c>
      <c r="G264" s="2" t="s">
        <v>254</v>
      </c>
      <c r="H264" s="2" t="s">
        <v>255</v>
      </c>
      <c r="I264">
        <v>0.25</v>
      </c>
      <c r="J264">
        <v>0.22</v>
      </c>
      <c r="K264">
        <v>0.2</v>
      </c>
      <c r="L264" s="41">
        <f t="shared" si="69"/>
        <v>0.2233333333333333</v>
      </c>
      <c r="M264">
        <v>1</v>
      </c>
      <c r="N264" s="36">
        <f t="shared" si="68"/>
        <v>-99.996670430690884</v>
      </c>
      <c r="O264" s="42">
        <f t="shared" si="70"/>
        <v>7.6666666666666675E-2</v>
      </c>
      <c r="P264" t="s">
        <v>187</v>
      </c>
      <c r="Q264">
        <v>18.25</v>
      </c>
      <c r="R264">
        <v>18.079999999999998</v>
      </c>
      <c r="S264">
        <v>18.04</v>
      </c>
      <c r="T264" s="43">
        <f t="shared" si="71"/>
        <v>18.123333333333331</v>
      </c>
      <c r="U264" s="40">
        <v>20.22</v>
      </c>
      <c r="V264" s="40">
        <v>22.04</v>
      </c>
      <c r="W264" s="40">
        <v>23.5</v>
      </c>
      <c r="X264" s="43">
        <f t="shared" si="72"/>
        <v>21.919999999999998</v>
      </c>
      <c r="Y264" s="43"/>
      <c r="Z264" s="2" t="s">
        <v>79</v>
      </c>
      <c r="AA264" s="37">
        <f t="shared" si="73"/>
        <v>2659574.4680851065</v>
      </c>
      <c r="AB264" s="38">
        <f>X264*'DNA extraction'!O264*'DNA extraction'!F264/'DNA extraction'!E264/1000</f>
        <v>9.072847682119205</v>
      </c>
      <c r="AC264" s="38">
        <f>AB264*FWDW!H264</f>
        <v>0</v>
      </c>
      <c r="AD264" s="37">
        <f t="shared" si="74"/>
        <v>24129914.048189376</v>
      </c>
      <c r="AE264" s="37">
        <f t="shared" si="75"/>
        <v>0</v>
      </c>
      <c r="AF264" s="39">
        <f t="shared" si="76"/>
        <v>1.6432893841317182</v>
      </c>
      <c r="AG264" s="39">
        <f t="shared" si="77"/>
        <v>7.4967581392870367E-2</v>
      </c>
    </row>
    <row r="265" spans="1:33" x14ac:dyDescent="0.3">
      <c r="A265" s="31" t="str">
        <f>Meta!A265</f>
        <v>NxW_18S</v>
      </c>
      <c r="B265" s="31">
        <f>Meta!B265</f>
        <v>115</v>
      </c>
      <c r="C265" t="s">
        <v>73</v>
      </c>
      <c r="D265" s="2" t="s">
        <v>244</v>
      </c>
      <c r="E265" s="2" t="s">
        <v>252</v>
      </c>
      <c r="F265" s="2" t="s">
        <v>253</v>
      </c>
      <c r="G265" s="2" t="s">
        <v>254</v>
      </c>
      <c r="H265" s="2" t="s">
        <v>255</v>
      </c>
      <c r="I265">
        <v>0.36</v>
      </c>
      <c r="J265">
        <v>0.34</v>
      </c>
      <c r="K265">
        <v>0.32</v>
      </c>
      <c r="L265" s="41">
        <f t="shared" si="69"/>
        <v>0.34</v>
      </c>
      <c r="M265">
        <v>1</v>
      </c>
      <c r="N265" s="36">
        <f t="shared" si="68"/>
        <v>-99.885495243006176</v>
      </c>
      <c r="O265" s="42">
        <f t="shared" si="70"/>
        <v>7.6666666666666675E-2</v>
      </c>
      <c r="P265" t="s">
        <v>188</v>
      </c>
      <c r="Q265">
        <v>18.41</v>
      </c>
      <c r="R265">
        <v>18.149999999999999</v>
      </c>
      <c r="S265">
        <v>18.12</v>
      </c>
      <c r="T265" s="43">
        <f t="shared" si="71"/>
        <v>18.22666666666667</v>
      </c>
      <c r="U265" s="40">
        <v>18.170000000000002</v>
      </c>
      <c r="V265" s="40">
        <v>21.04</v>
      </c>
      <c r="W265" s="40">
        <v>22.29</v>
      </c>
      <c r="X265" s="43">
        <f t="shared" si="72"/>
        <v>20.5</v>
      </c>
      <c r="Y265" s="43"/>
      <c r="Z265" s="2" t="s">
        <v>79</v>
      </c>
      <c r="AA265" s="37">
        <f t="shared" si="73"/>
        <v>2659574.4680851065</v>
      </c>
      <c r="AB265" s="38">
        <f>X265*'DNA extraction'!O265*'DNA extraction'!F265/'DNA extraction'!E265/1000</f>
        <v>8.4085315832649723</v>
      </c>
      <c r="AC265" s="38">
        <f>AB265*FWDW!H265</f>
        <v>0</v>
      </c>
      <c r="AD265" s="37">
        <f t="shared" si="74"/>
        <v>22363115.912938755</v>
      </c>
      <c r="AE265" s="37">
        <f t="shared" si="75"/>
        <v>0</v>
      </c>
      <c r="AF265" s="39">
        <f t="shared" si="76"/>
        <v>2.1124156787905153</v>
      </c>
      <c r="AG265" s="39">
        <f t="shared" si="77"/>
        <v>0.10304466725807392</v>
      </c>
    </row>
    <row r="266" spans="1:33" x14ac:dyDescent="0.3">
      <c r="A266" s="31" t="str">
        <f>Meta!A266</f>
        <v>NxW_18S</v>
      </c>
      <c r="B266" s="31">
        <f>Meta!B266</f>
        <v>116</v>
      </c>
      <c r="C266" t="s">
        <v>73</v>
      </c>
      <c r="D266" s="2" t="s">
        <v>244</v>
      </c>
      <c r="E266" s="2" t="s">
        <v>252</v>
      </c>
      <c r="F266" s="2" t="s">
        <v>253</v>
      </c>
      <c r="G266" s="2" t="s">
        <v>254</v>
      </c>
      <c r="H266" s="2" t="s">
        <v>255</v>
      </c>
      <c r="I266">
        <v>0.39</v>
      </c>
      <c r="J266">
        <v>0.34</v>
      </c>
      <c r="K266">
        <v>0.32</v>
      </c>
      <c r="L266" s="41">
        <f t="shared" si="69"/>
        <v>0.35000000000000003</v>
      </c>
      <c r="M266">
        <v>1</v>
      </c>
      <c r="N266" s="36">
        <f t="shared" si="68"/>
        <v>-99.861050450562686</v>
      </c>
      <c r="O266" s="42">
        <f t="shared" si="70"/>
        <v>7.6666666666666675E-2</v>
      </c>
      <c r="P266" t="s">
        <v>189</v>
      </c>
      <c r="Q266" t="s">
        <v>202</v>
      </c>
      <c r="R266">
        <v>20.78</v>
      </c>
      <c r="S266">
        <v>20.78</v>
      </c>
      <c r="T266" s="43">
        <f t="shared" si="71"/>
        <v>20.78</v>
      </c>
      <c r="U266" t="s">
        <v>202</v>
      </c>
      <c r="V266" s="40">
        <v>3.673</v>
      </c>
      <c r="W266" s="40">
        <v>3.875</v>
      </c>
      <c r="X266" s="43">
        <f t="shared" si="72"/>
        <v>3.774</v>
      </c>
      <c r="Y266" s="43"/>
      <c r="Z266" s="2" t="s">
        <v>79</v>
      </c>
      <c r="AA266" s="37">
        <f t="shared" si="73"/>
        <v>2659574.4680851065</v>
      </c>
      <c r="AB266" s="38">
        <f>X266*'DNA extraction'!O266*'DNA extraction'!F266/'DNA extraction'!E266/1000</f>
        <v>1.4161350844277671</v>
      </c>
      <c r="AC266" s="38">
        <f>AB266*FWDW!H266</f>
        <v>0</v>
      </c>
      <c r="AD266" s="37">
        <f t="shared" si="74"/>
        <v>3766316.7139036362</v>
      </c>
      <c r="AE266" s="37">
        <f t="shared" si="75"/>
        <v>0</v>
      </c>
      <c r="AF266" s="39">
        <f t="shared" si="76"/>
        <v>0.14283556979968257</v>
      </c>
      <c r="AG266" s="39">
        <f t="shared" si="77"/>
        <v>3.7847262798008097E-2</v>
      </c>
    </row>
    <row r="267" spans="1:33" x14ac:dyDescent="0.3">
      <c r="A267" s="31" t="str">
        <f>Meta!A267</f>
        <v>NxW_18S</v>
      </c>
      <c r="B267" s="31">
        <f>Meta!B267</f>
        <v>118</v>
      </c>
      <c r="C267" t="s">
        <v>73</v>
      </c>
      <c r="D267" s="2" t="s">
        <v>244</v>
      </c>
      <c r="E267" s="2" t="s">
        <v>252</v>
      </c>
      <c r="F267" s="2" t="s">
        <v>253</v>
      </c>
      <c r="G267" s="2" t="s">
        <v>254</v>
      </c>
      <c r="H267" s="2" t="s">
        <v>255</v>
      </c>
      <c r="I267">
        <v>0.32</v>
      </c>
      <c r="J267">
        <v>0.27</v>
      </c>
      <c r="K267">
        <v>0.26</v>
      </c>
      <c r="L267" s="41">
        <f t="shared" si="69"/>
        <v>0.28333333333333338</v>
      </c>
      <c r="M267">
        <v>1</v>
      </c>
      <c r="N267" s="36">
        <f t="shared" si="68"/>
        <v>-99.97044790764798</v>
      </c>
      <c r="O267" s="42">
        <f t="shared" si="70"/>
        <v>7.6666666666666675E-2</v>
      </c>
      <c r="P267" t="s">
        <v>190</v>
      </c>
      <c r="Q267" t="s">
        <v>202</v>
      </c>
      <c r="R267">
        <v>18.010000000000002</v>
      </c>
      <c r="S267">
        <v>17.97</v>
      </c>
      <c r="T267" s="43">
        <f t="shared" si="71"/>
        <v>17.990000000000002</v>
      </c>
      <c r="U267" t="s">
        <v>202</v>
      </c>
      <c r="V267" s="40">
        <v>23.09</v>
      </c>
      <c r="W267" s="40">
        <v>24.61</v>
      </c>
      <c r="X267" s="43">
        <f t="shared" si="72"/>
        <v>23.85</v>
      </c>
      <c r="Y267" s="43"/>
      <c r="Z267" s="2" t="s">
        <v>79</v>
      </c>
      <c r="AA267" s="37">
        <f t="shared" si="73"/>
        <v>2659574.4680851065</v>
      </c>
      <c r="AB267" s="38">
        <f>X267*'DNA extraction'!O267*'DNA extraction'!F267/'DNA extraction'!E267/1000</f>
        <v>9.5783132530120483</v>
      </c>
      <c r="AC267" s="38">
        <f>AB267*FWDW!H267</f>
        <v>0</v>
      </c>
      <c r="AD267" s="37">
        <f t="shared" si="74"/>
        <v>25474237.375032045</v>
      </c>
      <c r="AE267" s="37">
        <f t="shared" si="75"/>
        <v>0</v>
      </c>
      <c r="AF267" s="39">
        <f t="shared" si="76"/>
        <v>1.074802307403552</v>
      </c>
      <c r="AG267" s="39">
        <f t="shared" si="77"/>
        <v>4.5065086264299871E-2</v>
      </c>
    </row>
    <row r="268" spans="1:33" x14ac:dyDescent="0.3">
      <c r="A268" s="31" t="str">
        <f>Meta!A268</f>
        <v>NxW_18S</v>
      </c>
      <c r="B268" s="31">
        <f>Meta!B268</f>
        <v>120</v>
      </c>
      <c r="C268" t="s">
        <v>73</v>
      </c>
      <c r="D268" s="2" t="s">
        <v>244</v>
      </c>
      <c r="E268" s="2" t="s">
        <v>252</v>
      </c>
      <c r="F268" s="2" t="s">
        <v>253</v>
      </c>
      <c r="G268" s="2" t="s">
        <v>254</v>
      </c>
      <c r="H268" s="2" t="s">
        <v>255</v>
      </c>
      <c r="I268">
        <v>0.32</v>
      </c>
      <c r="J268">
        <v>0.28999999999999998</v>
      </c>
      <c r="K268">
        <v>0.27</v>
      </c>
      <c r="L268" s="41">
        <f t="shared" si="69"/>
        <v>0.29333333333333333</v>
      </c>
      <c r="M268">
        <v>1</v>
      </c>
      <c r="N268" s="36">
        <f t="shared" si="68"/>
        <v>-99.961013962974505</v>
      </c>
      <c r="O268" s="42">
        <f t="shared" si="70"/>
        <v>7.6666666666666675E-2</v>
      </c>
      <c r="P268" t="s">
        <v>191</v>
      </c>
      <c r="Q268" t="s">
        <v>202</v>
      </c>
      <c r="R268">
        <v>19.940000000000001</v>
      </c>
      <c r="S268">
        <v>19.899999999999999</v>
      </c>
      <c r="T268" s="43">
        <f t="shared" si="71"/>
        <v>19.920000000000002</v>
      </c>
      <c r="U268" t="s">
        <v>202</v>
      </c>
      <c r="V268" s="40">
        <v>6.415</v>
      </c>
      <c r="W268" s="40">
        <v>6.9130000000000003</v>
      </c>
      <c r="X268" s="43">
        <f t="shared" si="72"/>
        <v>6.6639999999999997</v>
      </c>
      <c r="Y268" s="43"/>
      <c r="Z268" s="2" t="s">
        <v>79</v>
      </c>
      <c r="AA268" s="37">
        <f t="shared" si="73"/>
        <v>2659574.4680851065</v>
      </c>
      <c r="AB268" s="38">
        <f>X268*'DNA extraction'!O268*'DNA extraction'!F268/'DNA extraction'!E268/1000</f>
        <v>2.63399209486166</v>
      </c>
      <c r="AC268" s="38">
        <f>AB268*FWDW!H268</f>
        <v>0</v>
      </c>
      <c r="AD268" s="37">
        <f t="shared" si="74"/>
        <v>7005298.1246320745</v>
      </c>
      <c r="AE268" s="37">
        <f t="shared" si="75"/>
        <v>0</v>
      </c>
      <c r="AF268" s="39">
        <f t="shared" si="76"/>
        <v>0.35213917703090081</v>
      </c>
      <c r="AG268" s="39">
        <f t="shared" si="77"/>
        <v>5.2842013359979116E-2</v>
      </c>
    </row>
    <row r="269" spans="1:33" x14ac:dyDescent="0.3">
      <c r="A269" s="31" t="str">
        <f>Meta!A269</f>
        <v>NxW_18S</v>
      </c>
      <c r="B269" s="31">
        <f>Meta!B269</f>
        <v>122</v>
      </c>
      <c r="C269" t="s">
        <v>73</v>
      </c>
      <c r="D269" s="2" t="s">
        <v>244</v>
      </c>
      <c r="E269" s="2" t="s">
        <v>252</v>
      </c>
      <c r="F269" s="2" t="s">
        <v>253</v>
      </c>
      <c r="G269" s="2" t="s">
        <v>254</v>
      </c>
      <c r="H269" s="2" t="s">
        <v>255</v>
      </c>
      <c r="I269">
        <v>0.33</v>
      </c>
      <c r="J269">
        <v>0.31</v>
      </c>
      <c r="K269">
        <v>0.32</v>
      </c>
      <c r="L269" s="41">
        <f t="shared" si="69"/>
        <v>0.32</v>
      </c>
      <c r="M269">
        <v>1</v>
      </c>
      <c r="N269" s="36">
        <f t="shared" si="68"/>
        <v>-99.92501057906675</v>
      </c>
      <c r="O269" s="42">
        <f t="shared" si="70"/>
        <v>7.6666666666666675E-2</v>
      </c>
      <c r="P269" t="s">
        <v>192</v>
      </c>
      <c r="Q269">
        <v>19.78</v>
      </c>
      <c r="R269">
        <v>19.55</v>
      </c>
      <c r="S269">
        <v>19.57</v>
      </c>
      <c r="T269" s="43">
        <f t="shared" si="71"/>
        <v>19.633333333333333</v>
      </c>
      <c r="U269" s="40">
        <v>7.266</v>
      </c>
      <c r="V269" s="40">
        <v>8.31</v>
      </c>
      <c r="W269" s="40">
        <v>8.5890000000000004</v>
      </c>
      <c r="X269" s="43">
        <f t="shared" si="72"/>
        <v>8.0549999999999997</v>
      </c>
      <c r="Y269" s="43"/>
      <c r="Z269" s="2" t="s">
        <v>79</v>
      </c>
      <c r="AA269" s="37">
        <f t="shared" si="73"/>
        <v>2659574.4680851065</v>
      </c>
      <c r="AB269" s="38">
        <f>X269*'DNA extraction'!O269*'DNA extraction'!F269/'DNA extraction'!E269/1000</f>
        <v>3.222</v>
      </c>
      <c r="AC269" s="38">
        <f>AB269*FWDW!H269</f>
        <v>0</v>
      </c>
      <c r="AD269" s="37">
        <f t="shared" si="74"/>
        <v>8569148.9361702129</v>
      </c>
      <c r="AE269" s="37">
        <f t="shared" si="75"/>
        <v>0</v>
      </c>
      <c r="AF269" s="39">
        <f t="shared" si="76"/>
        <v>0.69738870079748239</v>
      </c>
      <c r="AG269" s="39">
        <f t="shared" si="77"/>
        <v>8.6578361365298867E-2</v>
      </c>
    </row>
    <row r="270" spans="1:33" x14ac:dyDescent="0.3">
      <c r="A270" s="31" t="str">
        <f>Meta!A270</f>
        <v>NxW_18S</v>
      </c>
      <c r="B270" s="31">
        <f>Meta!B270</f>
        <v>124</v>
      </c>
      <c r="C270" t="s">
        <v>73</v>
      </c>
      <c r="D270" s="2" t="s">
        <v>244</v>
      </c>
      <c r="E270" s="2" t="s">
        <v>252</v>
      </c>
      <c r="F270" s="2" t="s">
        <v>253</v>
      </c>
      <c r="G270" s="2" t="s">
        <v>254</v>
      </c>
      <c r="H270" s="2" t="s">
        <v>255</v>
      </c>
      <c r="I270">
        <v>0.32</v>
      </c>
      <c r="J270">
        <v>0.3</v>
      </c>
      <c r="K270">
        <v>0.28999999999999998</v>
      </c>
      <c r="L270" s="41">
        <f t="shared" si="69"/>
        <v>0.30333333333333329</v>
      </c>
      <c r="M270">
        <v>1</v>
      </c>
      <c r="N270" s="36">
        <f t="shared" si="68"/>
        <v>-99.949499380781589</v>
      </c>
      <c r="O270" s="42">
        <f t="shared" si="70"/>
        <v>7.6666666666666675E-2</v>
      </c>
      <c r="P270" t="s">
        <v>193</v>
      </c>
      <c r="Q270">
        <v>19.03</v>
      </c>
      <c r="R270">
        <v>18.95</v>
      </c>
      <c r="S270">
        <v>18.940000000000001</v>
      </c>
      <c r="T270" s="43">
        <f t="shared" si="71"/>
        <v>18.973333333333333</v>
      </c>
      <c r="U270" s="40">
        <v>12</v>
      </c>
      <c r="V270" s="40">
        <v>12.37</v>
      </c>
      <c r="W270" s="40">
        <v>13</v>
      </c>
      <c r="X270" s="43">
        <f t="shared" si="72"/>
        <v>12.456666666666665</v>
      </c>
      <c r="Y270" s="43"/>
      <c r="Z270" s="2" t="s">
        <v>79</v>
      </c>
      <c r="AA270" s="37">
        <f t="shared" si="73"/>
        <v>2659574.4680851065</v>
      </c>
      <c r="AB270" s="38">
        <f>X270*'DNA extraction'!O270*'DNA extraction'!F270/'DNA extraction'!E270/1000</f>
        <v>4.9727212242182297</v>
      </c>
      <c r="AC270" s="38">
        <f>AB270*FWDW!H270</f>
        <v>0</v>
      </c>
      <c r="AD270" s="37">
        <f t="shared" si="74"/>
        <v>13225322.404835718</v>
      </c>
      <c r="AE270" s="37">
        <f t="shared" si="75"/>
        <v>0</v>
      </c>
      <c r="AF270" s="39">
        <f t="shared" si="76"/>
        <v>0.50560195147302722</v>
      </c>
      <c r="AG270" s="39">
        <f t="shared" si="77"/>
        <v>4.0588864180334007E-2</v>
      </c>
    </row>
    <row r="271" spans="1:33" x14ac:dyDescent="0.3">
      <c r="A271" s="31" t="str">
        <f>Meta!A271</f>
        <v>NxW_18S</v>
      </c>
      <c r="B271" s="31">
        <f>Meta!B271</f>
        <v>125</v>
      </c>
      <c r="C271" t="s">
        <v>73</v>
      </c>
      <c r="D271" s="2" t="s">
        <v>244</v>
      </c>
      <c r="E271" s="2" t="s">
        <v>252</v>
      </c>
      <c r="F271" s="2" t="s">
        <v>253</v>
      </c>
      <c r="G271" s="2" t="s">
        <v>254</v>
      </c>
      <c r="H271" s="2" t="s">
        <v>255</v>
      </c>
      <c r="I271">
        <v>0.34</v>
      </c>
      <c r="J271">
        <v>0.28999999999999998</v>
      </c>
      <c r="K271">
        <v>0.27</v>
      </c>
      <c r="L271" s="41">
        <f t="shared" si="69"/>
        <v>0.3</v>
      </c>
      <c r="M271">
        <v>1</v>
      </c>
      <c r="N271" s="36">
        <f t="shared" si="68"/>
        <v>-99.953584111663872</v>
      </c>
      <c r="O271" s="42">
        <f t="shared" si="70"/>
        <v>7.6666666666666675E-2</v>
      </c>
      <c r="P271" t="s">
        <v>194</v>
      </c>
      <c r="Q271" t="s">
        <v>202</v>
      </c>
      <c r="R271">
        <v>19.87</v>
      </c>
      <c r="S271">
        <v>19.82</v>
      </c>
      <c r="T271" s="43">
        <f t="shared" si="71"/>
        <v>19.844999999999999</v>
      </c>
      <c r="U271" t="s">
        <v>202</v>
      </c>
      <c r="V271" s="40">
        <v>6.72</v>
      </c>
      <c r="W271" s="40">
        <v>7.2869999999999999</v>
      </c>
      <c r="X271" s="43">
        <f t="shared" si="72"/>
        <v>7.0034999999999998</v>
      </c>
      <c r="Y271" s="43"/>
      <c r="Z271" s="2" t="s">
        <v>79</v>
      </c>
      <c r="AA271" s="37">
        <f t="shared" si="73"/>
        <v>2659574.4680851065</v>
      </c>
      <c r="AB271" s="38">
        <f>X271*'DNA extraction'!O271*'DNA extraction'!F271/'DNA extraction'!E271/1000</f>
        <v>2.8952046300124019</v>
      </c>
      <c r="AC271" s="38">
        <f>AB271*FWDW!H271</f>
        <v>0</v>
      </c>
      <c r="AD271" s="37">
        <f t="shared" si="74"/>
        <v>7700012.3138627717</v>
      </c>
      <c r="AE271" s="37">
        <f t="shared" si="75"/>
        <v>0</v>
      </c>
      <c r="AF271" s="39">
        <f t="shared" si="76"/>
        <v>0.40092954493277255</v>
      </c>
      <c r="AG271" s="39">
        <f t="shared" si="77"/>
        <v>5.7247025763228751E-2</v>
      </c>
    </row>
    <row r="272" spans="1:33" x14ac:dyDescent="0.3">
      <c r="A272" s="31" t="str">
        <f>Meta!A272</f>
        <v>NxW_18S</v>
      </c>
      <c r="B272" s="31">
        <f>Meta!B272</f>
        <v>126</v>
      </c>
      <c r="C272" t="s">
        <v>73</v>
      </c>
      <c r="D272" s="2" t="s">
        <v>244</v>
      </c>
      <c r="E272" s="2" t="s">
        <v>252</v>
      </c>
      <c r="F272" s="2" t="s">
        <v>253</v>
      </c>
      <c r="G272" s="2" t="s">
        <v>254</v>
      </c>
      <c r="H272" s="2" t="s">
        <v>255</v>
      </c>
      <c r="I272">
        <v>0.31</v>
      </c>
      <c r="J272">
        <v>0.25</v>
      </c>
      <c r="K272">
        <v>0.26</v>
      </c>
      <c r="L272" s="41">
        <f t="shared" si="69"/>
        <v>0.27333333333333337</v>
      </c>
      <c r="M272">
        <v>1</v>
      </c>
      <c r="N272" s="36">
        <f t="shared" si="68"/>
        <v>-99.978048539797655</v>
      </c>
      <c r="O272" s="42">
        <f t="shared" si="70"/>
        <v>7.6666666666666675E-2</v>
      </c>
      <c r="P272" t="s">
        <v>195</v>
      </c>
      <c r="Q272">
        <v>19.22</v>
      </c>
      <c r="R272">
        <v>18.72</v>
      </c>
      <c r="S272">
        <v>18.649999999999999</v>
      </c>
      <c r="T272" s="43">
        <f t="shared" si="71"/>
        <v>18.863333333333333</v>
      </c>
      <c r="U272" s="40">
        <v>10.57</v>
      </c>
      <c r="V272" s="40">
        <v>14.41</v>
      </c>
      <c r="W272" s="40">
        <v>15.73</v>
      </c>
      <c r="X272" s="43">
        <f t="shared" si="72"/>
        <v>13.57</v>
      </c>
      <c r="Y272" s="43"/>
      <c r="Z272" s="2" t="s">
        <v>79</v>
      </c>
      <c r="AA272" s="37">
        <f t="shared" si="73"/>
        <v>2659574.4680851065</v>
      </c>
      <c r="AB272" s="38">
        <f>X272*'DNA extraction'!O272*'DNA extraction'!F272/'DNA extraction'!E272/1000</f>
        <v>5.3742574257425737</v>
      </c>
      <c r="AC272" s="38">
        <f>AB272*FWDW!H272</f>
        <v>0</v>
      </c>
      <c r="AD272" s="37">
        <f t="shared" si="74"/>
        <v>14293237.834421739</v>
      </c>
      <c r="AE272" s="37">
        <f t="shared" si="75"/>
        <v>0</v>
      </c>
      <c r="AF272" s="39">
        <f t="shared" si="76"/>
        <v>2.6805969484426453</v>
      </c>
      <c r="AG272" s="39">
        <f t="shared" si="77"/>
        <v>0.1975384634077115</v>
      </c>
    </row>
    <row r="273" spans="1:33" x14ac:dyDescent="0.3">
      <c r="A273" s="31" t="str">
        <f>Meta!A273</f>
        <v>NxW_18S</v>
      </c>
      <c r="B273" s="31">
        <f>Meta!B273</f>
        <v>128</v>
      </c>
      <c r="C273" t="s">
        <v>73</v>
      </c>
      <c r="D273" s="2" t="s">
        <v>244</v>
      </c>
      <c r="E273" s="2" t="s">
        <v>252</v>
      </c>
      <c r="F273" s="2" t="s">
        <v>253</v>
      </c>
      <c r="G273" s="2" t="s">
        <v>254</v>
      </c>
      <c r="H273" s="2" t="s">
        <v>255</v>
      </c>
      <c r="I273">
        <v>0.36</v>
      </c>
      <c r="J273">
        <v>0.32</v>
      </c>
      <c r="K273">
        <v>0.31</v>
      </c>
      <c r="L273" s="41">
        <f t="shared" si="69"/>
        <v>0.33</v>
      </c>
      <c r="M273">
        <v>1</v>
      </c>
      <c r="N273" s="36">
        <f t="shared" si="68"/>
        <v>-99.90673966531169</v>
      </c>
      <c r="O273" s="42">
        <f t="shared" si="70"/>
        <v>7.6666666666666675E-2</v>
      </c>
      <c r="P273" t="s">
        <v>196</v>
      </c>
      <c r="Q273" t="s">
        <v>202</v>
      </c>
      <c r="R273">
        <v>19.309999999999999</v>
      </c>
      <c r="S273">
        <v>19.25</v>
      </c>
      <c r="T273" s="43">
        <f t="shared" si="71"/>
        <v>19.28</v>
      </c>
      <c r="U273" t="s">
        <v>202</v>
      </c>
      <c r="V273" s="40">
        <v>9.7439999999999998</v>
      </c>
      <c r="W273" s="40">
        <v>10.6</v>
      </c>
      <c r="X273" s="43">
        <f t="shared" si="72"/>
        <v>10.172000000000001</v>
      </c>
      <c r="Y273" s="43"/>
      <c r="Z273" s="2" t="s">
        <v>79</v>
      </c>
      <c r="AA273" s="37">
        <f t="shared" si="73"/>
        <v>2659574.4680851065</v>
      </c>
      <c r="AB273" s="38">
        <f>X273*'DNA extraction'!O273*'DNA extraction'!F273/'DNA extraction'!E273/1000</f>
        <v>4.1098989898989906</v>
      </c>
      <c r="AC273" s="38">
        <f>AB273*FWDW!H273</f>
        <v>0</v>
      </c>
      <c r="AD273" s="37">
        <f t="shared" si="74"/>
        <v>10930582.419944124</v>
      </c>
      <c r="AE273" s="37">
        <f t="shared" si="75"/>
        <v>0</v>
      </c>
      <c r="AF273" s="39">
        <f t="shared" si="76"/>
        <v>0.60528340469568465</v>
      </c>
      <c r="AG273" s="39">
        <f t="shared" si="77"/>
        <v>5.9504856930366161E-2</v>
      </c>
    </row>
    <row r="274" spans="1:33" x14ac:dyDescent="0.3">
      <c r="A274" s="31" t="str">
        <f>Meta!A274</f>
        <v>NxW_18S</v>
      </c>
      <c r="B274" s="31" t="str">
        <f>Meta!B274</f>
        <v>qPCR_H2O_1_ITS_A</v>
      </c>
      <c r="C274" t="s">
        <v>73</v>
      </c>
      <c r="D274" s="2"/>
      <c r="E274" s="2" t="s">
        <v>252</v>
      </c>
      <c r="F274" s="2" t="s">
        <v>253</v>
      </c>
      <c r="G274" s="2" t="s">
        <v>254</v>
      </c>
      <c r="H274" s="2" t="s">
        <v>255</v>
      </c>
      <c r="I274">
        <v>0</v>
      </c>
      <c r="J274">
        <v>0</v>
      </c>
      <c r="K274">
        <v>0</v>
      </c>
      <c r="L274" s="41">
        <f t="shared" si="69"/>
        <v>0</v>
      </c>
      <c r="M274">
        <v>1</v>
      </c>
      <c r="N274" s="36" t="e">
        <f t="shared" si="68"/>
        <v>#DIV/0!</v>
      </c>
      <c r="O274" s="42">
        <f t="shared" si="70"/>
        <v>7.6666666666666675E-2</v>
      </c>
      <c r="P274" t="s">
        <v>198</v>
      </c>
      <c r="Q274" t="s">
        <v>213</v>
      </c>
      <c r="R274" t="s">
        <v>213</v>
      </c>
      <c r="S274" t="s">
        <v>112</v>
      </c>
      <c r="T274" s="43" t="e">
        <f t="shared" si="71"/>
        <v>#DIV/0!</v>
      </c>
      <c r="U274" t="s">
        <v>202</v>
      </c>
      <c r="V274" t="s">
        <v>202</v>
      </c>
      <c r="W274" t="s">
        <v>202</v>
      </c>
      <c r="X274" s="43" t="e">
        <f t="shared" si="72"/>
        <v>#DIV/0!</v>
      </c>
      <c r="Y274" s="43"/>
      <c r="Z274" s="2" t="s">
        <v>79</v>
      </c>
      <c r="AA274" s="37">
        <f t="shared" si="73"/>
        <v>2659574.4680851065</v>
      </c>
      <c r="AB274" s="38" t="e">
        <f>X274*'DNA extraction'!O274*'DNA extraction'!F274/'DNA extraction'!E274/1000</f>
        <v>#DIV/0!</v>
      </c>
      <c r="AC274" s="38" t="e">
        <f>AB274*FWDW!H274</f>
        <v>#DIV/0!</v>
      </c>
      <c r="AD274" s="37" t="e">
        <f t="shared" si="74"/>
        <v>#DIV/0!</v>
      </c>
      <c r="AE274" s="37" t="e">
        <f t="shared" si="75"/>
        <v>#DIV/0!</v>
      </c>
      <c r="AF274" s="39" t="e">
        <f t="shared" si="76"/>
        <v>#DIV/0!</v>
      </c>
      <c r="AG274" s="39" t="e">
        <f t="shared" si="77"/>
        <v>#DIV/0!</v>
      </c>
    </row>
    <row r="275" spans="1:33" x14ac:dyDescent="0.3">
      <c r="A275" s="31" t="str">
        <f>Meta!A275</f>
        <v>NxW_18S</v>
      </c>
      <c r="B275" s="31" t="str">
        <f>Meta!B275</f>
        <v>qPCR_H2O_2_ITS_A</v>
      </c>
      <c r="C275" t="s">
        <v>73</v>
      </c>
      <c r="D275" s="2"/>
      <c r="E275" s="2" t="s">
        <v>252</v>
      </c>
      <c r="F275" s="2" t="s">
        <v>253</v>
      </c>
      <c r="G275" s="2" t="s">
        <v>254</v>
      </c>
      <c r="H275" s="2" t="s">
        <v>255</v>
      </c>
      <c r="I275">
        <v>0</v>
      </c>
      <c r="J275">
        <v>0</v>
      </c>
      <c r="K275">
        <v>0</v>
      </c>
      <c r="L275" s="41">
        <f t="shared" si="69"/>
        <v>0</v>
      </c>
      <c r="M275">
        <v>1</v>
      </c>
      <c r="N275" s="36" t="e">
        <f t="shared" si="68"/>
        <v>#DIV/0!</v>
      </c>
      <c r="O275" s="42">
        <f t="shared" si="70"/>
        <v>7.6666666666666675E-2</v>
      </c>
      <c r="P275" t="s">
        <v>199</v>
      </c>
      <c r="Q275" t="s">
        <v>213</v>
      </c>
      <c r="R275" t="s">
        <v>213</v>
      </c>
      <c r="S275" t="s">
        <v>112</v>
      </c>
      <c r="T275" s="43" t="e">
        <f t="shared" si="71"/>
        <v>#DIV/0!</v>
      </c>
      <c r="U275" t="s">
        <v>202</v>
      </c>
      <c r="V275" t="s">
        <v>202</v>
      </c>
      <c r="W275" t="s">
        <v>202</v>
      </c>
      <c r="X275" s="43" t="e">
        <f t="shared" si="72"/>
        <v>#DIV/0!</v>
      </c>
      <c r="Y275" s="43"/>
      <c r="Z275" s="2" t="s">
        <v>79</v>
      </c>
      <c r="AA275" s="37">
        <f t="shared" si="73"/>
        <v>2659574.4680851065</v>
      </c>
      <c r="AB275" s="38" t="e">
        <f>X275*'DNA extraction'!O275*'DNA extraction'!F275/'DNA extraction'!E275/1000</f>
        <v>#DIV/0!</v>
      </c>
      <c r="AC275" s="38" t="e">
        <f>AB275*FWDW!H275</f>
        <v>#DIV/0!</v>
      </c>
      <c r="AD275" s="37" t="e">
        <f t="shared" si="74"/>
        <v>#DIV/0!</v>
      </c>
      <c r="AE275" s="37" t="e">
        <f t="shared" si="75"/>
        <v>#DIV/0!</v>
      </c>
      <c r="AF275" s="39" t="e">
        <f t="shared" si="76"/>
        <v>#DIV/0!</v>
      </c>
      <c r="AG275" s="39" t="e">
        <f t="shared" si="77"/>
        <v>#DIV/0!</v>
      </c>
    </row>
    <row r="276" spans="1:33" x14ac:dyDescent="0.3">
      <c r="A276" s="31" t="str">
        <f>Meta!A276</f>
        <v>NxW_18S</v>
      </c>
      <c r="B276" s="31" t="str">
        <f>Meta!B276</f>
        <v>CalEXn_ITS_A</v>
      </c>
      <c r="C276" t="s">
        <v>73</v>
      </c>
      <c r="D276" s="2" t="s">
        <v>244</v>
      </c>
      <c r="E276" s="2" t="s">
        <v>252</v>
      </c>
      <c r="F276" s="2" t="s">
        <v>253</v>
      </c>
      <c r="G276" s="2" t="s">
        <v>254</v>
      </c>
      <c r="H276" s="2" t="s">
        <v>255</v>
      </c>
      <c r="I276">
        <v>0.32</v>
      </c>
      <c r="J276">
        <v>0.28000000000000003</v>
      </c>
      <c r="K276">
        <v>0.28000000000000003</v>
      </c>
      <c r="L276" s="41">
        <f t="shared" si="69"/>
        <v>0.29333333333333339</v>
      </c>
      <c r="M276">
        <v>1</v>
      </c>
      <c r="N276" s="36">
        <f t="shared" si="68"/>
        <v>-99.961013962974505</v>
      </c>
      <c r="O276" s="42">
        <f t="shared" si="70"/>
        <v>7.6666666666666675E-2</v>
      </c>
      <c r="P276" t="s">
        <v>200</v>
      </c>
      <c r="Q276">
        <v>18.329999999999998</v>
      </c>
      <c r="R276">
        <v>17.899999999999999</v>
      </c>
      <c r="S276">
        <v>17.940000000000001</v>
      </c>
      <c r="T276" s="43">
        <f t="shared" si="71"/>
        <v>18.056666666666668</v>
      </c>
      <c r="U276" s="40">
        <v>19.16</v>
      </c>
      <c r="V276" s="40">
        <v>24.84</v>
      </c>
      <c r="W276" s="40">
        <v>25.1</v>
      </c>
      <c r="X276" s="43">
        <f t="shared" si="72"/>
        <v>23.033333333333331</v>
      </c>
      <c r="Y276" s="43"/>
      <c r="Z276" s="2" t="s">
        <v>79</v>
      </c>
      <c r="AA276" s="37">
        <f t="shared" si="73"/>
        <v>2659574.4680851065</v>
      </c>
      <c r="AB276" s="38" t="e">
        <f>X276*'DNA extraction'!O276*'DNA extraction'!F276/'DNA extraction'!E276/1000</f>
        <v>#N/A</v>
      </c>
      <c r="AC276" s="38" t="e">
        <f>AB276*FWDW!H276</f>
        <v>#N/A</v>
      </c>
      <c r="AD276" s="37" t="e">
        <f t="shared" si="74"/>
        <v>#N/A</v>
      </c>
      <c r="AE276" s="37" t="e">
        <f t="shared" si="75"/>
        <v>#N/A</v>
      </c>
      <c r="AF276" s="39">
        <f t="shared" si="76"/>
        <v>3.3569231944346587</v>
      </c>
      <c r="AG276" s="39">
        <f t="shared" si="77"/>
        <v>0.14574196213175075</v>
      </c>
    </row>
    <row r="277" spans="1:33" x14ac:dyDescent="0.3">
      <c r="A277" s="31" t="str">
        <f>Meta!A277</f>
        <v>NxW_18S</v>
      </c>
      <c r="B277" s="31" t="str">
        <f>Meta!B277</f>
        <v>Zymo_ITS_A</v>
      </c>
      <c r="C277" t="s">
        <v>73</v>
      </c>
      <c r="D277" s="2" t="s">
        <v>244</v>
      </c>
      <c r="E277" s="2" t="s">
        <v>252</v>
      </c>
      <c r="F277" s="2" t="s">
        <v>253</v>
      </c>
      <c r="G277" s="2" t="s">
        <v>254</v>
      </c>
      <c r="H277" s="2" t="s">
        <v>255</v>
      </c>
      <c r="I277">
        <v>0.48</v>
      </c>
      <c r="J277">
        <v>0.47</v>
      </c>
      <c r="K277">
        <v>0.45</v>
      </c>
      <c r="L277" s="41">
        <f t="shared" si="69"/>
        <v>0.46666666666666662</v>
      </c>
      <c r="M277">
        <v>1</v>
      </c>
      <c r="N277" s="36">
        <f>100*(10^(-1/L277)-1)</f>
        <v>-99.280314326998848</v>
      </c>
      <c r="O277" s="42">
        <f t="shared" si="70"/>
        <v>7.6666666666666675E-2</v>
      </c>
      <c r="P277" t="s">
        <v>201</v>
      </c>
      <c r="Q277">
        <v>16.850000000000001</v>
      </c>
      <c r="R277">
        <v>16.78</v>
      </c>
      <c r="S277">
        <v>16.87</v>
      </c>
      <c r="T277" s="43">
        <f t="shared" si="71"/>
        <v>16.833333333333332</v>
      </c>
      <c r="U277" s="40">
        <v>51.57</v>
      </c>
      <c r="V277" s="40">
        <v>52.24</v>
      </c>
      <c r="W277" s="40">
        <v>50.73</v>
      </c>
      <c r="X277" s="43">
        <f t="shared" si="72"/>
        <v>51.513333333333328</v>
      </c>
      <c r="Y277" s="43"/>
      <c r="Z277" s="2" t="s">
        <v>79</v>
      </c>
      <c r="AA277" s="37">
        <f t="shared" si="73"/>
        <v>2659574.4680851065</v>
      </c>
      <c r="AB277" s="38" t="e">
        <f>X277*'DNA extraction'!O277*'DNA extraction'!F277/'DNA extraction'!E277/1000</f>
        <v>#VALUE!</v>
      </c>
      <c r="AC277" s="38" t="e">
        <f>AB277*FWDW!H277</f>
        <v>#VALUE!</v>
      </c>
      <c r="AD277" s="37" t="e">
        <f t="shared" si="74"/>
        <v>#VALUE!</v>
      </c>
      <c r="AE277" s="37" t="e">
        <f t="shared" si="75"/>
        <v>#VALUE!</v>
      </c>
      <c r="AF277" s="39">
        <f t="shared" si="76"/>
        <v>0.75659324166512165</v>
      </c>
      <c r="AG277" s="39">
        <f t="shared" si="77"/>
        <v>1.4687328361559242E-2</v>
      </c>
    </row>
    <row r="278" spans="1:33" x14ac:dyDescent="0.3">
      <c r="A278" s="31" t="str">
        <f>Meta!A278</f>
        <v>NxW_18S</v>
      </c>
      <c r="B278" s="31" t="str">
        <f>Meta!B278</f>
        <v>MinION_Extraction_H2O_ITS_A</v>
      </c>
      <c r="D278" s="2"/>
      <c r="E278" s="2" t="s">
        <v>243</v>
      </c>
      <c r="F278" s="2" t="s">
        <v>242</v>
      </c>
      <c r="G278" s="2" t="s">
        <v>240</v>
      </c>
      <c r="H278" s="2" t="s">
        <v>241</v>
      </c>
      <c r="L278" s="41"/>
      <c r="N278" s="36"/>
      <c r="T278" s="43"/>
      <c r="X278" s="43"/>
      <c r="Y278" s="43"/>
      <c r="Z278" s="2"/>
      <c r="AA278" s="37"/>
      <c r="AB278" s="38"/>
      <c r="AC278" s="38"/>
      <c r="AD278" s="37"/>
      <c r="AE278" s="37"/>
      <c r="AF278" s="39"/>
      <c r="AG278" s="39"/>
    </row>
    <row r="279" spans="1:33" x14ac:dyDescent="0.3">
      <c r="A279" s="31" t="str">
        <f>Meta!A279</f>
        <v>NxW_18S</v>
      </c>
      <c r="B279" s="31" t="str">
        <f>Meta!B279</f>
        <v>MinION_PCR1_H2O_ITS_A</v>
      </c>
      <c r="D279" s="2"/>
      <c r="E279" s="2" t="s">
        <v>243</v>
      </c>
      <c r="F279" s="2" t="s">
        <v>242</v>
      </c>
      <c r="G279" s="2" t="s">
        <v>240</v>
      </c>
      <c r="H279" s="2" t="s">
        <v>241</v>
      </c>
      <c r="L279" s="41"/>
      <c r="N279" s="36"/>
      <c r="T279" s="43"/>
      <c r="U279" s="40"/>
      <c r="V279" s="40"/>
      <c r="W279" s="40"/>
      <c r="X279" s="43"/>
      <c r="Y279" s="43"/>
      <c r="Z279" s="2"/>
      <c r="AA279" s="37"/>
      <c r="AB279" s="38"/>
      <c r="AC279" s="38"/>
      <c r="AD279" s="37"/>
      <c r="AE279" s="37"/>
      <c r="AF279" s="39"/>
      <c r="AG279" s="39"/>
    </row>
    <row r="280" spans="1:33" x14ac:dyDescent="0.3">
      <c r="A280" s="31" t="str">
        <f>Meta!A280</f>
        <v>NxW_18S</v>
      </c>
      <c r="B280" s="31" t="str">
        <f>Meta!B280</f>
        <v>MinION_PCR2_H2O_ITS_A</v>
      </c>
      <c r="D280" s="2"/>
      <c r="E280" s="2" t="s">
        <v>243</v>
      </c>
      <c r="F280" s="2" t="s">
        <v>242</v>
      </c>
      <c r="G280" s="2" t="s">
        <v>240</v>
      </c>
      <c r="H280" s="2" t="s">
        <v>241</v>
      </c>
      <c r="L280" s="41"/>
      <c r="N280" s="36"/>
      <c r="T280" s="43"/>
      <c r="U280" s="40"/>
      <c r="V280" s="40"/>
      <c r="W280" s="40"/>
      <c r="X280" s="43"/>
      <c r="Y280" s="43"/>
      <c r="Z280" s="2"/>
      <c r="AA280" s="37"/>
      <c r="AB280" s="38"/>
      <c r="AC280" s="38"/>
      <c r="AD280" s="37"/>
      <c r="AE280" s="37"/>
      <c r="AF280" s="39"/>
      <c r="AG280" s="39"/>
    </row>
    <row r="281" spans="1:33" x14ac:dyDescent="0.3">
      <c r="A281" s="31" t="str">
        <f>Meta!A281</f>
        <v>NxW_18S</v>
      </c>
      <c r="B281" s="31">
        <f>Meta!B281</f>
        <v>129</v>
      </c>
      <c r="C281" t="s">
        <v>73</v>
      </c>
      <c r="E281" s="2" t="s">
        <v>252</v>
      </c>
      <c r="F281" s="2" t="s">
        <v>253</v>
      </c>
      <c r="G281" s="2" t="s">
        <v>254</v>
      </c>
      <c r="H281" s="2" t="s">
        <v>255</v>
      </c>
      <c r="I281">
        <v>0.31</v>
      </c>
      <c r="J281">
        <v>0.28999999999999998</v>
      </c>
      <c r="K281">
        <v>0.27</v>
      </c>
      <c r="L281" s="41">
        <f t="shared" ref="L281:L341" si="78">AVERAGE(I281:K281)</f>
        <v>0.28999999999999998</v>
      </c>
      <c r="M281">
        <v>1</v>
      </c>
      <c r="N281" s="36">
        <f t="shared" si="68"/>
        <v>-99.964377521097376</v>
      </c>
      <c r="O281">
        <v>0.08</v>
      </c>
      <c r="P281" t="s">
        <v>257</v>
      </c>
      <c r="Q281">
        <v>18.89</v>
      </c>
      <c r="R281">
        <v>18.87</v>
      </c>
      <c r="S281">
        <v>18.71</v>
      </c>
      <c r="T281" s="43">
        <f t="shared" si="71"/>
        <v>18.823333333333334</v>
      </c>
      <c r="U281" s="40">
        <v>13.97</v>
      </c>
      <c r="V281" s="40">
        <v>14.16</v>
      </c>
      <c r="W281" s="40">
        <v>15.78</v>
      </c>
      <c r="X281" s="43">
        <f t="shared" si="72"/>
        <v>14.636666666666668</v>
      </c>
      <c r="Z281" s="2" t="s">
        <v>79</v>
      </c>
      <c r="AA281" s="37">
        <f t="shared" ref="AA281:AA341" si="79">VLOOKUP(Z281,$AK$3:$AR$4,8,FALSE)</f>
        <v>2659574.4680851065</v>
      </c>
      <c r="AB281" s="38">
        <f>X281*'DNA extraction'!O281*'DNA extraction'!F281/'DNA extraction'!E281/1000</f>
        <v>5.954705722809873</v>
      </c>
      <c r="AC281" s="38">
        <f>AB281*FWDW!H281</f>
        <v>0</v>
      </c>
      <c r="AD281" s="37">
        <f t="shared" ref="AD281:AD341" si="80">AB281*AA281</f>
        <v>15836983.305345407</v>
      </c>
      <c r="AE281" s="37">
        <f t="shared" ref="AE281:AE341" si="81">AC281*AA281</f>
        <v>0</v>
      </c>
      <c r="AF281" s="39">
        <f t="shared" ref="AF281:AF341" si="82">STDEV(U281:W281)</f>
        <v>0.99470263563204264</v>
      </c>
      <c r="AG281" s="39">
        <f t="shared" ref="AG281:AG341" si="83">AF281/X281</f>
        <v>6.7959642607518272E-2</v>
      </c>
    </row>
    <row r="282" spans="1:33" x14ac:dyDescent="0.3">
      <c r="A282" s="31" t="str">
        <f>Meta!A282</f>
        <v>NxW_18S</v>
      </c>
      <c r="B282" s="31">
        <f>Meta!B282</f>
        <v>130</v>
      </c>
      <c r="C282" t="s">
        <v>73</v>
      </c>
      <c r="E282" s="2" t="s">
        <v>252</v>
      </c>
      <c r="F282" s="2" t="s">
        <v>253</v>
      </c>
      <c r="G282" s="2" t="s">
        <v>254</v>
      </c>
      <c r="H282" s="2" t="s">
        <v>255</v>
      </c>
      <c r="I282">
        <v>0.36</v>
      </c>
      <c r="J282">
        <v>0.33</v>
      </c>
      <c r="K282">
        <v>0.27</v>
      </c>
      <c r="L282" s="41">
        <f t="shared" si="78"/>
        <v>0.32</v>
      </c>
      <c r="M282">
        <v>1</v>
      </c>
      <c r="N282" s="36">
        <f t="shared" si="68"/>
        <v>-99.92501057906675</v>
      </c>
      <c r="O282">
        <v>0.08</v>
      </c>
      <c r="P282" t="s">
        <v>258</v>
      </c>
      <c r="Q282">
        <v>19.18</v>
      </c>
      <c r="R282">
        <v>18.97</v>
      </c>
      <c r="S282">
        <v>19.23</v>
      </c>
      <c r="T282" s="43">
        <f t="shared" si="71"/>
        <v>19.126666666666665</v>
      </c>
      <c r="U282" s="40">
        <v>11.48</v>
      </c>
      <c r="V282" s="40">
        <v>13.23</v>
      </c>
      <c r="W282" s="40">
        <v>11.1</v>
      </c>
      <c r="X282" s="43">
        <f t="shared" si="72"/>
        <v>11.936666666666667</v>
      </c>
      <c r="Z282" s="2" t="s">
        <v>79</v>
      </c>
      <c r="AA282" s="37">
        <f t="shared" si="79"/>
        <v>2659574.4680851065</v>
      </c>
      <c r="AB282" s="38">
        <f>X282*'DNA extraction'!O282*'DNA extraction'!F282/'DNA extraction'!E282/1000</f>
        <v>4.7480774330416331</v>
      </c>
      <c r="AC282" s="38">
        <f>AB282*FWDW!H282</f>
        <v>0</v>
      </c>
      <c r="AD282" s="37">
        <f t="shared" si="80"/>
        <v>12627865.513408599</v>
      </c>
      <c r="AE282" s="37">
        <f t="shared" si="81"/>
        <v>0</v>
      </c>
      <c r="AF282" s="39">
        <f t="shared" si="82"/>
        <v>1.136060444401324</v>
      </c>
      <c r="AG282" s="39">
        <f t="shared" si="83"/>
        <v>9.5174010980284052E-2</v>
      </c>
    </row>
    <row r="283" spans="1:33" x14ac:dyDescent="0.3">
      <c r="A283" s="31" t="str">
        <f>Meta!A283</f>
        <v>NxW_18S</v>
      </c>
      <c r="B283" s="31">
        <f>Meta!B283</f>
        <v>131</v>
      </c>
      <c r="C283" t="s">
        <v>73</v>
      </c>
      <c r="E283" s="2" t="s">
        <v>252</v>
      </c>
      <c r="F283" s="2" t="s">
        <v>253</v>
      </c>
      <c r="G283" s="2" t="s">
        <v>254</v>
      </c>
      <c r="H283" s="2" t="s">
        <v>255</v>
      </c>
      <c r="I283">
        <v>0.36</v>
      </c>
      <c r="J283">
        <v>0.34</v>
      </c>
      <c r="K283">
        <v>0.3</v>
      </c>
      <c r="L283" s="41">
        <f t="shared" si="78"/>
        <v>0.33333333333333331</v>
      </c>
      <c r="M283">
        <v>1</v>
      </c>
      <c r="N283" s="36">
        <f t="shared" si="68"/>
        <v>-99.9</v>
      </c>
      <c r="O283">
        <v>0.08</v>
      </c>
      <c r="P283" t="s">
        <v>259</v>
      </c>
      <c r="Q283">
        <v>16.73</v>
      </c>
      <c r="R283">
        <v>16.62</v>
      </c>
      <c r="S283">
        <v>16.899999999999999</v>
      </c>
      <c r="T283" s="43">
        <f t="shared" si="71"/>
        <v>16.75</v>
      </c>
      <c r="U283" s="40">
        <v>60.24</v>
      </c>
      <c r="V283" s="40">
        <v>64.900000000000006</v>
      </c>
      <c r="W283" s="40">
        <v>53.7</v>
      </c>
      <c r="X283" s="43">
        <f t="shared" si="72"/>
        <v>59.613333333333344</v>
      </c>
      <c r="Z283" s="2" t="s">
        <v>79</v>
      </c>
      <c r="AA283" s="37">
        <f t="shared" si="79"/>
        <v>2659574.4680851065</v>
      </c>
      <c r="AB283" s="38">
        <f>X283*'DNA extraction'!O283*'DNA extraction'!F283/'DNA extraction'!E283/1000</f>
        <v>23.497569307581134</v>
      </c>
      <c r="AC283" s="38">
        <f>AB283*FWDW!H283</f>
        <v>0</v>
      </c>
      <c r="AD283" s="37">
        <f t="shared" si="80"/>
        <v>62493535.392503016</v>
      </c>
      <c r="AE283" s="37">
        <f t="shared" si="81"/>
        <v>0</v>
      </c>
      <c r="AF283" s="39">
        <f t="shared" si="82"/>
        <v>5.6262361604658357</v>
      </c>
      <c r="AG283" s="39">
        <f t="shared" si="83"/>
        <v>9.437882174791716E-2</v>
      </c>
    </row>
    <row r="284" spans="1:33" x14ac:dyDescent="0.3">
      <c r="A284" s="31" t="str">
        <f>Meta!A284</f>
        <v>NxW_18S</v>
      </c>
      <c r="B284" s="31">
        <f>Meta!B284</f>
        <v>132</v>
      </c>
      <c r="C284" t="s">
        <v>73</v>
      </c>
      <c r="E284" s="2" t="s">
        <v>252</v>
      </c>
      <c r="F284" s="2" t="s">
        <v>253</v>
      </c>
      <c r="G284" s="2" t="s">
        <v>254</v>
      </c>
      <c r="H284" s="2" t="s">
        <v>255</v>
      </c>
      <c r="I284">
        <v>0.33</v>
      </c>
      <c r="J284">
        <v>0.28999999999999998</v>
      </c>
      <c r="K284">
        <v>0.31</v>
      </c>
      <c r="L284" s="41">
        <f t="shared" si="78"/>
        <v>0.31</v>
      </c>
      <c r="M284">
        <v>1</v>
      </c>
      <c r="N284" s="36">
        <f t="shared" si="68"/>
        <v>-99.940544292914552</v>
      </c>
      <c r="O284">
        <v>0.08</v>
      </c>
      <c r="P284" t="s">
        <v>260</v>
      </c>
      <c r="Q284">
        <v>19.14</v>
      </c>
      <c r="R284">
        <v>19.190000000000001</v>
      </c>
      <c r="S284">
        <v>19.03</v>
      </c>
      <c r="T284" s="43">
        <f t="shared" si="71"/>
        <v>19.12</v>
      </c>
      <c r="U284" s="40">
        <v>11.8</v>
      </c>
      <c r="V284" s="40">
        <v>11.4</v>
      </c>
      <c r="W284" s="40">
        <v>12.71</v>
      </c>
      <c r="X284" s="43">
        <f t="shared" si="72"/>
        <v>11.97</v>
      </c>
      <c r="Z284" s="2" t="s">
        <v>79</v>
      </c>
      <c r="AA284" s="37">
        <f t="shared" si="79"/>
        <v>2659574.4680851065</v>
      </c>
      <c r="AB284" s="38">
        <f>X284*'DNA extraction'!O284*'DNA extraction'!F284/'DNA extraction'!E284/1000</f>
        <v>4.7899159663865545</v>
      </c>
      <c r="AC284" s="38">
        <f>AB284*FWDW!H284</f>
        <v>0</v>
      </c>
      <c r="AD284" s="37">
        <f t="shared" si="80"/>
        <v>12739138.20847488</v>
      </c>
      <c r="AE284" s="37">
        <f t="shared" si="81"/>
        <v>0</v>
      </c>
      <c r="AF284" s="39">
        <f t="shared" si="82"/>
        <v>0.67134193969988221</v>
      </c>
      <c r="AG284" s="39">
        <f t="shared" si="83"/>
        <v>5.6085375079355237E-2</v>
      </c>
    </row>
    <row r="285" spans="1:33" x14ac:dyDescent="0.3">
      <c r="A285" s="31" t="str">
        <f>Meta!A285</f>
        <v>NxW_18S</v>
      </c>
      <c r="B285" s="31">
        <f>Meta!B285</f>
        <v>133</v>
      </c>
      <c r="C285" t="s">
        <v>73</v>
      </c>
      <c r="E285" s="2" t="s">
        <v>252</v>
      </c>
      <c r="F285" s="2" t="s">
        <v>253</v>
      </c>
      <c r="G285" s="2" t="s">
        <v>254</v>
      </c>
      <c r="H285" s="2" t="s">
        <v>255</v>
      </c>
      <c r="I285">
        <v>0.33</v>
      </c>
      <c r="J285">
        <v>0.32</v>
      </c>
      <c r="K285">
        <v>0.32</v>
      </c>
      <c r="L285" s="41">
        <f t="shared" si="78"/>
        <v>0.32333333333333331</v>
      </c>
      <c r="M285">
        <v>1</v>
      </c>
      <c r="N285" s="36">
        <f t="shared" si="68"/>
        <v>-99.919236246454588</v>
      </c>
      <c r="O285">
        <v>0.08</v>
      </c>
      <c r="P285" t="s">
        <v>261</v>
      </c>
      <c r="Q285">
        <v>19.05</v>
      </c>
      <c r="R285">
        <v>18.93</v>
      </c>
      <c r="S285">
        <v>18.97</v>
      </c>
      <c r="T285" s="43">
        <f t="shared" si="71"/>
        <v>18.983333333333334</v>
      </c>
      <c r="U285" s="40">
        <v>12.54</v>
      </c>
      <c r="V285" s="40">
        <v>13.6</v>
      </c>
      <c r="W285" s="40">
        <v>13.23</v>
      </c>
      <c r="X285" s="43">
        <f t="shared" si="72"/>
        <v>13.123333333333335</v>
      </c>
      <c r="Z285" s="2" t="s">
        <v>79</v>
      </c>
      <c r="AA285" s="37">
        <f t="shared" si="79"/>
        <v>2659574.4680851065</v>
      </c>
      <c r="AB285" s="38">
        <f>X285*'DNA extraction'!O285*'DNA extraction'!F285/'DNA extraction'!E285/1000</f>
        <v>5.1973597359735981</v>
      </c>
      <c r="AC285" s="38">
        <f>AB285*FWDW!H285</f>
        <v>0</v>
      </c>
      <c r="AD285" s="37">
        <f t="shared" si="80"/>
        <v>13822765.255248932</v>
      </c>
      <c r="AE285" s="37">
        <f t="shared" si="81"/>
        <v>0</v>
      </c>
      <c r="AF285" s="39">
        <f t="shared" si="82"/>
        <v>0.53799008664968329</v>
      </c>
      <c r="AG285" s="39">
        <f t="shared" si="83"/>
        <v>4.0994926592559044E-2</v>
      </c>
    </row>
    <row r="286" spans="1:33" x14ac:dyDescent="0.3">
      <c r="A286" s="31" t="str">
        <f>Meta!A286</f>
        <v>NxW_18S</v>
      </c>
      <c r="B286" s="31">
        <f>Meta!B286</f>
        <v>134</v>
      </c>
      <c r="C286" t="s">
        <v>73</v>
      </c>
      <c r="E286" s="2" t="s">
        <v>252</v>
      </c>
      <c r="F286" s="2" t="s">
        <v>253</v>
      </c>
      <c r="G286" s="2" t="s">
        <v>254</v>
      </c>
      <c r="H286" s="2" t="s">
        <v>255</v>
      </c>
      <c r="I286">
        <v>0.32</v>
      </c>
      <c r="J286">
        <v>0.28999999999999998</v>
      </c>
      <c r="K286">
        <v>0.3</v>
      </c>
      <c r="L286" s="41">
        <f t="shared" si="78"/>
        <v>0.30333333333333329</v>
      </c>
      <c r="M286">
        <v>1</v>
      </c>
      <c r="N286" s="36">
        <f t="shared" si="68"/>
        <v>-99.949499380781589</v>
      </c>
      <c r="O286">
        <v>0.08</v>
      </c>
      <c r="P286" t="s">
        <v>262</v>
      </c>
      <c r="Q286">
        <v>18.920000000000002</v>
      </c>
      <c r="R286">
        <v>19.37</v>
      </c>
      <c r="S286">
        <v>19.2</v>
      </c>
      <c r="T286" s="43">
        <f t="shared" si="71"/>
        <v>19.163333333333338</v>
      </c>
      <c r="U286" s="40">
        <v>13.69</v>
      </c>
      <c r="V286" s="40">
        <v>10.1</v>
      </c>
      <c r="W286" s="40">
        <v>11.33</v>
      </c>
      <c r="X286" s="43">
        <f t="shared" si="72"/>
        <v>11.706666666666665</v>
      </c>
      <c r="Z286" s="2" t="s">
        <v>79</v>
      </c>
      <c r="AA286" s="37">
        <f t="shared" si="79"/>
        <v>2659574.4680851065</v>
      </c>
      <c r="AB286" s="38">
        <f>X286*'DNA extraction'!O286*'DNA extraction'!F286/'DNA extraction'!E286/1000</f>
        <v>4.5640025990903181</v>
      </c>
      <c r="AC286" s="38">
        <f>AB286*FWDW!H286</f>
        <v>0</v>
      </c>
      <c r="AD286" s="37">
        <f t="shared" si="80"/>
        <v>12138304.784814676</v>
      </c>
      <c r="AE286" s="37">
        <f t="shared" si="81"/>
        <v>0</v>
      </c>
      <c r="AF286" s="39">
        <f t="shared" si="82"/>
        <v>1.8243994445661702</v>
      </c>
      <c r="AG286" s="39">
        <f t="shared" si="83"/>
        <v>0.15584277715542458</v>
      </c>
    </row>
    <row r="287" spans="1:33" x14ac:dyDescent="0.3">
      <c r="A287" s="31" t="str">
        <f>Meta!A287</f>
        <v>NxW_18S</v>
      </c>
      <c r="B287" s="31">
        <f>Meta!B287</f>
        <v>135</v>
      </c>
      <c r="C287" t="s">
        <v>73</v>
      </c>
      <c r="E287" s="2" t="s">
        <v>252</v>
      </c>
      <c r="F287" s="2" t="s">
        <v>253</v>
      </c>
      <c r="G287" s="2" t="s">
        <v>254</v>
      </c>
      <c r="H287" s="2" t="s">
        <v>255</v>
      </c>
      <c r="I287">
        <v>0.33</v>
      </c>
      <c r="J287">
        <v>0.27</v>
      </c>
      <c r="K287">
        <v>0.27</v>
      </c>
      <c r="L287" s="41">
        <f t="shared" si="78"/>
        <v>0.29000000000000004</v>
      </c>
      <c r="M287">
        <v>1</v>
      </c>
      <c r="N287" s="36">
        <f t="shared" si="68"/>
        <v>-99.964377521097376</v>
      </c>
      <c r="O287">
        <v>0.08</v>
      </c>
      <c r="P287" t="s">
        <v>263</v>
      </c>
      <c r="Q287">
        <v>18.8</v>
      </c>
      <c r="R287">
        <v>18.88</v>
      </c>
      <c r="S287">
        <v>18.690000000000001</v>
      </c>
      <c r="T287" s="43">
        <f t="shared" si="71"/>
        <v>18.790000000000003</v>
      </c>
      <c r="U287" s="40">
        <v>14.85</v>
      </c>
      <c r="V287" s="40">
        <v>14.06</v>
      </c>
      <c r="W287" s="40">
        <v>15.99</v>
      </c>
      <c r="X287" s="43">
        <f t="shared" si="72"/>
        <v>14.966666666666667</v>
      </c>
      <c r="Z287" s="2" t="s">
        <v>79</v>
      </c>
      <c r="AA287" s="37">
        <f t="shared" si="79"/>
        <v>2659574.4680851065</v>
      </c>
      <c r="AB287" s="38">
        <f>X287*'DNA extraction'!O287*'DNA extraction'!F287/'DNA extraction'!E287/1000</f>
        <v>5.9842729574836744</v>
      </c>
      <c r="AC287" s="38">
        <f>AB287*FWDW!H287</f>
        <v>0</v>
      </c>
      <c r="AD287" s="37">
        <f t="shared" si="80"/>
        <v>15915619.56777573</v>
      </c>
      <c r="AE287" s="37">
        <f t="shared" si="81"/>
        <v>0</v>
      </c>
      <c r="AF287" s="39">
        <f t="shared" si="82"/>
        <v>0.97027487514277788</v>
      </c>
      <c r="AG287" s="39">
        <f t="shared" si="83"/>
        <v>6.4829056245619909E-2</v>
      </c>
    </row>
    <row r="288" spans="1:33" x14ac:dyDescent="0.3">
      <c r="A288" s="31" t="str">
        <f>Meta!A288</f>
        <v>NxW_18S</v>
      </c>
      <c r="B288" s="31">
        <f>Meta!B288</f>
        <v>136</v>
      </c>
      <c r="C288" t="s">
        <v>73</v>
      </c>
      <c r="E288" s="2" t="s">
        <v>252</v>
      </c>
      <c r="F288" s="2" t="s">
        <v>253</v>
      </c>
      <c r="G288" s="2" t="s">
        <v>254</v>
      </c>
      <c r="H288" s="2" t="s">
        <v>255</v>
      </c>
      <c r="I288">
        <v>0.34</v>
      </c>
      <c r="J288">
        <v>0.32</v>
      </c>
      <c r="K288">
        <v>0.3</v>
      </c>
      <c r="L288" s="41">
        <f t="shared" si="78"/>
        <v>0.32</v>
      </c>
      <c r="M288">
        <v>1</v>
      </c>
      <c r="N288" s="36">
        <f t="shared" si="68"/>
        <v>-99.92501057906675</v>
      </c>
      <c r="O288" s="42">
        <f>AVERAGE(0.1,0.03,0.03)</f>
        <v>5.3333333333333337E-2</v>
      </c>
      <c r="P288" t="s">
        <v>84</v>
      </c>
      <c r="Q288">
        <v>18.62</v>
      </c>
      <c r="R288">
        <v>18.25</v>
      </c>
      <c r="S288">
        <v>18.079999999999998</v>
      </c>
      <c r="T288" s="43">
        <f t="shared" si="71"/>
        <v>18.316666666666666</v>
      </c>
      <c r="U288" s="40">
        <v>16.170000000000002</v>
      </c>
      <c r="V288" s="40">
        <v>18.07</v>
      </c>
      <c r="W288" s="40">
        <v>19.329999999999998</v>
      </c>
      <c r="X288" s="43">
        <f t="shared" si="72"/>
        <v>17.856666666666666</v>
      </c>
      <c r="Z288" s="2" t="s">
        <v>79</v>
      </c>
      <c r="AA288" s="37">
        <f t="shared" si="79"/>
        <v>2659574.4680851065</v>
      </c>
      <c r="AB288" s="38">
        <f>X288*'DNA extraction'!O288*'DNA extraction'!F288/'DNA extraction'!E288/1000</f>
        <v>7.2206496832457194</v>
      </c>
      <c r="AC288" s="38">
        <f>AB288*FWDW!H288</f>
        <v>0</v>
      </c>
      <c r="AD288" s="37">
        <f t="shared" si="80"/>
        <v>19203855.540547125</v>
      </c>
      <c r="AE288" s="37">
        <f t="shared" si="81"/>
        <v>0</v>
      </c>
      <c r="AF288" s="39">
        <f t="shared" si="82"/>
        <v>1.5907650151211297</v>
      </c>
      <c r="AG288" s="39">
        <f t="shared" si="83"/>
        <v>8.9085216452555335E-2</v>
      </c>
    </row>
    <row r="289" spans="1:33" x14ac:dyDescent="0.3">
      <c r="A289" s="31" t="str">
        <f>Meta!A289</f>
        <v>NxW_18S</v>
      </c>
      <c r="B289" s="31">
        <f>Meta!B289</f>
        <v>137</v>
      </c>
      <c r="C289" t="s">
        <v>73</v>
      </c>
      <c r="E289" s="2" t="s">
        <v>252</v>
      </c>
      <c r="F289" s="2" t="s">
        <v>253</v>
      </c>
      <c r="G289" s="2" t="s">
        <v>254</v>
      </c>
      <c r="H289" s="2" t="s">
        <v>255</v>
      </c>
      <c r="I289">
        <v>0.34</v>
      </c>
      <c r="J289">
        <v>0.33</v>
      </c>
      <c r="K289">
        <v>0.34</v>
      </c>
      <c r="L289" s="41">
        <f t="shared" si="78"/>
        <v>0.33666666666666667</v>
      </c>
      <c r="M289">
        <v>1</v>
      </c>
      <c r="N289" s="36">
        <f t="shared" si="68"/>
        <v>-99.892921329501362</v>
      </c>
      <c r="O289" s="42">
        <f>AVERAGE(0.1,0.03,0.03)</f>
        <v>5.3333333333333337E-2</v>
      </c>
      <c r="P289" t="s">
        <v>114</v>
      </c>
      <c r="Q289">
        <v>18.48</v>
      </c>
      <c r="R289">
        <v>18.2</v>
      </c>
      <c r="S289">
        <v>18.13</v>
      </c>
      <c r="T289" s="43">
        <f t="shared" si="71"/>
        <v>18.27</v>
      </c>
      <c r="U289" s="40">
        <v>17.75</v>
      </c>
      <c r="V289" s="40">
        <v>18.690000000000001</v>
      </c>
      <c r="W289" s="40">
        <v>18.690000000000001</v>
      </c>
      <c r="X289" s="43">
        <f t="shared" si="72"/>
        <v>18.376666666666665</v>
      </c>
      <c r="Z289" s="2" t="s">
        <v>79</v>
      </c>
      <c r="AA289" s="37">
        <f t="shared" si="79"/>
        <v>2659574.4680851065</v>
      </c>
      <c r="AB289" s="38">
        <f>X289*'DNA extraction'!O289*'DNA extraction'!F289/'DNA extraction'!E289/1000</f>
        <v>7.3097321665340749</v>
      </c>
      <c r="AC289" s="38">
        <f>AB289*FWDW!H289</f>
        <v>0</v>
      </c>
      <c r="AD289" s="37">
        <f t="shared" si="80"/>
        <v>19440777.038654454</v>
      </c>
      <c r="AE289" s="37">
        <f t="shared" si="81"/>
        <v>0</v>
      </c>
      <c r="AF289" s="39">
        <f t="shared" si="82"/>
        <v>0.54270925303824902</v>
      </c>
      <c r="AG289" s="39">
        <f t="shared" si="83"/>
        <v>2.9532518757749811E-2</v>
      </c>
    </row>
    <row r="290" spans="1:33" x14ac:dyDescent="0.3">
      <c r="A290" s="31" t="str">
        <f>Meta!A290</f>
        <v>NxW_18S</v>
      </c>
      <c r="B290" s="31">
        <f>Meta!B290</f>
        <v>138</v>
      </c>
      <c r="C290" t="s">
        <v>73</v>
      </c>
      <c r="E290" s="2" t="s">
        <v>252</v>
      </c>
      <c r="F290" s="2" t="s">
        <v>253</v>
      </c>
      <c r="G290" s="2" t="s">
        <v>254</v>
      </c>
      <c r="H290" s="2" t="s">
        <v>255</v>
      </c>
      <c r="I290">
        <v>0.27</v>
      </c>
      <c r="J290">
        <v>0.38</v>
      </c>
      <c r="K290">
        <v>0.36</v>
      </c>
      <c r="L290" s="41">
        <f t="shared" si="78"/>
        <v>0.33666666666666667</v>
      </c>
      <c r="M290">
        <v>1</v>
      </c>
      <c r="N290" s="36">
        <f t="shared" si="68"/>
        <v>-99.892921329501362</v>
      </c>
      <c r="O290" s="42">
        <f t="shared" ref="O290:O353" si="84">AVERAGE(0.1,0.03,0.03)</f>
        <v>5.3333333333333337E-2</v>
      </c>
      <c r="P290" t="s">
        <v>115</v>
      </c>
      <c r="Q290">
        <v>21.58</v>
      </c>
      <c r="R290">
        <v>20.89</v>
      </c>
      <c r="S290">
        <v>20.83</v>
      </c>
      <c r="T290" s="43">
        <f t="shared" si="71"/>
        <v>21.099999999999998</v>
      </c>
      <c r="U290" s="40">
        <v>2.2410000000000001</v>
      </c>
      <c r="V290" s="40">
        <v>3.02</v>
      </c>
      <c r="W290" s="40">
        <v>3.06</v>
      </c>
      <c r="X290" s="43">
        <f t="shared" si="72"/>
        <v>2.7736666666666667</v>
      </c>
      <c r="Z290" s="2" t="s">
        <v>79</v>
      </c>
      <c r="AA290" s="37">
        <f t="shared" si="79"/>
        <v>2659574.4680851065</v>
      </c>
      <c r="AB290" s="38">
        <f>X290*'DNA extraction'!O290*'DNA extraction'!F290/'DNA extraction'!E290/1000</f>
        <v>1.1130283574103799</v>
      </c>
      <c r="AC290" s="38">
        <f>AB290*FWDW!H290</f>
        <v>0</v>
      </c>
      <c r="AD290" s="37">
        <f t="shared" si="80"/>
        <v>2960181.8016233509</v>
      </c>
      <c r="AE290" s="37">
        <f t="shared" si="81"/>
        <v>0</v>
      </c>
      <c r="AF290" s="39">
        <f t="shared" si="82"/>
        <v>0.46173621618120314</v>
      </c>
      <c r="AG290" s="39">
        <f t="shared" si="83"/>
        <v>0.16647141552020303</v>
      </c>
    </row>
    <row r="291" spans="1:33" x14ac:dyDescent="0.3">
      <c r="A291" s="31" t="str">
        <f>Meta!A291</f>
        <v>NxW_18S</v>
      </c>
      <c r="B291" s="31">
        <f>Meta!B291</f>
        <v>139</v>
      </c>
      <c r="C291" t="s">
        <v>73</v>
      </c>
      <c r="E291" s="2" t="s">
        <v>252</v>
      </c>
      <c r="F291" s="2" t="s">
        <v>253</v>
      </c>
      <c r="G291" s="2" t="s">
        <v>254</v>
      </c>
      <c r="H291" s="2" t="s">
        <v>255</v>
      </c>
      <c r="I291">
        <v>0.34</v>
      </c>
      <c r="J291">
        <v>0.31</v>
      </c>
      <c r="K291">
        <v>0.31</v>
      </c>
      <c r="L291" s="41">
        <f t="shared" si="78"/>
        <v>0.32</v>
      </c>
      <c r="M291">
        <v>1</v>
      </c>
      <c r="N291" s="36">
        <f t="shared" si="68"/>
        <v>-99.92501057906675</v>
      </c>
      <c r="O291" s="42">
        <f t="shared" si="84"/>
        <v>5.3333333333333337E-2</v>
      </c>
      <c r="P291" t="s">
        <v>116</v>
      </c>
      <c r="Q291">
        <v>20.53</v>
      </c>
      <c r="R291">
        <v>20.260000000000002</v>
      </c>
      <c r="S291">
        <v>20.27</v>
      </c>
      <c r="T291" s="43">
        <f t="shared" si="71"/>
        <v>20.353333333333335</v>
      </c>
      <c r="U291" s="40">
        <v>4.5170000000000003</v>
      </c>
      <c r="V291" s="40">
        <v>4.6289999999999996</v>
      </c>
      <c r="W291" s="40">
        <v>4.4539999999999997</v>
      </c>
      <c r="X291" s="43">
        <f t="shared" si="72"/>
        <v>4.5333333333333341</v>
      </c>
      <c r="Z291" s="2" t="s">
        <v>79</v>
      </c>
      <c r="AA291" s="37">
        <f t="shared" si="79"/>
        <v>2659574.4680851065</v>
      </c>
      <c r="AB291" s="38">
        <f>X291*'DNA extraction'!O291*'DNA extraction'!F291/'DNA extraction'!E291/1000</f>
        <v>1.7036201929099339</v>
      </c>
      <c r="AC291" s="38">
        <f>AB291*FWDW!H291</f>
        <v>0</v>
      </c>
      <c r="AD291" s="37">
        <f t="shared" si="80"/>
        <v>4530904.7683774838</v>
      </c>
      <c r="AE291" s="37">
        <f t="shared" si="81"/>
        <v>0</v>
      </c>
      <c r="AF291" s="39">
        <f t="shared" si="82"/>
        <v>8.8635959595038546E-2</v>
      </c>
      <c r="AG291" s="39">
        <f t="shared" si="83"/>
        <v>1.9552049910670263E-2</v>
      </c>
    </row>
    <row r="292" spans="1:33" x14ac:dyDescent="0.3">
      <c r="A292" s="31" t="str">
        <f>Meta!A292</f>
        <v>NxW_18S</v>
      </c>
      <c r="B292" s="31">
        <f>Meta!B292</f>
        <v>141</v>
      </c>
      <c r="C292" t="s">
        <v>73</v>
      </c>
      <c r="E292" s="2" t="s">
        <v>252</v>
      </c>
      <c r="F292" s="2" t="s">
        <v>253</v>
      </c>
      <c r="G292" s="2" t="s">
        <v>254</v>
      </c>
      <c r="H292" s="2" t="s">
        <v>255</v>
      </c>
      <c r="I292">
        <v>0.36</v>
      </c>
      <c r="J292">
        <v>0.32</v>
      </c>
      <c r="K292">
        <v>0.3</v>
      </c>
      <c r="L292" s="41">
        <f t="shared" si="78"/>
        <v>0.32666666666666666</v>
      </c>
      <c r="M292">
        <v>1</v>
      </c>
      <c r="N292" s="36">
        <f t="shared" si="68"/>
        <v>-99.913148862624865</v>
      </c>
      <c r="O292" s="42">
        <f t="shared" si="84"/>
        <v>5.3333333333333337E-2</v>
      </c>
      <c r="P292" t="s">
        <v>117</v>
      </c>
      <c r="Q292">
        <v>19.62</v>
      </c>
      <c r="R292">
        <v>19.16</v>
      </c>
      <c r="S292">
        <v>18.920000000000002</v>
      </c>
      <c r="T292" s="43">
        <f t="shared" si="71"/>
        <v>19.233333333333334</v>
      </c>
      <c r="U292" s="40">
        <v>8.2919999999999998</v>
      </c>
      <c r="V292" s="40">
        <v>9.7520000000000007</v>
      </c>
      <c r="W292" s="40">
        <v>11.01</v>
      </c>
      <c r="X292" s="43">
        <f t="shared" si="72"/>
        <v>9.6846666666666668</v>
      </c>
      <c r="Z292" s="2" t="s">
        <v>79</v>
      </c>
      <c r="AA292" s="37">
        <f t="shared" si="79"/>
        <v>2659574.4680851065</v>
      </c>
      <c r="AB292" s="38">
        <f>X292*'DNA extraction'!O292*'DNA extraction'!F292/'DNA extraction'!E292/1000</f>
        <v>3.9821820175438596</v>
      </c>
      <c r="AC292" s="38">
        <f>AB292*FWDW!H292</f>
        <v>0</v>
      </c>
      <c r="AD292" s="37">
        <f t="shared" si="80"/>
        <v>10590909.621127287</v>
      </c>
      <c r="AE292" s="37">
        <f t="shared" si="81"/>
        <v>0</v>
      </c>
      <c r="AF292" s="39">
        <f t="shared" si="82"/>
        <v>1.3602504671321851</v>
      </c>
      <c r="AG292" s="39">
        <f t="shared" si="83"/>
        <v>0.14045403047417068</v>
      </c>
    </row>
    <row r="293" spans="1:33" x14ac:dyDescent="0.3">
      <c r="A293" s="31" t="str">
        <f>Meta!A293</f>
        <v>NxW_18S</v>
      </c>
      <c r="B293" s="31">
        <f>Meta!B293</f>
        <v>142</v>
      </c>
      <c r="C293" t="s">
        <v>73</v>
      </c>
      <c r="E293" s="2" t="s">
        <v>252</v>
      </c>
      <c r="F293" s="2" t="s">
        <v>253</v>
      </c>
      <c r="G293" s="2" t="s">
        <v>254</v>
      </c>
      <c r="H293" s="2" t="s">
        <v>255</v>
      </c>
      <c r="I293">
        <v>0.34</v>
      </c>
      <c r="J293">
        <v>0.33</v>
      </c>
      <c r="K293">
        <v>0.33</v>
      </c>
      <c r="L293" s="41">
        <f t="shared" si="78"/>
        <v>0.33333333333333331</v>
      </c>
      <c r="M293">
        <v>1</v>
      </c>
      <c r="N293" s="36">
        <f t="shared" si="68"/>
        <v>-99.9</v>
      </c>
      <c r="O293" s="42">
        <f t="shared" si="84"/>
        <v>5.3333333333333337E-2</v>
      </c>
      <c r="P293" t="s">
        <v>118</v>
      </c>
      <c r="Q293">
        <v>18.62</v>
      </c>
      <c r="R293">
        <v>18.59</v>
      </c>
      <c r="S293">
        <v>18.52</v>
      </c>
      <c r="T293" s="43">
        <f t="shared" si="71"/>
        <v>18.576666666666668</v>
      </c>
      <c r="U293" s="40">
        <v>16.170000000000002</v>
      </c>
      <c r="V293" s="40">
        <v>14.35</v>
      </c>
      <c r="W293" s="40">
        <v>14.39</v>
      </c>
      <c r="X293" s="43">
        <f t="shared" si="72"/>
        <v>14.97</v>
      </c>
      <c r="Z293" s="2" t="s">
        <v>79</v>
      </c>
      <c r="AA293" s="37">
        <f t="shared" si="79"/>
        <v>2659574.4680851065</v>
      </c>
      <c r="AB293" s="38">
        <f>X293*'DNA extraction'!O293*'DNA extraction'!F293/'DNA extraction'!E293/1000</f>
        <v>6.0656401944894647</v>
      </c>
      <c r="AC293" s="38">
        <f>AB293*FWDW!H293</f>
        <v>0</v>
      </c>
      <c r="AD293" s="37">
        <f t="shared" si="80"/>
        <v>16132021.793854959</v>
      </c>
      <c r="AE293" s="37">
        <f t="shared" si="81"/>
        <v>0</v>
      </c>
      <c r="AF293" s="39">
        <f t="shared" si="82"/>
        <v>1.0394229168149036</v>
      </c>
      <c r="AG293" s="39">
        <f t="shared" si="83"/>
        <v>6.9433728578149875E-2</v>
      </c>
    </row>
    <row r="294" spans="1:33" x14ac:dyDescent="0.3">
      <c r="A294" s="31" t="str">
        <f>Meta!A294</f>
        <v>NxW_18S</v>
      </c>
      <c r="B294" s="31">
        <f>Meta!B294</f>
        <v>145</v>
      </c>
      <c r="C294" t="s">
        <v>73</v>
      </c>
      <c r="E294" s="2" t="s">
        <v>252</v>
      </c>
      <c r="F294" s="2" t="s">
        <v>253</v>
      </c>
      <c r="G294" s="2" t="s">
        <v>254</v>
      </c>
      <c r="H294" s="2" t="s">
        <v>255</v>
      </c>
      <c r="I294">
        <v>0.42</v>
      </c>
      <c r="J294">
        <v>0.42</v>
      </c>
      <c r="K294">
        <v>0.35</v>
      </c>
      <c r="L294" s="41">
        <f t="shared" si="78"/>
        <v>0.39666666666666667</v>
      </c>
      <c r="M294">
        <v>1</v>
      </c>
      <c r="N294" s="36">
        <f t="shared" si="68"/>
        <v>-99.698705227527299</v>
      </c>
      <c r="O294" s="42">
        <f t="shared" si="84"/>
        <v>5.3333333333333337E-2</v>
      </c>
      <c r="P294" t="s">
        <v>119</v>
      </c>
      <c r="Q294">
        <v>21.51</v>
      </c>
      <c r="R294">
        <v>21.24</v>
      </c>
      <c r="S294">
        <v>21.21</v>
      </c>
      <c r="T294" s="43">
        <f t="shared" si="71"/>
        <v>21.32</v>
      </c>
      <c r="U294" s="40">
        <v>2.3479999999999999</v>
      </c>
      <c r="V294" s="40">
        <v>2.383</v>
      </c>
      <c r="W294" s="40">
        <v>2.3719999999999999</v>
      </c>
      <c r="X294" s="43">
        <f t="shared" si="72"/>
        <v>2.3676666666666666</v>
      </c>
      <c r="Z294" s="2" t="s">
        <v>79</v>
      </c>
      <c r="AA294" s="37">
        <f t="shared" si="79"/>
        <v>2659574.4680851065</v>
      </c>
      <c r="AB294" s="38">
        <f>X294*'DNA extraction'!O294*'DNA extraction'!F294/'DNA extraction'!E294/1000</f>
        <v>0.9739476210064445</v>
      </c>
      <c r="AC294" s="38">
        <f>AB294*FWDW!H294</f>
        <v>0</v>
      </c>
      <c r="AD294" s="37">
        <f t="shared" si="80"/>
        <v>2590286.2260809694</v>
      </c>
      <c r="AE294" s="37">
        <f t="shared" si="81"/>
        <v>0</v>
      </c>
      <c r="AF294" s="39">
        <f t="shared" si="82"/>
        <v>1.7897858344878462E-2</v>
      </c>
      <c r="AG294" s="39">
        <f t="shared" si="83"/>
        <v>7.5592812944721083E-3</v>
      </c>
    </row>
    <row r="295" spans="1:33" x14ac:dyDescent="0.3">
      <c r="A295" s="31" t="str">
        <f>Meta!A295</f>
        <v>NxW_18S</v>
      </c>
      <c r="B295" s="31">
        <f>Meta!B295</f>
        <v>146</v>
      </c>
      <c r="C295" t="s">
        <v>73</v>
      </c>
      <c r="E295" s="2" t="s">
        <v>252</v>
      </c>
      <c r="F295" s="2" t="s">
        <v>253</v>
      </c>
      <c r="G295" s="2" t="s">
        <v>254</v>
      </c>
      <c r="H295" s="2" t="s">
        <v>255</v>
      </c>
      <c r="I295">
        <v>0.33</v>
      </c>
      <c r="J295">
        <v>0.3</v>
      </c>
      <c r="K295">
        <v>0.31</v>
      </c>
      <c r="L295" s="41">
        <f t="shared" si="78"/>
        <v>0.3133333333333333</v>
      </c>
      <c r="M295">
        <v>1</v>
      </c>
      <c r="N295" s="36">
        <f t="shared" si="68"/>
        <v>-99.93565561736672</v>
      </c>
      <c r="O295" s="42">
        <f t="shared" si="84"/>
        <v>5.3333333333333337E-2</v>
      </c>
      <c r="P295" t="s">
        <v>120</v>
      </c>
      <c r="Q295">
        <v>19.12</v>
      </c>
      <c r="R295">
        <v>18.96</v>
      </c>
      <c r="S295">
        <v>18.93</v>
      </c>
      <c r="T295" s="43">
        <f t="shared" si="71"/>
        <v>19.003333333333334</v>
      </c>
      <c r="U295" s="40">
        <v>11.58</v>
      </c>
      <c r="V295" s="40">
        <v>11.17</v>
      </c>
      <c r="W295" s="40">
        <v>10.93</v>
      </c>
      <c r="X295" s="43">
        <f t="shared" si="72"/>
        <v>11.226666666666667</v>
      </c>
      <c r="Z295" s="2" t="s">
        <v>79</v>
      </c>
      <c r="AA295" s="37">
        <f t="shared" si="79"/>
        <v>2659574.4680851065</v>
      </c>
      <c r="AB295" s="38">
        <f>X295*'DNA extraction'!O295*'DNA extraction'!F295/'DNA extraction'!E295/1000</f>
        <v>4.5935624659028917</v>
      </c>
      <c r="AC295" s="38">
        <f>AB295*FWDW!H295</f>
        <v>0</v>
      </c>
      <c r="AD295" s="37">
        <f t="shared" si="80"/>
        <v>12216921.451869393</v>
      </c>
      <c r="AE295" s="37">
        <f t="shared" si="81"/>
        <v>0</v>
      </c>
      <c r="AF295" s="39">
        <f t="shared" si="82"/>
        <v>0.32868424564212606</v>
      </c>
      <c r="AG295" s="39">
        <f t="shared" si="83"/>
        <v>2.927710026503498E-2</v>
      </c>
    </row>
    <row r="296" spans="1:33" x14ac:dyDescent="0.3">
      <c r="A296" s="31" t="str">
        <f>Meta!A296</f>
        <v>NxW_18S</v>
      </c>
      <c r="B296" s="31">
        <f>Meta!B296</f>
        <v>147</v>
      </c>
      <c r="C296" t="s">
        <v>73</v>
      </c>
      <c r="E296" s="2" t="s">
        <v>252</v>
      </c>
      <c r="F296" s="2" t="s">
        <v>253</v>
      </c>
      <c r="G296" s="2" t="s">
        <v>254</v>
      </c>
      <c r="H296" s="2" t="s">
        <v>255</v>
      </c>
      <c r="I296">
        <v>0.36</v>
      </c>
      <c r="J296">
        <v>0.33</v>
      </c>
      <c r="K296">
        <v>0.33</v>
      </c>
      <c r="L296" s="41">
        <f t="shared" si="78"/>
        <v>0.34</v>
      </c>
      <c r="M296">
        <v>1</v>
      </c>
      <c r="N296" s="36">
        <f t="shared" si="68"/>
        <v>-99.885495243006176</v>
      </c>
      <c r="O296" s="42">
        <f t="shared" si="84"/>
        <v>5.3333333333333337E-2</v>
      </c>
      <c r="P296" t="s">
        <v>121</v>
      </c>
      <c r="Q296">
        <v>18.75</v>
      </c>
      <c r="R296">
        <v>18.53</v>
      </c>
      <c r="S296">
        <v>18.46</v>
      </c>
      <c r="T296" s="43">
        <f t="shared" si="71"/>
        <v>18.580000000000002</v>
      </c>
      <c r="U296" s="40">
        <v>14.82</v>
      </c>
      <c r="V296" s="40">
        <v>14.94</v>
      </c>
      <c r="W296" s="40">
        <v>14.98</v>
      </c>
      <c r="X296" s="43">
        <f t="shared" si="72"/>
        <v>14.913333333333332</v>
      </c>
      <c r="Z296" s="2" t="s">
        <v>79</v>
      </c>
      <c r="AA296" s="37">
        <f t="shared" si="79"/>
        <v>2659574.4680851065</v>
      </c>
      <c r="AB296" s="38">
        <f>X296*'DNA extraction'!O296*'DNA extraction'!F296/'DNA extraction'!E296/1000</f>
        <v>6.0623306233062326</v>
      </c>
      <c r="AC296" s="38">
        <f>AB296*FWDW!H296</f>
        <v>0</v>
      </c>
      <c r="AD296" s="37">
        <f t="shared" si="80"/>
        <v>16123219.742835725</v>
      </c>
      <c r="AE296" s="37">
        <f t="shared" si="81"/>
        <v>0</v>
      </c>
      <c r="AF296" s="39">
        <f t="shared" si="82"/>
        <v>8.3266639978645238E-2</v>
      </c>
      <c r="AG296" s="39">
        <f t="shared" si="83"/>
        <v>5.5833687960647237E-3</v>
      </c>
    </row>
    <row r="297" spans="1:33" x14ac:dyDescent="0.3">
      <c r="A297" s="31" t="str">
        <f>Meta!A297</f>
        <v>NxW_18S</v>
      </c>
      <c r="B297" s="31">
        <f>Meta!B297</f>
        <v>148</v>
      </c>
      <c r="C297" t="s">
        <v>73</v>
      </c>
      <c r="E297" s="2" t="s">
        <v>252</v>
      </c>
      <c r="F297" s="2" t="s">
        <v>253</v>
      </c>
      <c r="G297" s="2" t="s">
        <v>254</v>
      </c>
      <c r="H297" s="2" t="s">
        <v>255</v>
      </c>
      <c r="I297">
        <v>0.35</v>
      </c>
      <c r="J297">
        <v>0.34</v>
      </c>
      <c r="K297">
        <v>0.34</v>
      </c>
      <c r="L297" s="41">
        <f t="shared" si="78"/>
        <v>0.34333333333333332</v>
      </c>
      <c r="M297">
        <v>1</v>
      </c>
      <c r="N297" s="36">
        <f t="shared" si="68"/>
        <v>-99.877713464611844</v>
      </c>
      <c r="O297" s="42">
        <f t="shared" si="84"/>
        <v>5.3333333333333337E-2</v>
      </c>
      <c r="P297" t="s">
        <v>122</v>
      </c>
      <c r="Q297">
        <v>20.73</v>
      </c>
      <c r="R297">
        <v>20.62</v>
      </c>
      <c r="S297">
        <v>20.52</v>
      </c>
      <c r="T297" s="43">
        <f t="shared" si="71"/>
        <v>20.623333333333335</v>
      </c>
      <c r="U297" s="40">
        <v>3.952</v>
      </c>
      <c r="V297" s="40">
        <v>3.6269999999999998</v>
      </c>
      <c r="W297" s="40">
        <v>3.7669999999999999</v>
      </c>
      <c r="X297" s="43">
        <f t="shared" si="72"/>
        <v>3.782</v>
      </c>
      <c r="Z297" s="2" t="s">
        <v>79</v>
      </c>
      <c r="AA297" s="37">
        <f t="shared" si="79"/>
        <v>2659574.4680851065</v>
      </c>
      <c r="AB297" s="38">
        <f>X297*'DNA extraction'!O297*'DNA extraction'!F297/'DNA extraction'!E297/1000</f>
        <v>1.5103833865814695</v>
      </c>
      <c r="AC297" s="38">
        <f>AB297*FWDW!H297</f>
        <v>0</v>
      </c>
      <c r="AD297" s="37">
        <f t="shared" si="80"/>
        <v>4016977.0919719934</v>
      </c>
      <c r="AE297" s="37">
        <f t="shared" si="81"/>
        <v>0</v>
      </c>
      <c r="AF297" s="39">
        <f t="shared" si="82"/>
        <v>0.16301840386901115</v>
      </c>
      <c r="AG297" s="39">
        <f t="shared" si="83"/>
        <v>4.3103755650188036E-2</v>
      </c>
    </row>
    <row r="298" spans="1:33" x14ac:dyDescent="0.3">
      <c r="A298" s="31" t="str">
        <f>Meta!A298</f>
        <v>NxW_18S</v>
      </c>
      <c r="B298" s="31">
        <f>Meta!B298</f>
        <v>149</v>
      </c>
      <c r="C298" t="s">
        <v>73</v>
      </c>
      <c r="E298" s="2" t="s">
        <v>252</v>
      </c>
      <c r="F298" s="2" t="s">
        <v>253</v>
      </c>
      <c r="G298" s="2" t="s">
        <v>254</v>
      </c>
      <c r="H298" s="2" t="s">
        <v>255</v>
      </c>
      <c r="I298">
        <v>0.27</v>
      </c>
      <c r="J298">
        <v>0.25</v>
      </c>
      <c r="K298">
        <v>0.25</v>
      </c>
      <c r="L298" s="41">
        <f t="shared" si="78"/>
        <v>0.25666666666666665</v>
      </c>
      <c r="M298">
        <v>1</v>
      </c>
      <c r="N298" s="36">
        <f t="shared" si="68"/>
        <v>-99.987297298173971</v>
      </c>
      <c r="O298" s="42">
        <f t="shared" si="84"/>
        <v>5.3333333333333337E-2</v>
      </c>
      <c r="P298" t="s">
        <v>123</v>
      </c>
      <c r="Q298">
        <v>18.89</v>
      </c>
      <c r="R298">
        <v>18.89</v>
      </c>
      <c r="S298">
        <v>18.72</v>
      </c>
      <c r="T298" s="43">
        <f t="shared" si="71"/>
        <v>18.833333333333332</v>
      </c>
      <c r="U298" s="40">
        <v>13.5</v>
      </c>
      <c r="V298" s="40">
        <v>11.71</v>
      </c>
      <c r="W298" s="40">
        <v>12.59</v>
      </c>
      <c r="X298" s="43">
        <f t="shared" si="72"/>
        <v>12.6</v>
      </c>
      <c r="Z298" s="2" t="s">
        <v>79</v>
      </c>
      <c r="AA298" s="37">
        <f t="shared" si="79"/>
        <v>2659574.4680851065</v>
      </c>
      <c r="AB298" s="38">
        <f>X298*'DNA extraction'!O298*'DNA extraction'!F298/'DNA extraction'!E298/1000</f>
        <v>5.0059594755661507</v>
      </c>
      <c r="AC298" s="38">
        <f>AB298*FWDW!H298</f>
        <v>0</v>
      </c>
      <c r="AD298" s="37">
        <f t="shared" si="80"/>
        <v>13313722.009484444</v>
      </c>
      <c r="AE298" s="37">
        <f t="shared" si="81"/>
        <v>0</v>
      </c>
      <c r="AF298" s="39">
        <f t="shared" si="82"/>
        <v>0.89504189846062465</v>
      </c>
      <c r="AG298" s="39">
        <f t="shared" si="83"/>
        <v>7.1035071306398787E-2</v>
      </c>
    </row>
    <row r="299" spans="1:33" x14ac:dyDescent="0.3">
      <c r="A299" s="31" t="str">
        <f>Meta!A299</f>
        <v>NxW_18S</v>
      </c>
      <c r="B299" s="31">
        <f>Meta!B299</f>
        <v>150</v>
      </c>
      <c r="C299" t="s">
        <v>73</v>
      </c>
      <c r="E299" s="2" t="s">
        <v>252</v>
      </c>
      <c r="F299" s="2" t="s">
        <v>253</v>
      </c>
      <c r="G299" s="2" t="s">
        <v>254</v>
      </c>
      <c r="H299" s="2" t="s">
        <v>255</v>
      </c>
      <c r="I299">
        <v>0.35</v>
      </c>
      <c r="J299">
        <v>0.31</v>
      </c>
      <c r="K299">
        <v>0.3</v>
      </c>
      <c r="L299" s="41">
        <f t="shared" si="78"/>
        <v>0.32</v>
      </c>
      <c r="M299">
        <v>1</v>
      </c>
      <c r="N299" s="36">
        <f t="shared" si="68"/>
        <v>-99.92501057906675</v>
      </c>
      <c r="O299" s="42">
        <f t="shared" si="84"/>
        <v>5.3333333333333337E-2</v>
      </c>
      <c r="P299" t="s">
        <v>124</v>
      </c>
      <c r="Q299">
        <v>19.11</v>
      </c>
      <c r="R299">
        <v>18.71</v>
      </c>
      <c r="S299">
        <v>18.440000000000001</v>
      </c>
      <c r="T299" s="43">
        <f t="shared" si="71"/>
        <v>18.753333333333334</v>
      </c>
      <c r="U299" s="40">
        <v>11.66</v>
      </c>
      <c r="V299" s="40">
        <v>13.23</v>
      </c>
      <c r="W299" s="40">
        <v>15.18</v>
      </c>
      <c r="X299" s="43">
        <f t="shared" si="72"/>
        <v>13.356666666666667</v>
      </c>
      <c r="Z299" s="2" t="s">
        <v>79</v>
      </c>
      <c r="AA299" s="37">
        <f t="shared" si="79"/>
        <v>2659574.4680851065</v>
      </c>
      <c r="AB299" s="38">
        <f>X299*'DNA extraction'!O299*'DNA extraction'!F299/'DNA extraction'!E299/1000</f>
        <v>5.2606012865957732</v>
      </c>
      <c r="AC299" s="38">
        <f>AB299*FWDW!H299</f>
        <v>0</v>
      </c>
      <c r="AD299" s="37">
        <f t="shared" si="80"/>
        <v>13990960.868605779</v>
      </c>
      <c r="AE299" s="37">
        <f t="shared" si="81"/>
        <v>0</v>
      </c>
      <c r="AF299" s="39">
        <f t="shared" si="82"/>
        <v>1.7634152469946955</v>
      </c>
      <c r="AG299" s="39">
        <f t="shared" si="83"/>
        <v>0.13202509960030162</v>
      </c>
    </row>
    <row r="300" spans="1:33" x14ac:dyDescent="0.3">
      <c r="A300" s="31" t="str">
        <f>Meta!A300</f>
        <v>NxW_18S</v>
      </c>
      <c r="B300" s="31">
        <f>Meta!B300</f>
        <v>151</v>
      </c>
      <c r="C300" t="s">
        <v>73</v>
      </c>
      <c r="E300" s="2" t="s">
        <v>252</v>
      </c>
      <c r="F300" s="2" t="s">
        <v>253</v>
      </c>
      <c r="G300" s="2" t="s">
        <v>254</v>
      </c>
      <c r="H300" s="2" t="s">
        <v>255</v>
      </c>
      <c r="I300">
        <v>0.38</v>
      </c>
      <c r="J300">
        <v>0.33</v>
      </c>
      <c r="K300">
        <v>0.31</v>
      </c>
      <c r="L300" s="41">
        <f t="shared" si="78"/>
        <v>0.34</v>
      </c>
      <c r="M300">
        <v>1</v>
      </c>
      <c r="N300" s="36">
        <f t="shared" si="68"/>
        <v>-99.885495243006176</v>
      </c>
      <c r="O300" s="42">
        <f t="shared" si="84"/>
        <v>5.3333333333333337E-2</v>
      </c>
      <c r="P300" t="s">
        <v>125</v>
      </c>
      <c r="Q300">
        <v>20.239999999999998</v>
      </c>
      <c r="R300">
        <v>20.07</v>
      </c>
      <c r="S300">
        <v>20.05</v>
      </c>
      <c r="T300" s="43">
        <f t="shared" si="71"/>
        <v>20.12</v>
      </c>
      <c r="U300" s="40">
        <v>5.4820000000000002</v>
      </c>
      <c r="V300" s="40">
        <v>5.2640000000000002</v>
      </c>
      <c r="W300" s="40">
        <v>5.1609999999999996</v>
      </c>
      <c r="X300" s="43">
        <f t="shared" si="72"/>
        <v>5.3023333333333333</v>
      </c>
      <c r="Z300" s="2" t="s">
        <v>79</v>
      </c>
      <c r="AA300" s="37">
        <f t="shared" si="79"/>
        <v>2659574.4680851065</v>
      </c>
      <c r="AB300" s="38">
        <f>X300*'DNA extraction'!O300*'DNA extraction'!F300/'DNA extraction'!E300/1000</f>
        <v>2.1166999334664007</v>
      </c>
      <c r="AC300" s="38">
        <f>AB300*FWDW!H300</f>
        <v>0</v>
      </c>
      <c r="AD300" s="37">
        <f t="shared" si="80"/>
        <v>5629521.0996446833</v>
      </c>
      <c r="AE300" s="37">
        <f t="shared" si="81"/>
        <v>0</v>
      </c>
      <c r="AF300" s="39">
        <f t="shared" si="82"/>
        <v>0.16389732558322426</v>
      </c>
      <c r="AG300" s="39">
        <f t="shared" si="83"/>
        <v>3.091041533599502E-2</v>
      </c>
    </row>
    <row r="301" spans="1:33" x14ac:dyDescent="0.3">
      <c r="A301" s="31" t="str">
        <f>Meta!A301</f>
        <v>NxW_18S</v>
      </c>
      <c r="B301" s="31">
        <f>Meta!B301</f>
        <v>152</v>
      </c>
      <c r="C301" t="s">
        <v>73</v>
      </c>
      <c r="E301" s="2" t="s">
        <v>252</v>
      </c>
      <c r="F301" s="2" t="s">
        <v>253</v>
      </c>
      <c r="G301" s="2" t="s">
        <v>254</v>
      </c>
      <c r="H301" s="2" t="s">
        <v>255</v>
      </c>
      <c r="I301">
        <v>0.31</v>
      </c>
      <c r="J301">
        <v>0.28999999999999998</v>
      </c>
      <c r="K301">
        <v>0.31</v>
      </c>
      <c r="L301" s="41">
        <f t="shared" si="78"/>
        <v>0.30333333333333329</v>
      </c>
      <c r="M301">
        <v>1</v>
      </c>
      <c r="N301" s="36">
        <f t="shared" si="68"/>
        <v>-99.949499380781589</v>
      </c>
      <c r="O301" s="42">
        <f t="shared" si="84"/>
        <v>5.3333333333333337E-2</v>
      </c>
      <c r="P301" t="s">
        <v>126</v>
      </c>
      <c r="Q301">
        <v>19.75</v>
      </c>
      <c r="R301">
        <v>19.48</v>
      </c>
      <c r="S301">
        <v>19.38</v>
      </c>
      <c r="T301" s="43">
        <f t="shared" si="71"/>
        <v>19.536666666666665</v>
      </c>
      <c r="U301" s="40">
        <v>7.6029999999999998</v>
      </c>
      <c r="V301" s="40">
        <v>7.8520000000000003</v>
      </c>
      <c r="W301" s="40">
        <v>8.0860000000000003</v>
      </c>
      <c r="X301" s="43">
        <f t="shared" si="72"/>
        <v>7.8470000000000004</v>
      </c>
      <c r="Z301" s="2" t="s">
        <v>79</v>
      </c>
      <c r="AA301" s="37">
        <f t="shared" si="79"/>
        <v>2659574.4680851065</v>
      </c>
      <c r="AB301" s="38">
        <f>X301*'DNA extraction'!O301*'DNA extraction'!F301/'DNA extraction'!E301/1000</f>
        <v>3.2028571428571433</v>
      </c>
      <c r="AC301" s="38">
        <f>AB301*FWDW!H301</f>
        <v>0</v>
      </c>
      <c r="AD301" s="37">
        <f t="shared" si="80"/>
        <v>8518237.0820668712</v>
      </c>
      <c r="AE301" s="37">
        <f t="shared" si="81"/>
        <v>0</v>
      </c>
      <c r="AF301" s="39">
        <f t="shared" si="82"/>
        <v>0.24153881675623098</v>
      </c>
      <c r="AG301" s="39">
        <f t="shared" si="83"/>
        <v>3.0781039474478269E-2</v>
      </c>
    </row>
    <row r="302" spans="1:33" x14ac:dyDescent="0.3">
      <c r="A302" s="31" t="str">
        <f>Meta!A302</f>
        <v>NxW_18S</v>
      </c>
      <c r="B302" s="31">
        <f>Meta!B302</f>
        <v>153</v>
      </c>
      <c r="C302" t="s">
        <v>73</v>
      </c>
      <c r="E302" s="2" t="s">
        <v>252</v>
      </c>
      <c r="F302" s="2" t="s">
        <v>253</v>
      </c>
      <c r="G302" s="2" t="s">
        <v>254</v>
      </c>
      <c r="H302" s="2" t="s">
        <v>255</v>
      </c>
      <c r="I302">
        <v>0.27</v>
      </c>
      <c r="J302">
        <v>0.27</v>
      </c>
      <c r="K302">
        <v>0.28000000000000003</v>
      </c>
      <c r="L302" s="41">
        <f t="shared" si="78"/>
        <v>0.27333333333333337</v>
      </c>
      <c r="M302">
        <v>1</v>
      </c>
      <c r="N302" s="36">
        <f t="shared" si="68"/>
        <v>-99.978048539797655</v>
      </c>
      <c r="O302" s="42">
        <f t="shared" si="84"/>
        <v>5.3333333333333337E-2</v>
      </c>
      <c r="P302" t="s">
        <v>127</v>
      </c>
      <c r="Q302">
        <v>18.760000000000002</v>
      </c>
      <c r="R302">
        <v>18.68</v>
      </c>
      <c r="S302">
        <v>18.559999999999999</v>
      </c>
      <c r="T302" s="43">
        <f t="shared" si="71"/>
        <v>18.666666666666668</v>
      </c>
      <c r="U302" s="40">
        <v>14.72</v>
      </c>
      <c r="V302" s="40">
        <v>13.5</v>
      </c>
      <c r="W302" s="40">
        <v>14.01</v>
      </c>
      <c r="X302" s="43">
        <f t="shared" si="72"/>
        <v>14.076666666666666</v>
      </c>
      <c r="Z302" s="2" t="s">
        <v>79</v>
      </c>
      <c r="AA302" s="37">
        <f t="shared" si="79"/>
        <v>2659574.4680851065</v>
      </c>
      <c r="AB302" s="38">
        <f>X302*'DNA extraction'!O302*'DNA extraction'!F302/'DNA extraction'!E302/1000</f>
        <v>5.7408917890157687</v>
      </c>
      <c r="AC302" s="38">
        <f>AB302*FWDW!H302</f>
        <v>0</v>
      </c>
      <c r="AD302" s="37">
        <f t="shared" si="80"/>
        <v>15268329.226105768</v>
      </c>
      <c r="AE302" s="37">
        <f t="shared" si="81"/>
        <v>0</v>
      </c>
      <c r="AF302" s="39">
        <f t="shared" si="82"/>
        <v>0.6127261487266018</v>
      </c>
      <c r="AG302" s="39">
        <f t="shared" si="83"/>
        <v>4.3527787027700819E-2</v>
      </c>
    </row>
    <row r="303" spans="1:33" x14ac:dyDescent="0.3">
      <c r="A303" s="31" t="str">
        <f>Meta!A303</f>
        <v>NxW_18S</v>
      </c>
      <c r="B303" s="31">
        <f>Meta!B303</f>
        <v>154</v>
      </c>
      <c r="C303" t="s">
        <v>73</v>
      </c>
      <c r="E303" s="2" t="s">
        <v>252</v>
      </c>
      <c r="F303" s="2" t="s">
        <v>253</v>
      </c>
      <c r="G303" s="2" t="s">
        <v>254</v>
      </c>
      <c r="H303" s="2" t="s">
        <v>255</v>
      </c>
      <c r="I303">
        <v>0.32</v>
      </c>
      <c r="J303">
        <v>0.3</v>
      </c>
      <c r="K303">
        <v>0.28999999999999998</v>
      </c>
      <c r="L303" s="41">
        <f t="shared" si="78"/>
        <v>0.30333333333333329</v>
      </c>
      <c r="M303">
        <v>1</v>
      </c>
      <c r="N303" s="36">
        <f t="shared" si="68"/>
        <v>-99.949499380781589</v>
      </c>
      <c r="O303" s="42">
        <f t="shared" si="84"/>
        <v>5.3333333333333337E-2</v>
      </c>
      <c r="P303" t="s">
        <v>128</v>
      </c>
      <c r="Q303">
        <v>18.149999999999999</v>
      </c>
      <c r="R303">
        <v>18.04</v>
      </c>
      <c r="S303">
        <v>17.95</v>
      </c>
      <c r="T303" s="43">
        <f t="shared" si="71"/>
        <v>18.046666666666667</v>
      </c>
      <c r="U303" s="40">
        <v>22.12</v>
      </c>
      <c r="V303" s="40">
        <v>20.83</v>
      </c>
      <c r="W303" s="40">
        <v>21.08</v>
      </c>
      <c r="X303" s="43">
        <f t="shared" si="72"/>
        <v>21.343333333333334</v>
      </c>
      <c r="Z303" s="2" t="s">
        <v>79</v>
      </c>
      <c r="AA303" s="37">
        <f t="shared" si="79"/>
        <v>2659574.4680851065</v>
      </c>
      <c r="AB303" s="38">
        <f>X303*'DNA extraction'!O303*'DNA extraction'!F303/'DNA extraction'!E303/1000</f>
        <v>8.602713959424964</v>
      </c>
      <c r="AC303" s="38">
        <f>AB303*FWDW!H303</f>
        <v>0</v>
      </c>
      <c r="AD303" s="37">
        <f t="shared" si="80"/>
        <v>22879558.402725969</v>
      </c>
      <c r="AE303" s="37">
        <f t="shared" si="81"/>
        <v>0</v>
      </c>
      <c r="AF303" s="39">
        <f t="shared" si="82"/>
        <v>0.68412961734844913</v>
      </c>
      <c r="AG303" s="39">
        <f t="shared" si="83"/>
        <v>3.2053550711312627E-2</v>
      </c>
    </row>
    <row r="304" spans="1:33" x14ac:dyDescent="0.3">
      <c r="A304" s="31" t="str">
        <f>Meta!A304</f>
        <v>NxW_18S</v>
      </c>
      <c r="B304" s="31">
        <f>Meta!B304</f>
        <v>155</v>
      </c>
      <c r="C304" t="s">
        <v>73</v>
      </c>
      <c r="E304" s="2" t="s">
        <v>252</v>
      </c>
      <c r="F304" s="2" t="s">
        <v>253</v>
      </c>
      <c r="G304" s="2" t="s">
        <v>254</v>
      </c>
      <c r="H304" s="2" t="s">
        <v>255</v>
      </c>
      <c r="I304">
        <v>0.37</v>
      </c>
      <c r="J304">
        <v>0.36</v>
      </c>
      <c r="K304">
        <v>0.35</v>
      </c>
      <c r="L304" s="41">
        <f t="shared" si="78"/>
        <v>0.36000000000000004</v>
      </c>
      <c r="M304">
        <v>1</v>
      </c>
      <c r="N304" s="36">
        <f t="shared" si="68"/>
        <v>-99.833189946280001</v>
      </c>
      <c r="O304" s="42">
        <f t="shared" si="84"/>
        <v>5.3333333333333337E-2</v>
      </c>
      <c r="P304" t="s">
        <v>129</v>
      </c>
      <c r="Q304">
        <v>19.88</v>
      </c>
      <c r="R304">
        <v>19.739999999999998</v>
      </c>
      <c r="S304">
        <v>19.649999999999999</v>
      </c>
      <c r="T304" s="43">
        <f t="shared" si="71"/>
        <v>19.756666666666664</v>
      </c>
      <c r="U304" s="40">
        <v>6.9710000000000001</v>
      </c>
      <c r="V304" s="40">
        <v>6.5830000000000002</v>
      </c>
      <c r="W304" s="40">
        <v>6.7480000000000002</v>
      </c>
      <c r="X304" s="43">
        <f t="shared" si="72"/>
        <v>6.7673333333333332</v>
      </c>
      <c r="Z304" s="2" t="s">
        <v>79</v>
      </c>
      <c r="AA304" s="37">
        <f t="shared" si="79"/>
        <v>2659574.4680851065</v>
      </c>
      <c r="AB304" s="38">
        <f>X304*'DNA extraction'!O304*'DNA extraction'!F304/'DNA extraction'!E304/1000</f>
        <v>2.7309658326607482</v>
      </c>
      <c r="AC304" s="38">
        <f>AB304*FWDW!H304</f>
        <v>0</v>
      </c>
      <c r="AD304" s="37">
        <f t="shared" si="80"/>
        <v>7263207.0017573088</v>
      </c>
      <c r="AE304" s="37">
        <f t="shared" si="81"/>
        <v>0</v>
      </c>
      <c r="AF304" s="39">
        <f t="shared" si="82"/>
        <v>0.19472116816959914</v>
      </c>
      <c r="AG304" s="39">
        <f t="shared" si="83"/>
        <v>2.8773692469155621E-2</v>
      </c>
    </row>
    <row r="305" spans="1:33" x14ac:dyDescent="0.3">
      <c r="A305" s="31" t="str">
        <f>Meta!A305</f>
        <v>NxW_18S</v>
      </c>
      <c r="B305" s="31">
        <f>Meta!B305</f>
        <v>156</v>
      </c>
      <c r="C305" t="s">
        <v>73</v>
      </c>
      <c r="E305" s="2" t="s">
        <v>252</v>
      </c>
      <c r="F305" s="2" t="s">
        <v>253</v>
      </c>
      <c r="G305" s="2" t="s">
        <v>254</v>
      </c>
      <c r="H305" s="2" t="s">
        <v>255</v>
      </c>
      <c r="I305">
        <v>0.31</v>
      </c>
      <c r="J305">
        <v>0.28000000000000003</v>
      </c>
      <c r="K305">
        <v>0.27</v>
      </c>
      <c r="L305" s="41">
        <f t="shared" si="78"/>
        <v>0.28666666666666668</v>
      </c>
      <c r="M305">
        <v>1</v>
      </c>
      <c r="N305" s="36">
        <f t="shared" si="68"/>
        <v>-99.967519111027613</v>
      </c>
      <c r="O305" s="42">
        <f t="shared" si="84"/>
        <v>5.3333333333333337E-2</v>
      </c>
      <c r="P305" t="s">
        <v>130</v>
      </c>
      <c r="Q305">
        <v>19.04</v>
      </c>
      <c r="R305">
        <v>18.86</v>
      </c>
      <c r="S305">
        <v>18.690000000000001</v>
      </c>
      <c r="T305" s="43">
        <f t="shared" si="71"/>
        <v>18.863333333333333</v>
      </c>
      <c r="U305" s="40">
        <v>12.21</v>
      </c>
      <c r="V305" s="40">
        <v>11.95</v>
      </c>
      <c r="W305" s="40">
        <v>12.84</v>
      </c>
      <c r="X305" s="43">
        <f t="shared" si="72"/>
        <v>12.333333333333334</v>
      </c>
      <c r="Z305" s="2" t="s">
        <v>79</v>
      </c>
      <c r="AA305" s="37">
        <f t="shared" si="79"/>
        <v>2659574.4680851065</v>
      </c>
      <c r="AB305" s="38">
        <f>X305*'DNA extraction'!O305*'DNA extraction'!F305/'DNA extraction'!E305/1000</f>
        <v>5.0505050505050511</v>
      </c>
      <c r="AC305" s="38">
        <f>AB305*FWDW!H305</f>
        <v>0</v>
      </c>
      <c r="AD305" s="37">
        <f t="shared" si="80"/>
        <v>13432194.283258114</v>
      </c>
      <c r="AE305" s="37">
        <f t="shared" si="81"/>
        <v>0</v>
      </c>
      <c r="AF305" s="39">
        <f t="shared" si="82"/>
        <v>0.45763886781318458</v>
      </c>
      <c r="AG305" s="39">
        <f t="shared" si="83"/>
        <v>3.7105854147014963E-2</v>
      </c>
    </row>
    <row r="306" spans="1:33" x14ac:dyDescent="0.3">
      <c r="A306" s="31" t="str">
        <f>Meta!A306</f>
        <v>NxW_18S</v>
      </c>
      <c r="B306" s="31">
        <f>Meta!B306</f>
        <v>157</v>
      </c>
      <c r="C306" t="s">
        <v>73</v>
      </c>
      <c r="E306" s="2" t="s">
        <v>252</v>
      </c>
      <c r="F306" s="2" t="s">
        <v>253</v>
      </c>
      <c r="G306" s="2" t="s">
        <v>254</v>
      </c>
      <c r="H306" s="2" t="s">
        <v>255</v>
      </c>
      <c r="I306">
        <v>0.31</v>
      </c>
      <c r="J306">
        <v>0.3</v>
      </c>
      <c r="K306">
        <v>0.28999999999999998</v>
      </c>
      <c r="L306" s="41">
        <f t="shared" si="78"/>
        <v>0.3</v>
      </c>
      <c r="M306">
        <v>1</v>
      </c>
      <c r="N306" s="36">
        <f t="shared" si="68"/>
        <v>-99.953584111663872</v>
      </c>
      <c r="O306" s="42">
        <f t="shared" si="84"/>
        <v>5.3333333333333337E-2</v>
      </c>
      <c r="P306" t="s">
        <v>131</v>
      </c>
      <c r="Q306">
        <v>19.100000000000001</v>
      </c>
      <c r="R306">
        <v>18.95</v>
      </c>
      <c r="S306">
        <v>18.649999999999999</v>
      </c>
      <c r="T306" s="43">
        <f t="shared" si="71"/>
        <v>18.899999999999999</v>
      </c>
      <c r="U306" s="40">
        <v>11.73</v>
      </c>
      <c r="V306" s="40">
        <v>11.24</v>
      </c>
      <c r="W306" s="40">
        <v>13.19</v>
      </c>
      <c r="X306" s="43">
        <f t="shared" si="72"/>
        <v>12.053333333333333</v>
      </c>
      <c r="Z306" s="2" t="s">
        <v>79</v>
      </c>
      <c r="AA306" s="37">
        <f t="shared" si="79"/>
        <v>2659574.4680851065</v>
      </c>
      <c r="AB306" s="38">
        <f>X306*'DNA extraction'!O306*'DNA extraction'!F306/'DNA extraction'!E306/1000</f>
        <v>4.9520679265954533</v>
      </c>
      <c r="AC306" s="38">
        <f>AB306*FWDW!H306</f>
        <v>0</v>
      </c>
      <c r="AD306" s="37">
        <f t="shared" si="80"/>
        <v>13170393.421796419</v>
      </c>
      <c r="AE306" s="37">
        <f t="shared" si="81"/>
        <v>0</v>
      </c>
      <c r="AF306" s="39">
        <f t="shared" si="82"/>
        <v>1.0144128022325687</v>
      </c>
      <c r="AG306" s="39">
        <f t="shared" si="83"/>
        <v>8.4160354167525056E-2</v>
      </c>
    </row>
    <row r="307" spans="1:33" x14ac:dyDescent="0.3">
      <c r="A307" s="31" t="str">
        <f>Meta!A307</f>
        <v>NxW_18S</v>
      </c>
      <c r="B307" s="31">
        <f>Meta!B307</f>
        <v>158</v>
      </c>
      <c r="C307" t="s">
        <v>73</v>
      </c>
      <c r="E307" s="2" t="s">
        <v>252</v>
      </c>
      <c r="F307" s="2" t="s">
        <v>253</v>
      </c>
      <c r="G307" s="2" t="s">
        <v>254</v>
      </c>
      <c r="H307" s="2" t="s">
        <v>255</v>
      </c>
      <c r="I307">
        <v>0.36</v>
      </c>
      <c r="J307">
        <v>0.34</v>
      </c>
      <c r="K307">
        <v>0.34</v>
      </c>
      <c r="L307" s="41">
        <f t="shared" si="78"/>
        <v>0.34666666666666668</v>
      </c>
      <c r="M307">
        <v>1</v>
      </c>
      <c r="N307" s="36">
        <f t="shared" si="68"/>
        <v>-99.869567861328107</v>
      </c>
      <c r="O307" s="42">
        <f t="shared" si="84"/>
        <v>5.3333333333333337E-2</v>
      </c>
      <c r="P307" t="s">
        <v>132</v>
      </c>
      <c r="Q307">
        <v>19.27</v>
      </c>
      <c r="R307">
        <v>19.11</v>
      </c>
      <c r="S307">
        <v>19.07</v>
      </c>
      <c r="T307" s="43">
        <f t="shared" si="71"/>
        <v>19.149999999999999</v>
      </c>
      <c r="U307" s="40">
        <v>10.47</v>
      </c>
      <c r="V307" s="40">
        <v>10.09</v>
      </c>
      <c r="W307" s="40">
        <v>9.9540000000000006</v>
      </c>
      <c r="X307" s="43">
        <f t="shared" si="72"/>
        <v>10.171333333333335</v>
      </c>
      <c r="Z307" s="2" t="s">
        <v>79</v>
      </c>
      <c r="AA307" s="37">
        <f t="shared" si="79"/>
        <v>2659574.4680851065</v>
      </c>
      <c r="AB307" s="38">
        <f>X307*'DNA extraction'!O307*'DNA extraction'!F307/'DNA extraction'!E307/1000</f>
        <v>4.0766867067468278</v>
      </c>
      <c r="AC307" s="38">
        <f>AB307*FWDW!H307</f>
        <v>0</v>
      </c>
      <c r="AD307" s="37">
        <f t="shared" si="80"/>
        <v>10842251.879645819</v>
      </c>
      <c r="AE307" s="37">
        <f t="shared" si="81"/>
        <v>0</v>
      </c>
      <c r="AF307" s="39">
        <f t="shared" si="82"/>
        <v>0.26744220559465443</v>
      </c>
      <c r="AG307" s="39">
        <f t="shared" si="83"/>
        <v>2.6293721465031238E-2</v>
      </c>
    </row>
    <row r="308" spans="1:33" x14ac:dyDescent="0.3">
      <c r="A308" s="31" t="str">
        <f>Meta!A308</f>
        <v>NxW_18S</v>
      </c>
      <c r="B308" s="31">
        <f>Meta!B308</f>
        <v>159</v>
      </c>
      <c r="C308" t="s">
        <v>73</v>
      </c>
      <c r="E308" s="2" t="s">
        <v>252</v>
      </c>
      <c r="F308" s="2" t="s">
        <v>253</v>
      </c>
      <c r="G308" s="2" t="s">
        <v>254</v>
      </c>
      <c r="H308" s="2" t="s">
        <v>255</v>
      </c>
      <c r="I308">
        <v>0.37</v>
      </c>
      <c r="J308">
        <v>0.35</v>
      </c>
      <c r="K308">
        <v>0.35</v>
      </c>
      <c r="L308" s="41">
        <f t="shared" si="78"/>
        <v>0.35666666666666663</v>
      </c>
      <c r="M308">
        <v>1</v>
      </c>
      <c r="N308" s="36">
        <f t="shared" si="68"/>
        <v>-99.842869069529215</v>
      </c>
      <c r="O308" s="42">
        <f t="shared" si="84"/>
        <v>5.3333333333333337E-2</v>
      </c>
      <c r="P308" t="s">
        <v>133</v>
      </c>
      <c r="Q308">
        <v>20.02</v>
      </c>
      <c r="R308">
        <v>19.89</v>
      </c>
      <c r="S308">
        <v>19.79</v>
      </c>
      <c r="T308" s="43">
        <f t="shared" si="71"/>
        <v>19.899999999999999</v>
      </c>
      <c r="U308" s="40">
        <v>6.3490000000000002</v>
      </c>
      <c r="V308" s="40">
        <v>5.9470000000000001</v>
      </c>
      <c r="W308" s="40">
        <v>6.1440000000000001</v>
      </c>
      <c r="X308" s="43">
        <f t="shared" si="72"/>
        <v>6.1466666666666656</v>
      </c>
      <c r="Z308" s="2" t="s">
        <v>79</v>
      </c>
      <c r="AA308" s="37">
        <f t="shared" si="79"/>
        <v>2659574.4680851065</v>
      </c>
      <c r="AB308" s="38">
        <f>X308*'DNA extraction'!O308*'DNA extraction'!F308/'DNA extraction'!E308/1000</f>
        <v>2.4784946236559136</v>
      </c>
      <c r="AC308" s="38">
        <f>AB308*FWDW!H308</f>
        <v>0</v>
      </c>
      <c r="AD308" s="37">
        <f t="shared" si="80"/>
        <v>6591741.0203614729</v>
      </c>
      <c r="AE308" s="37">
        <f t="shared" si="81"/>
        <v>0</v>
      </c>
      <c r="AF308" s="39">
        <f t="shared" si="82"/>
        <v>0.2010132665605267</v>
      </c>
      <c r="AG308" s="39">
        <f t="shared" si="83"/>
        <v>3.2702809093361186E-2</v>
      </c>
    </row>
    <row r="309" spans="1:33" x14ac:dyDescent="0.3">
      <c r="A309" s="31" t="str">
        <f>Meta!A309</f>
        <v>NxW_18S</v>
      </c>
      <c r="B309" s="31">
        <f>Meta!B309</f>
        <v>160</v>
      </c>
      <c r="C309" t="s">
        <v>73</v>
      </c>
      <c r="E309" s="2" t="s">
        <v>252</v>
      </c>
      <c r="F309" s="2" t="s">
        <v>253</v>
      </c>
      <c r="G309" s="2" t="s">
        <v>254</v>
      </c>
      <c r="H309" s="2" t="s">
        <v>255</v>
      </c>
      <c r="I309">
        <v>0.34</v>
      </c>
      <c r="J309">
        <v>0.32</v>
      </c>
      <c r="K309">
        <v>0.32</v>
      </c>
      <c r="L309" s="41">
        <f t="shared" si="78"/>
        <v>0.32666666666666666</v>
      </c>
      <c r="M309">
        <v>1</v>
      </c>
      <c r="N309" s="36">
        <f t="shared" si="68"/>
        <v>-99.913148862624865</v>
      </c>
      <c r="O309" s="42">
        <f t="shared" si="84"/>
        <v>5.3333333333333337E-2</v>
      </c>
      <c r="P309" t="s">
        <v>134</v>
      </c>
      <c r="Q309">
        <v>21</v>
      </c>
      <c r="R309">
        <v>20.82</v>
      </c>
      <c r="S309">
        <v>20.72</v>
      </c>
      <c r="T309" s="43">
        <f t="shared" si="71"/>
        <v>20.846666666666668</v>
      </c>
      <c r="U309" s="40">
        <v>3.3</v>
      </c>
      <c r="V309" s="40">
        <v>3.1669999999999998</v>
      </c>
      <c r="W309" s="40">
        <v>3.294</v>
      </c>
      <c r="X309" s="43">
        <f t="shared" si="72"/>
        <v>3.2536666666666663</v>
      </c>
      <c r="Z309" s="2" t="s">
        <v>79</v>
      </c>
      <c r="AA309" s="37">
        <f t="shared" si="79"/>
        <v>2659574.4680851065</v>
      </c>
      <c r="AB309" s="38">
        <f>X309*'DNA extraction'!O309*'DNA extraction'!F309/'DNA extraction'!E309/1000</f>
        <v>1.3004263256061814</v>
      </c>
      <c r="AC309" s="38">
        <f>AB309*FWDW!H309</f>
        <v>0</v>
      </c>
      <c r="AD309" s="37">
        <f t="shared" si="80"/>
        <v>3458580.6532079293</v>
      </c>
      <c r="AE309" s="37">
        <f t="shared" si="81"/>
        <v>0</v>
      </c>
      <c r="AF309" s="39">
        <f t="shared" si="82"/>
        <v>7.5115466671873535E-2</v>
      </c>
      <c r="AG309" s="39">
        <f t="shared" si="83"/>
        <v>2.3086405083046883E-2</v>
      </c>
    </row>
    <row r="310" spans="1:33" x14ac:dyDescent="0.3">
      <c r="A310" s="31" t="str">
        <f>Meta!A310</f>
        <v>NxW_18S</v>
      </c>
      <c r="B310" s="31">
        <f>Meta!B310</f>
        <v>161</v>
      </c>
      <c r="C310" t="s">
        <v>73</v>
      </c>
      <c r="E310" s="2" t="s">
        <v>252</v>
      </c>
      <c r="F310" s="2" t="s">
        <v>253</v>
      </c>
      <c r="G310" s="2" t="s">
        <v>254</v>
      </c>
      <c r="H310" s="2" t="s">
        <v>255</v>
      </c>
      <c r="I310">
        <v>0.33</v>
      </c>
      <c r="J310">
        <v>0.31</v>
      </c>
      <c r="K310">
        <v>0.32</v>
      </c>
      <c r="L310" s="41">
        <f t="shared" si="78"/>
        <v>0.32</v>
      </c>
      <c r="M310">
        <v>1</v>
      </c>
      <c r="N310" s="36">
        <f t="shared" si="68"/>
        <v>-99.92501057906675</v>
      </c>
      <c r="O310" s="42">
        <f t="shared" si="84"/>
        <v>5.3333333333333337E-2</v>
      </c>
      <c r="P310" t="s">
        <v>135</v>
      </c>
      <c r="Q310">
        <v>19.96</v>
      </c>
      <c r="R310">
        <v>19.760000000000002</v>
      </c>
      <c r="S310">
        <v>19.63</v>
      </c>
      <c r="T310" s="43">
        <f t="shared" si="71"/>
        <v>19.783333333333331</v>
      </c>
      <c r="U310" s="40">
        <v>6.6079999999999997</v>
      </c>
      <c r="V310" s="40">
        <v>6.4950000000000001</v>
      </c>
      <c r="W310" s="40">
        <v>6.8390000000000004</v>
      </c>
      <c r="X310" s="43">
        <f t="shared" si="72"/>
        <v>6.6473333333333331</v>
      </c>
      <c r="Z310" s="2" t="s">
        <v>79</v>
      </c>
      <c r="AA310" s="37">
        <f t="shared" si="79"/>
        <v>2659574.4680851065</v>
      </c>
      <c r="AB310" s="38">
        <f>X310*'DNA extraction'!O310*'DNA extraction'!F310/'DNA extraction'!E310/1000</f>
        <v>2.5065359477124183</v>
      </c>
      <c r="AC310" s="38">
        <f>AB310*FWDW!H310</f>
        <v>0</v>
      </c>
      <c r="AD310" s="37">
        <f t="shared" si="80"/>
        <v>6666319.0098734535</v>
      </c>
      <c r="AE310" s="37">
        <f t="shared" si="81"/>
        <v>0</v>
      </c>
      <c r="AF310" s="39">
        <f t="shared" si="82"/>
        <v>0.1753406208878405</v>
      </c>
      <c r="AG310" s="39">
        <f t="shared" si="83"/>
        <v>2.6377588138778534E-2</v>
      </c>
    </row>
    <row r="311" spans="1:33" x14ac:dyDescent="0.3">
      <c r="A311" s="31" t="str">
        <f>Meta!A311</f>
        <v>NxW_18S</v>
      </c>
      <c r="B311" s="31">
        <f>Meta!B311</f>
        <v>162</v>
      </c>
      <c r="C311" t="s">
        <v>73</v>
      </c>
      <c r="E311" s="2" t="s">
        <v>252</v>
      </c>
      <c r="F311" s="2" t="s">
        <v>253</v>
      </c>
      <c r="G311" s="2" t="s">
        <v>254</v>
      </c>
      <c r="H311" s="2" t="s">
        <v>255</v>
      </c>
      <c r="I311">
        <v>0.38</v>
      </c>
      <c r="J311">
        <v>0.36</v>
      </c>
      <c r="K311">
        <v>0.35</v>
      </c>
      <c r="L311" s="41">
        <f t="shared" si="78"/>
        <v>0.36333333333333329</v>
      </c>
      <c r="M311">
        <v>1</v>
      </c>
      <c r="N311" s="36">
        <f t="shared" si="68"/>
        <v>-99.823108721025662</v>
      </c>
      <c r="O311" s="42">
        <f t="shared" si="84"/>
        <v>5.3333333333333337E-2</v>
      </c>
      <c r="P311" t="s">
        <v>136</v>
      </c>
      <c r="Q311">
        <v>20.66</v>
      </c>
      <c r="R311">
        <v>20.36</v>
      </c>
      <c r="S311">
        <v>20.22</v>
      </c>
      <c r="T311" s="43">
        <f t="shared" si="71"/>
        <v>20.41333333333333</v>
      </c>
      <c r="U311" s="40">
        <v>4.141</v>
      </c>
      <c r="V311" s="40">
        <v>4.3250000000000002</v>
      </c>
      <c r="W311" s="40">
        <v>4.6050000000000004</v>
      </c>
      <c r="X311" s="43">
        <f t="shared" si="72"/>
        <v>4.3570000000000002</v>
      </c>
      <c r="Z311" s="2" t="s">
        <v>79</v>
      </c>
      <c r="AA311" s="37">
        <f t="shared" si="79"/>
        <v>2659574.4680851065</v>
      </c>
      <c r="AB311" s="38">
        <f>X311*'DNA extraction'!O311*'DNA extraction'!F311/'DNA extraction'!E311/1000</f>
        <v>1.7540257648953301</v>
      </c>
      <c r="AC311" s="38">
        <f>AB311*FWDW!H311</f>
        <v>0</v>
      </c>
      <c r="AD311" s="37">
        <f t="shared" si="80"/>
        <v>4664962.1406790698</v>
      </c>
      <c r="AE311" s="37">
        <f t="shared" si="81"/>
        <v>0</v>
      </c>
      <c r="AF311" s="39">
        <f t="shared" si="82"/>
        <v>0.23364930986416393</v>
      </c>
      <c r="AG311" s="39">
        <f t="shared" si="83"/>
        <v>5.3626190007841155E-2</v>
      </c>
    </row>
    <row r="312" spans="1:33" x14ac:dyDescent="0.3">
      <c r="A312" s="31" t="str">
        <f>Meta!A312</f>
        <v>NxW_18S</v>
      </c>
      <c r="B312" s="31">
        <f>Meta!B312</f>
        <v>163</v>
      </c>
      <c r="C312" t="s">
        <v>73</v>
      </c>
      <c r="E312" s="2" t="s">
        <v>252</v>
      </c>
      <c r="F312" s="2" t="s">
        <v>253</v>
      </c>
      <c r="G312" s="2" t="s">
        <v>254</v>
      </c>
      <c r="H312" s="2" t="s">
        <v>255</v>
      </c>
      <c r="I312">
        <v>0.37</v>
      </c>
      <c r="J312">
        <v>0.35</v>
      </c>
      <c r="K312">
        <v>0.32</v>
      </c>
      <c r="L312" s="41">
        <f t="shared" si="78"/>
        <v>0.34666666666666668</v>
      </c>
      <c r="M312">
        <v>1</v>
      </c>
      <c r="N312" s="36">
        <f t="shared" si="68"/>
        <v>-99.869567861328107</v>
      </c>
      <c r="O312" s="42">
        <f t="shared" si="84"/>
        <v>5.3333333333333337E-2</v>
      </c>
      <c r="P312" t="s">
        <v>137</v>
      </c>
      <c r="Q312">
        <v>20.39</v>
      </c>
      <c r="R312">
        <v>19.97</v>
      </c>
      <c r="S312">
        <v>19.95</v>
      </c>
      <c r="T312" s="43">
        <f t="shared" si="71"/>
        <v>20.103333333333335</v>
      </c>
      <c r="U312" s="40">
        <v>4.9589999999999996</v>
      </c>
      <c r="V312" s="40">
        <v>5.633</v>
      </c>
      <c r="W312" s="40">
        <v>5.5190000000000001</v>
      </c>
      <c r="X312" s="43">
        <f t="shared" si="72"/>
        <v>5.3703333333333321</v>
      </c>
      <c r="Z312" s="2" t="s">
        <v>79</v>
      </c>
      <c r="AA312" s="37">
        <f t="shared" si="79"/>
        <v>2659574.4680851065</v>
      </c>
      <c r="AB312" s="38">
        <f>X312*'DNA extraction'!O312*'DNA extraction'!F312/'DNA extraction'!E312/1000</f>
        <v>2.1768679908120516</v>
      </c>
      <c r="AC312" s="38">
        <f>AB312*FWDW!H312</f>
        <v>0</v>
      </c>
      <c r="AD312" s="37">
        <f t="shared" si="80"/>
        <v>5789542.5287554562</v>
      </c>
      <c r="AE312" s="37">
        <f t="shared" si="81"/>
        <v>0</v>
      </c>
      <c r="AF312" s="39">
        <f t="shared" si="82"/>
        <v>0.36075661232101275</v>
      </c>
      <c r="AG312" s="39">
        <f t="shared" si="83"/>
        <v>6.7175832472412544E-2</v>
      </c>
    </row>
    <row r="313" spans="1:33" x14ac:dyDescent="0.3">
      <c r="A313" s="31" t="str">
        <f>Meta!A313</f>
        <v>NxW_18S</v>
      </c>
      <c r="B313" s="31">
        <f>Meta!B313</f>
        <v>164</v>
      </c>
      <c r="C313" t="s">
        <v>73</v>
      </c>
      <c r="E313" s="2" t="s">
        <v>252</v>
      </c>
      <c r="F313" s="2" t="s">
        <v>253</v>
      </c>
      <c r="G313" s="2" t="s">
        <v>254</v>
      </c>
      <c r="H313" s="2" t="s">
        <v>255</v>
      </c>
      <c r="I313">
        <v>0.33</v>
      </c>
      <c r="J313">
        <v>0.26</v>
      </c>
      <c r="K313">
        <v>0.25</v>
      </c>
      <c r="L313" s="41">
        <f t="shared" si="78"/>
        <v>0.28000000000000003</v>
      </c>
      <c r="M313">
        <v>1</v>
      </c>
      <c r="N313" s="36">
        <f t="shared" si="68"/>
        <v>-99.973173042047208</v>
      </c>
      <c r="O313" s="42">
        <f t="shared" si="84"/>
        <v>5.3333333333333337E-2</v>
      </c>
      <c r="P313" t="s">
        <v>138</v>
      </c>
      <c r="Q313">
        <v>18.97</v>
      </c>
      <c r="R313">
        <v>18.8</v>
      </c>
      <c r="S313">
        <v>18.84</v>
      </c>
      <c r="T313" s="43">
        <f t="shared" si="71"/>
        <v>18.87</v>
      </c>
      <c r="U313" s="40">
        <v>12.8</v>
      </c>
      <c r="V313" s="40">
        <v>12.45</v>
      </c>
      <c r="W313" s="40">
        <v>11.61</v>
      </c>
      <c r="X313" s="43">
        <f t="shared" si="72"/>
        <v>12.286666666666667</v>
      </c>
      <c r="Z313" s="2" t="s">
        <v>79</v>
      </c>
      <c r="AA313" s="37">
        <f t="shared" si="79"/>
        <v>2659574.4680851065</v>
      </c>
      <c r="AB313" s="38">
        <f>X313*'DNA extraction'!O313*'DNA extraction'!F313/'DNA extraction'!E313/1000</f>
        <v>4.9363867684478375</v>
      </c>
      <c r="AC313" s="38">
        <f>AB313*FWDW!H313</f>
        <v>0</v>
      </c>
      <c r="AD313" s="37">
        <f t="shared" si="80"/>
        <v>13128688.213957015</v>
      </c>
      <c r="AE313" s="37">
        <f t="shared" si="81"/>
        <v>0</v>
      </c>
      <c r="AF313" s="39">
        <f t="shared" si="82"/>
        <v>0.6115826463637879</v>
      </c>
      <c r="AG313" s="39">
        <f t="shared" si="83"/>
        <v>4.9776124229282792E-2</v>
      </c>
    </row>
    <row r="314" spans="1:33" x14ac:dyDescent="0.3">
      <c r="A314" s="31" t="str">
        <f>Meta!A314</f>
        <v>NxW_18S</v>
      </c>
      <c r="B314" s="31">
        <f>Meta!B314</f>
        <v>165</v>
      </c>
      <c r="C314" t="s">
        <v>73</v>
      </c>
      <c r="E314" s="2" t="s">
        <v>252</v>
      </c>
      <c r="F314" s="2" t="s">
        <v>253</v>
      </c>
      <c r="G314" s="2" t="s">
        <v>254</v>
      </c>
      <c r="H314" s="2" t="s">
        <v>255</v>
      </c>
      <c r="I314">
        <v>0.3</v>
      </c>
      <c r="J314">
        <v>0.28999999999999998</v>
      </c>
      <c r="K314">
        <v>0.3</v>
      </c>
      <c r="L314" s="41">
        <f t="shared" si="78"/>
        <v>0.29666666666666663</v>
      </c>
      <c r="M314">
        <v>1</v>
      </c>
      <c r="N314" s="36">
        <f t="shared" si="68"/>
        <v>-99.957419232695884</v>
      </c>
      <c r="O314" s="42">
        <f t="shared" si="84"/>
        <v>5.3333333333333337E-2</v>
      </c>
      <c r="P314" t="s">
        <v>139</v>
      </c>
      <c r="Q314">
        <v>19.57</v>
      </c>
      <c r="R314">
        <v>19.37</v>
      </c>
      <c r="S314">
        <v>19.29</v>
      </c>
      <c r="T314" s="43">
        <f t="shared" si="71"/>
        <v>19.41</v>
      </c>
      <c r="U314" s="40">
        <v>8.5739999999999998</v>
      </c>
      <c r="V314" s="40">
        <v>8.4589999999999996</v>
      </c>
      <c r="W314" s="40">
        <v>8.5890000000000004</v>
      </c>
      <c r="X314" s="43">
        <f t="shared" si="72"/>
        <v>8.5406666666666666</v>
      </c>
      <c r="Z314" s="2" t="s">
        <v>79</v>
      </c>
      <c r="AA314" s="37">
        <f t="shared" si="79"/>
        <v>2659574.4680851065</v>
      </c>
      <c r="AB314" s="38">
        <f>X314*'DNA extraction'!O314*'DNA extraction'!F314/'DNA extraction'!E314/1000</f>
        <v>3.3283969862301896</v>
      </c>
      <c r="AC314" s="38">
        <f>AB314*FWDW!H314</f>
        <v>0</v>
      </c>
      <c r="AD314" s="37">
        <f t="shared" si="80"/>
        <v>8852119.6442292277</v>
      </c>
      <c r="AE314" s="37">
        <f t="shared" si="81"/>
        <v>0</v>
      </c>
      <c r="AF314" s="39">
        <f t="shared" si="82"/>
        <v>7.1121960977839876E-2</v>
      </c>
      <c r="AG314" s="39">
        <f t="shared" si="83"/>
        <v>8.3274484011208981E-3</v>
      </c>
    </row>
    <row r="315" spans="1:33" x14ac:dyDescent="0.3">
      <c r="A315" s="31" t="str">
        <f>Meta!A315</f>
        <v>NxW_18S</v>
      </c>
      <c r="B315" s="31">
        <f>Meta!B315</f>
        <v>166</v>
      </c>
      <c r="C315" t="s">
        <v>73</v>
      </c>
      <c r="E315" s="2" t="s">
        <v>252</v>
      </c>
      <c r="F315" s="2" t="s">
        <v>253</v>
      </c>
      <c r="G315" s="2" t="s">
        <v>254</v>
      </c>
      <c r="H315" s="2" t="s">
        <v>255</v>
      </c>
      <c r="I315">
        <v>0.35</v>
      </c>
      <c r="J315">
        <v>0.33</v>
      </c>
      <c r="K315">
        <v>0.32</v>
      </c>
      <c r="L315" s="41">
        <f t="shared" si="78"/>
        <v>0.33333333333333331</v>
      </c>
      <c r="M315">
        <v>1</v>
      </c>
      <c r="N315" s="36">
        <f t="shared" si="68"/>
        <v>-99.9</v>
      </c>
      <c r="O315" s="42">
        <f t="shared" si="84"/>
        <v>5.3333333333333337E-2</v>
      </c>
      <c r="P315" t="s">
        <v>140</v>
      </c>
      <c r="Q315">
        <v>19.239999999999998</v>
      </c>
      <c r="R315">
        <v>19.07</v>
      </c>
      <c r="S315">
        <v>19.010000000000002</v>
      </c>
      <c r="T315" s="43">
        <f t="shared" si="71"/>
        <v>19.106666666666669</v>
      </c>
      <c r="U315" s="40">
        <v>10.69</v>
      </c>
      <c r="V315" s="40">
        <v>10.37</v>
      </c>
      <c r="W315" s="40">
        <v>10.36</v>
      </c>
      <c r="X315" s="43">
        <f t="shared" si="72"/>
        <v>10.473333333333333</v>
      </c>
      <c r="Z315" s="2" t="s">
        <v>79</v>
      </c>
      <c r="AA315" s="37">
        <f t="shared" si="79"/>
        <v>2659574.4680851065</v>
      </c>
      <c r="AB315" s="38">
        <f>X315*'DNA extraction'!O315*'DNA extraction'!F315/'DNA extraction'!E315/1000</f>
        <v>4.1843121587428413</v>
      </c>
      <c r="AC315" s="38">
        <f>AB315*FWDW!H315</f>
        <v>0</v>
      </c>
      <c r="AD315" s="37">
        <f t="shared" si="80"/>
        <v>11128489.783890536</v>
      </c>
      <c r="AE315" s="37">
        <f t="shared" si="81"/>
        <v>0</v>
      </c>
      <c r="AF315" s="39">
        <f t="shared" si="82"/>
        <v>0.18770544300401459</v>
      </c>
      <c r="AG315" s="39">
        <f t="shared" si="83"/>
        <v>1.7922225621007124E-2</v>
      </c>
    </row>
    <row r="316" spans="1:33" x14ac:dyDescent="0.3">
      <c r="A316" s="31" t="str">
        <f>Meta!A316</f>
        <v>NxW_18S</v>
      </c>
      <c r="B316" s="31">
        <f>Meta!B316</f>
        <v>167</v>
      </c>
      <c r="C316" t="s">
        <v>73</v>
      </c>
      <c r="E316" s="2" t="s">
        <v>252</v>
      </c>
      <c r="F316" s="2" t="s">
        <v>253</v>
      </c>
      <c r="G316" s="2" t="s">
        <v>254</v>
      </c>
      <c r="H316" s="2" t="s">
        <v>255</v>
      </c>
      <c r="I316">
        <v>0.31</v>
      </c>
      <c r="J316">
        <v>0.28999999999999998</v>
      </c>
      <c r="K316">
        <v>0.28000000000000003</v>
      </c>
      <c r="L316" s="41">
        <f t="shared" si="78"/>
        <v>0.29333333333333333</v>
      </c>
      <c r="M316">
        <v>1</v>
      </c>
      <c r="N316" s="36">
        <f t="shared" si="68"/>
        <v>-99.961013962974505</v>
      </c>
      <c r="O316" s="42">
        <f t="shared" si="84"/>
        <v>5.3333333333333337E-2</v>
      </c>
      <c r="P316" t="s">
        <v>141</v>
      </c>
      <c r="Q316">
        <v>19.13</v>
      </c>
      <c r="R316">
        <v>18.97</v>
      </c>
      <c r="S316">
        <v>18.95</v>
      </c>
      <c r="T316" s="43">
        <f t="shared" si="71"/>
        <v>19.016666666666666</v>
      </c>
      <c r="U316" s="40">
        <v>11.5</v>
      </c>
      <c r="V316" s="40">
        <v>11.09</v>
      </c>
      <c r="W316" s="40">
        <v>10.79</v>
      </c>
      <c r="X316" s="43">
        <f t="shared" si="72"/>
        <v>11.126666666666665</v>
      </c>
      <c r="Z316" s="2" t="s">
        <v>79</v>
      </c>
      <c r="AA316" s="37">
        <f t="shared" si="79"/>
        <v>2659574.4680851065</v>
      </c>
      <c r="AB316" s="38">
        <f>X316*'DNA extraction'!O316*'DNA extraction'!F316/'DNA extraction'!E316/1000</f>
        <v>4.4847507725379545</v>
      </c>
      <c r="AC316" s="38">
        <f>AB316*FWDW!H316</f>
        <v>0</v>
      </c>
      <c r="AD316" s="37">
        <f t="shared" si="80"/>
        <v>11927528.6503669</v>
      </c>
      <c r="AE316" s="37">
        <f t="shared" si="81"/>
        <v>0</v>
      </c>
      <c r="AF316" s="39">
        <f t="shared" si="82"/>
        <v>0.35641735835019822</v>
      </c>
      <c r="AG316" s="39">
        <f t="shared" si="83"/>
        <v>3.2032716448489956E-2</v>
      </c>
    </row>
    <row r="317" spans="1:33" x14ac:dyDescent="0.3">
      <c r="A317" s="31" t="str">
        <f>Meta!A317</f>
        <v>NxW_18S</v>
      </c>
      <c r="B317" s="31" t="str">
        <f>Meta!B317</f>
        <v>B</v>
      </c>
      <c r="C317" t="s">
        <v>73</v>
      </c>
      <c r="E317" s="2" t="s">
        <v>252</v>
      </c>
      <c r="F317" s="2" t="s">
        <v>253</v>
      </c>
      <c r="G317" s="2" t="s">
        <v>254</v>
      </c>
      <c r="H317" s="2" t="s">
        <v>255</v>
      </c>
      <c r="I317">
        <v>0</v>
      </c>
      <c r="J317">
        <v>0</v>
      </c>
      <c r="K317">
        <v>0</v>
      </c>
      <c r="L317" s="41">
        <f t="shared" si="78"/>
        <v>0</v>
      </c>
      <c r="M317">
        <v>1</v>
      </c>
      <c r="N317" s="36" t="e">
        <f t="shared" si="68"/>
        <v>#DIV/0!</v>
      </c>
      <c r="O317" s="42">
        <f t="shared" si="84"/>
        <v>5.3333333333333337E-2</v>
      </c>
      <c r="P317" t="s">
        <v>142</v>
      </c>
      <c r="Q317" t="s">
        <v>112</v>
      </c>
      <c r="R317" t="s">
        <v>112</v>
      </c>
      <c r="S317" t="s">
        <v>112</v>
      </c>
      <c r="T317" s="43" t="e">
        <f t="shared" si="71"/>
        <v>#DIV/0!</v>
      </c>
      <c r="U317" t="s">
        <v>113</v>
      </c>
      <c r="V317" t="s">
        <v>113</v>
      </c>
      <c r="W317" t="s">
        <v>113</v>
      </c>
      <c r="X317" s="43" t="e">
        <f t="shared" si="72"/>
        <v>#DIV/0!</v>
      </c>
      <c r="Z317" s="2" t="s">
        <v>79</v>
      </c>
      <c r="AA317" s="37">
        <f t="shared" si="79"/>
        <v>2659574.4680851065</v>
      </c>
      <c r="AB317" s="38" t="e">
        <f>X317*'DNA extraction'!O317*'DNA extraction'!F317/'DNA extraction'!E317/1000</f>
        <v>#DIV/0!</v>
      </c>
      <c r="AC317" s="38" t="e">
        <f>AB317*FWDW!H317</f>
        <v>#DIV/0!</v>
      </c>
      <c r="AD317" s="37" t="e">
        <f t="shared" si="80"/>
        <v>#DIV/0!</v>
      </c>
      <c r="AE317" s="37" t="e">
        <f t="shared" si="81"/>
        <v>#DIV/0!</v>
      </c>
      <c r="AF317" s="39" t="e">
        <f t="shared" si="82"/>
        <v>#DIV/0!</v>
      </c>
      <c r="AG317" s="39" t="e">
        <f t="shared" si="83"/>
        <v>#DIV/0!</v>
      </c>
    </row>
    <row r="318" spans="1:33" x14ac:dyDescent="0.3">
      <c r="A318" s="31" t="str">
        <f>Meta!A318</f>
        <v>NxW_18S</v>
      </c>
      <c r="B318" s="31">
        <f>Meta!B318</f>
        <v>168</v>
      </c>
      <c r="C318" t="s">
        <v>73</v>
      </c>
      <c r="E318" s="2" t="s">
        <v>252</v>
      </c>
      <c r="F318" s="2" t="s">
        <v>253</v>
      </c>
      <c r="G318" s="2" t="s">
        <v>254</v>
      </c>
      <c r="H318" s="2" t="s">
        <v>255</v>
      </c>
      <c r="I318">
        <v>0.35</v>
      </c>
      <c r="J318">
        <v>0.33</v>
      </c>
      <c r="K318">
        <v>0.33</v>
      </c>
      <c r="L318" s="41">
        <f t="shared" si="78"/>
        <v>0.33666666666666667</v>
      </c>
      <c r="M318">
        <v>1</v>
      </c>
      <c r="N318" s="36">
        <f t="shared" ref="N318:N366" si="85">100*(10^(-1/L318)-1)</f>
        <v>-99.892921329501362</v>
      </c>
      <c r="O318" s="42">
        <f t="shared" si="84"/>
        <v>5.3333333333333337E-2</v>
      </c>
      <c r="P318" t="s">
        <v>143</v>
      </c>
      <c r="Q318">
        <v>20.76</v>
      </c>
      <c r="R318">
        <v>20.34</v>
      </c>
      <c r="S318">
        <v>20.21</v>
      </c>
      <c r="T318" s="43">
        <f t="shared" si="71"/>
        <v>20.436666666666667</v>
      </c>
      <c r="U318" s="40">
        <v>3.8740000000000001</v>
      </c>
      <c r="V318" s="40">
        <v>4.3840000000000003</v>
      </c>
      <c r="W318" s="40">
        <v>4.6360000000000001</v>
      </c>
      <c r="X318" s="43">
        <f t="shared" si="72"/>
        <v>4.2980000000000009</v>
      </c>
      <c r="Z318" s="2" t="s">
        <v>79</v>
      </c>
      <c r="AA318" s="37">
        <f t="shared" si="79"/>
        <v>2659574.4680851065</v>
      </c>
      <c r="AB318" s="38">
        <f>X318*'DNA extraction'!O318*'DNA extraction'!F318/'DNA extraction'!E318/1000</f>
        <v>1.7414910858995141</v>
      </c>
      <c r="AC318" s="38">
        <f>AB318*FWDW!H318</f>
        <v>0</v>
      </c>
      <c r="AD318" s="37">
        <f t="shared" si="80"/>
        <v>4631625.2284561545</v>
      </c>
      <c r="AE318" s="37">
        <f t="shared" si="81"/>
        <v>0</v>
      </c>
      <c r="AF318" s="39">
        <f t="shared" si="82"/>
        <v>0.38821128267993449</v>
      </c>
      <c r="AG318" s="39">
        <f t="shared" si="83"/>
        <v>9.0323704671925173E-2</v>
      </c>
    </row>
    <row r="319" spans="1:33" x14ac:dyDescent="0.3">
      <c r="A319" s="31" t="str">
        <f>Meta!A319</f>
        <v>NxW_18S</v>
      </c>
      <c r="B319" s="31">
        <f>Meta!B319</f>
        <v>169</v>
      </c>
      <c r="C319" t="s">
        <v>73</v>
      </c>
      <c r="E319" s="2" t="s">
        <v>252</v>
      </c>
      <c r="F319" s="2" t="s">
        <v>253</v>
      </c>
      <c r="G319" s="2" t="s">
        <v>254</v>
      </c>
      <c r="H319" s="2" t="s">
        <v>255</v>
      </c>
      <c r="I319">
        <v>0.39</v>
      </c>
      <c r="J319">
        <v>0.39</v>
      </c>
      <c r="K319">
        <v>0.38</v>
      </c>
      <c r="L319" s="41">
        <f t="shared" si="78"/>
        <v>0.38666666666666671</v>
      </c>
      <c r="M319">
        <v>1</v>
      </c>
      <c r="N319" s="36">
        <f t="shared" si="85"/>
        <v>-99.740705620259533</v>
      </c>
      <c r="O319" s="42">
        <f t="shared" si="84"/>
        <v>5.3333333333333337E-2</v>
      </c>
      <c r="P319" t="s">
        <v>144</v>
      </c>
      <c r="Q319">
        <v>20.87</v>
      </c>
      <c r="R319">
        <v>20.66</v>
      </c>
      <c r="S319">
        <v>20.48</v>
      </c>
      <c r="T319" s="43">
        <f t="shared" ref="T319:T382" si="86">AVERAGE(Q319:S319)</f>
        <v>20.67</v>
      </c>
      <c r="U319" s="40">
        <v>3.6</v>
      </c>
      <c r="V319" s="40">
        <v>3.53</v>
      </c>
      <c r="W319" s="40">
        <v>3.8690000000000002</v>
      </c>
      <c r="X319" s="43">
        <f t="shared" ref="X319:X382" si="87">AVERAGE(U319:W319)</f>
        <v>3.6663333333333337</v>
      </c>
      <c r="Z319" s="2" t="s">
        <v>79</v>
      </c>
      <c r="AA319" s="37">
        <f t="shared" si="79"/>
        <v>2659574.4680851065</v>
      </c>
      <c r="AB319" s="38">
        <f>X319*'DNA extraction'!O319*'DNA extraction'!F319/'DNA extraction'!E319/1000</f>
        <v>1.3752188047011755</v>
      </c>
      <c r="AC319" s="38">
        <f>AB319*FWDW!H319</f>
        <v>0</v>
      </c>
      <c r="AD319" s="37">
        <f t="shared" si="80"/>
        <v>3657496.8210137649</v>
      </c>
      <c r="AE319" s="37">
        <f t="shared" si="81"/>
        <v>0</v>
      </c>
      <c r="AF319" s="39">
        <f t="shared" si="82"/>
        <v>0.17897020236154787</v>
      </c>
      <c r="AG319" s="39">
        <f t="shared" si="83"/>
        <v>4.881449287068311E-2</v>
      </c>
    </row>
    <row r="320" spans="1:33" x14ac:dyDescent="0.3">
      <c r="A320" s="31" t="str">
        <f>Meta!A320</f>
        <v>NxW_18S</v>
      </c>
      <c r="B320" s="31">
        <f>Meta!B320</f>
        <v>171</v>
      </c>
      <c r="C320" t="s">
        <v>73</v>
      </c>
      <c r="E320" s="2" t="s">
        <v>252</v>
      </c>
      <c r="F320" s="2" t="s">
        <v>253</v>
      </c>
      <c r="G320" s="2" t="s">
        <v>254</v>
      </c>
      <c r="H320" s="2" t="s">
        <v>255</v>
      </c>
      <c r="I320">
        <v>0.28000000000000003</v>
      </c>
      <c r="J320">
        <v>0.26</v>
      </c>
      <c r="K320">
        <v>0.24</v>
      </c>
      <c r="L320" s="41">
        <f t="shared" si="78"/>
        <v>0.26</v>
      </c>
      <c r="M320">
        <v>1</v>
      </c>
      <c r="N320" s="36">
        <f t="shared" si="85"/>
        <v>-99.985748973296978</v>
      </c>
      <c r="O320" s="42">
        <f t="shared" si="84"/>
        <v>5.3333333333333337E-2</v>
      </c>
      <c r="P320" t="s">
        <v>145</v>
      </c>
      <c r="Q320">
        <v>18</v>
      </c>
      <c r="R320">
        <v>17.940000000000001</v>
      </c>
      <c r="S320">
        <v>17.77</v>
      </c>
      <c r="T320" s="43">
        <f t="shared" si="86"/>
        <v>17.903333333333332</v>
      </c>
      <c r="U320" s="40">
        <v>24.46</v>
      </c>
      <c r="V320" s="40">
        <v>22.29</v>
      </c>
      <c r="W320" s="40">
        <v>23.79</v>
      </c>
      <c r="X320" s="43">
        <f t="shared" si="87"/>
        <v>23.513333333333332</v>
      </c>
      <c r="Z320" s="2" t="s">
        <v>79</v>
      </c>
      <c r="AA320" s="37">
        <f t="shared" si="79"/>
        <v>2659574.4680851065</v>
      </c>
      <c r="AB320" s="38">
        <f>X320*'DNA extraction'!O320*'DNA extraction'!F320/'DNA extraction'!E320/1000</f>
        <v>9.6366120218579212</v>
      </c>
      <c r="AC320" s="38">
        <f>AB320*FWDW!H320</f>
        <v>0</v>
      </c>
      <c r="AD320" s="37">
        <f t="shared" si="80"/>
        <v>25629287.292175323</v>
      </c>
      <c r="AE320" s="37">
        <f t="shared" si="81"/>
        <v>0</v>
      </c>
      <c r="AF320" s="39">
        <f t="shared" si="82"/>
        <v>1.1111405551654279</v>
      </c>
      <c r="AG320" s="39">
        <f t="shared" si="83"/>
        <v>4.7255765033970568E-2</v>
      </c>
    </row>
    <row r="321" spans="1:33" x14ac:dyDescent="0.3">
      <c r="A321" s="31" t="str">
        <f>Meta!A321</f>
        <v>NxW_18S</v>
      </c>
      <c r="B321" s="31">
        <f>Meta!B321</f>
        <v>172</v>
      </c>
      <c r="C321" t="s">
        <v>73</v>
      </c>
      <c r="E321" s="2" t="s">
        <v>252</v>
      </c>
      <c r="F321" s="2" t="s">
        <v>253</v>
      </c>
      <c r="G321" s="2" t="s">
        <v>254</v>
      </c>
      <c r="H321" s="2" t="s">
        <v>255</v>
      </c>
      <c r="I321">
        <v>0.32</v>
      </c>
      <c r="J321">
        <v>0.3</v>
      </c>
      <c r="K321">
        <v>0.3</v>
      </c>
      <c r="L321" s="41">
        <f t="shared" si="78"/>
        <v>0.30666666666666664</v>
      </c>
      <c r="M321">
        <v>1</v>
      </c>
      <c r="N321" s="36">
        <f t="shared" si="85"/>
        <v>-99.94515583423879</v>
      </c>
      <c r="O321" s="42">
        <f t="shared" si="84"/>
        <v>5.3333333333333337E-2</v>
      </c>
      <c r="P321" t="s">
        <v>146</v>
      </c>
      <c r="Q321">
        <v>20.170000000000002</v>
      </c>
      <c r="R321">
        <v>19.88</v>
      </c>
      <c r="S321">
        <v>19.809999999999999</v>
      </c>
      <c r="T321" s="43">
        <f t="shared" si="86"/>
        <v>19.953333333333333</v>
      </c>
      <c r="U321" s="40">
        <v>5.7439999999999998</v>
      </c>
      <c r="V321" s="40">
        <v>5.9880000000000004</v>
      </c>
      <c r="W321" s="40">
        <v>6.0620000000000003</v>
      </c>
      <c r="X321" s="43">
        <f t="shared" si="87"/>
        <v>5.9313333333333338</v>
      </c>
      <c r="Z321" s="2" t="s">
        <v>79</v>
      </c>
      <c r="AA321" s="37">
        <f t="shared" si="79"/>
        <v>2659574.4680851065</v>
      </c>
      <c r="AB321" s="38">
        <f>X321*'DNA extraction'!O321*'DNA extraction'!F321/'DNA extraction'!E321/1000</f>
        <v>2.4298784651099279</v>
      </c>
      <c r="AC321" s="38">
        <f>AB321*FWDW!H321</f>
        <v>0</v>
      </c>
      <c r="AD321" s="37">
        <f t="shared" si="80"/>
        <v>6462442.7263561916</v>
      </c>
      <c r="AE321" s="37">
        <f t="shared" si="81"/>
        <v>0</v>
      </c>
      <c r="AF321" s="39">
        <f t="shared" si="82"/>
        <v>0.16640112179109082</v>
      </c>
      <c r="AG321" s="39">
        <f t="shared" si="83"/>
        <v>2.8054589489337551E-2</v>
      </c>
    </row>
    <row r="322" spans="1:33" x14ac:dyDescent="0.3">
      <c r="A322" s="31" t="str">
        <f>Meta!A322</f>
        <v>NxW_18S</v>
      </c>
      <c r="B322" s="31">
        <f>Meta!B322</f>
        <v>174</v>
      </c>
      <c r="C322" t="s">
        <v>73</v>
      </c>
      <c r="E322" s="2" t="s">
        <v>252</v>
      </c>
      <c r="F322" s="2" t="s">
        <v>253</v>
      </c>
      <c r="G322" s="2" t="s">
        <v>254</v>
      </c>
      <c r="H322" s="2" t="s">
        <v>255</v>
      </c>
      <c r="I322">
        <v>0.3</v>
      </c>
      <c r="J322">
        <v>0.28000000000000003</v>
      </c>
      <c r="K322">
        <v>0.25</v>
      </c>
      <c r="L322" s="41">
        <f t="shared" si="78"/>
        <v>0.27666666666666667</v>
      </c>
      <c r="M322">
        <v>1</v>
      </c>
      <c r="N322" s="36">
        <f t="shared" si="85"/>
        <v>-99.975703586586391</v>
      </c>
      <c r="O322" s="42">
        <f t="shared" si="84"/>
        <v>5.3333333333333337E-2</v>
      </c>
      <c r="P322" t="s">
        <v>147</v>
      </c>
      <c r="Q322">
        <v>19.600000000000001</v>
      </c>
      <c r="R322">
        <v>19.41</v>
      </c>
      <c r="S322">
        <v>19.07</v>
      </c>
      <c r="T322" s="43">
        <f t="shared" si="86"/>
        <v>19.360000000000003</v>
      </c>
      <c r="U322" s="40">
        <v>8.4039999999999999</v>
      </c>
      <c r="V322" s="40">
        <v>8.2330000000000005</v>
      </c>
      <c r="W322" s="40">
        <v>9.9540000000000006</v>
      </c>
      <c r="X322" s="43">
        <f t="shared" si="87"/>
        <v>8.863666666666667</v>
      </c>
      <c r="Z322" s="2" t="s">
        <v>79</v>
      </c>
      <c r="AA322" s="37">
        <f t="shared" si="79"/>
        <v>2659574.4680851065</v>
      </c>
      <c r="AB322" s="38">
        <f>X322*'DNA extraction'!O322*'DNA extraction'!F322/'DNA extraction'!E322/1000</f>
        <v>3.5511485042735043</v>
      </c>
      <c r="AC322" s="38">
        <f>AB322*FWDW!H322</f>
        <v>0</v>
      </c>
      <c r="AD322" s="37">
        <f t="shared" si="80"/>
        <v>9444543.8943444267</v>
      </c>
      <c r="AE322" s="37">
        <f t="shared" si="81"/>
        <v>0</v>
      </c>
      <c r="AF322" s="39">
        <f t="shared" si="82"/>
        <v>0.94811936660598473</v>
      </c>
      <c r="AG322" s="39">
        <f t="shared" si="83"/>
        <v>0.10696694745658132</v>
      </c>
    </row>
    <row r="323" spans="1:33" x14ac:dyDescent="0.3">
      <c r="A323" s="31" t="str">
        <f>Meta!A323</f>
        <v>NxW_18S</v>
      </c>
      <c r="B323" s="31">
        <f>Meta!B323</f>
        <v>175</v>
      </c>
      <c r="C323" t="s">
        <v>73</v>
      </c>
      <c r="E323" s="2" t="s">
        <v>252</v>
      </c>
      <c r="F323" s="2" t="s">
        <v>253</v>
      </c>
      <c r="G323" s="2" t="s">
        <v>254</v>
      </c>
      <c r="H323" s="2" t="s">
        <v>255</v>
      </c>
      <c r="I323">
        <v>0.35</v>
      </c>
      <c r="J323">
        <v>0.32</v>
      </c>
      <c r="K323">
        <v>0.3</v>
      </c>
      <c r="L323" s="41">
        <f t="shared" si="78"/>
        <v>0.32333333333333331</v>
      </c>
      <c r="M323">
        <v>1</v>
      </c>
      <c r="N323" s="36">
        <f t="shared" si="85"/>
        <v>-99.919236246454588</v>
      </c>
      <c r="O323" s="42">
        <f t="shared" si="84"/>
        <v>5.3333333333333337E-2</v>
      </c>
      <c r="P323" t="s">
        <v>148</v>
      </c>
      <c r="Q323">
        <v>19.66</v>
      </c>
      <c r="R323">
        <v>19.45</v>
      </c>
      <c r="S323">
        <v>19.21</v>
      </c>
      <c r="T323" s="43">
        <f t="shared" si="86"/>
        <v>19.440000000000001</v>
      </c>
      <c r="U323" s="40">
        <v>8.0739999999999998</v>
      </c>
      <c r="V323" s="40">
        <v>8.0129999999999999</v>
      </c>
      <c r="W323" s="40">
        <v>9.0619999999999994</v>
      </c>
      <c r="X323" s="43">
        <f t="shared" si="87"/>
        <v>8.3830000000000009</v>
      </c>
      <c r="Z323" s="2" t="s">
        <v>79</v>
      </c>
      <c r="AA323" s="37">
        <f t="shared" si="79"/>
        <v>2659574.4680851065</v>
      </c>
      <c r="AB323" s="38">
        <f>X323*'DNA extraction'!O323*'DNA extraction'!F323/'DNA extraction'!E323/1000</f>
        <v>3.3626153229041318</v>
      </c>
      <c r="AC323" s="38">
        <f>AB323*FWDW!H323</f>
        <v>0</v>
      </c>
      <c r="AD323" s="37">
        <f t="shared" si="80"/>
        <v>8943125.858787585</v>
      </c>
      <c r="AE323" s="37">
        <f t="shared" si="81"/>
        <v>0</v>
      </c>
      <c r="AF323" s="39">
        <f t="shared" si="82"/>
        <v>0.588821704762995</v>
      </c>
      <c r="AG323" s="39">
        <f t="shared" si="83"/>
        <v>7.023997432458487E-2</v>
      </c>
    </row>
    <row r="324" spans="1:33" x14ac:dyDescent="0.3">
      <c r="A324" s="31" t="str">
        <f>Meta!A324</f>
        <v>NxW_18S</v>
      </c>
      <c r="B324" s="31">
        <f>Meta!B324</f>
        <v>176</v>
      </c>
      <c r="C324" t="s">
        <v>73</v>
      </c>
      <c r="E324" s="2" t="s">
        <v>252</v>
      </c>
      <c r="F324" s="2" t="s">
        <v>253</v>
      </c>
      <c r="G324" s="2" t="s">
        <v>254</v>
      </c>
      <c r="H324" s="2" t="s">
        <v>255</v>
      </c>
      <c r="I324">
        <v>0.34</v>
      </c>
      <c r="J324">
        <v>0.31</v>
      </c>
      <c r="K324">
        <v>0.28999999999999998</v>
      </c>
      <c r="L324" s="41">
        <f t="shared" si="78"/>
        <v>0.3133333333333333</v>
      </c>
      <c r="M324">
        <v>1</v>
      </c>
      <c r="N324" s="36">
        <f t="shared" si="85"/>
        <v>-99.93565561736672</v>
      </c>
      <c r="O324" s="42">
        <f t="shared" si="84"/>
        <v>5.3333333333333337E-2</v>
      </c>
      <c r="P324" t="s">
        <v>149</v>
      </c>
      <c r="Q324">
        <v>19.489999999999998</v>
      </c>
      <c r="R324">
        <v>19.23</v>
      </c>
      <c r="S324">
        <v>19.05</v>
      </c>
      <c r="T324" s="43">
        <f t="shared" si="86"/>
        <v>19.256666666666664</v>
      </c>
      <c r="U324" s="40">
        <v>9.0440000000000005</v>
      </c>
      <c r="V324" s="40">
        <v>9.3010000000000002</v>
      </c>
      <c r="W324" s="40">
        <v>10.09</v>
      </c>
      <c r="X324" s="43">
        <f t="shared" si="87"/>
        <v>9.4783333333333335</v>
      </c>
      <c r="Z324" s="2" t="s">
        <v>79</v>
      </c>
      <c r="AA324" s="37">
        <f t="shared" si="79"/>
        <v>2659574.4680851065</v>
      </c>
      <c r="AB324" s="38">
        <f>X324*'DNA extraction'!O324*'DNA extraction'!F324/'DNA extraction'!E324/1000</f>
        <v>3.6595881595881599</v>
      </c>
      <c r="AC324" s="38">
        <f>AB324*FWDW!H324</f>
        <v>0</v>
      </c>
      <c r="AD324" s="37">
        <f t="shared" si="80"/>
        <v>9732947.2329472341</v>
      </c>
      <c r="AE324" s="37">
        <f t="shared" si="81"/>
        <v>0</v>
      </c>
      <c r="AF324" s="39">
        <f t="shared" si="82"/>
        <v>0.54508195102510326</v>
      </c>
      <c r="AG324" s="39">
        <f t="shared" si="83"/>
        <v>5.7508206543882882E-2</v>
      </c>
    </row>
    <row r="325" spans="1:33" x14ac:dyDescent="0.3">
      <c r="A325" s="31" t="str">
        <f>Meta!A325</f>
        <v>NxW_18S</v>
      </c>
      <c r="B325" s="31">
        <f>Meta!B325</f>
        <v>178</v>
      </c>
      <c r="C325" t="s">
        <v>73</v>
      </c>
      <c r="E325" s="2" t="s">
        <v>252</v>
      </c>
      <c r="F325" s="2" t="s">
        <v>253</v>
      </c>
      <c r="G325" s="2" t="s">
        <v>254</v>
      </c>
      <c r="H325" s="2" t="s">
        <v>255</v>
      </c>
      <c r="I325">
        <v>0.39</v>
      </c>
      <c r="J325">
        <v>0.34</v>
      </c>
      <c r="K325">
        <v>0.33</v>
      </c>
      <c r="L325" s="41">
        <f t="shared" si="78"/>
        <v>0.35333333333333333</v>
      </c>
      <c r="M325">
        <v>1</v>
      </c>
      <c r="N325" s="36">
        <f t="shared" si="85"/>
        <v>-99.852153407092871</v>
      </c>
      <c r="O325" s="42">
        <f t="shared" si="84"/>
        <v>5.3333333333333337E-2</v>
      </c>
      <c r="P325" t="s">
        <v>150</v>
      </c>
      <c r="Q325">
        <v>20.190000000000001</v>
      </c>
      <c r="R325">
        <v>19.79</v>
      </c>
      <c r="S325">
        <v>19.78</v>
      </c>
      <c r="T325" s="43">
        <f t="shared" si="86"/>
        <v>19.920000000000002</v>
      </c>
      <c r="U325" s="40">
        <v>5.6680000000000001</v>
      </c>
      <c r="V325" s="40">
        <v>6.3639999999999999</v>
      </c>
      <c r="W325" s="40">
        <v>6.1849999999999996</v>
      </c>
      <c r="X325" s="43">
        <f t="shared" si="87"/>
        <v>6.0723333333333329</v>
      </c>
      <c r="Z325" s="2" t="s">
        <v>79</v>
      </c>
      <c r="AA325" s="37">
        <f t="shared" si="79"/>
        <v>2659574.4680851065</v>
      </c>
      <c r="AB325" s="38">
        <f>X325*'DNA extraction'!O325*'DNA extraction'!F325/'DNA extraction'!E325/1000</f>
        <v>2.413487016428193</v>
      </c>
      <c r="AC325" s="38">
        <f>AB325*FWDW!H325</f>
        <v>0</v>
      </c>
      <c r="AD325" s="37">
        <f t="shared" si="80"/>
        <v>6418848.4479473215</v>
      </c>
      <c r="AE325" s="37">
        <f t="shared" si="81"/>
        <v>0</v>
      </c>
      <c r="AF325" s="39">
        <f t="shared" si="82"/>
        <v>0.36141988508289524</v>
      </c>
      <c r="AG325" s="39">
        <f t="shared" si="83"/>
        <v>5.9519111557813351E-2</v>
      </c>
    </row>
    <row r="326" spans="1:33" x14ac:dyDescent="0.3">
      <c r="A326" s="31" t="str">
        <f>Meta!A326</f>
        <v>NxW_18S</v>
      </c>
      <c r="B326" s="31">
        <f>Meta!B326</f>
        <v>179</v>
      </c>
      <c r="C326" t="s">
        <v>73</v>
      </c>
      <c r="E326" s="2" t="s">
        <v>252</v>
      </c>
      <c r="F326" s="2" t="s">
        <v>253</v>
      </c>
      <c r="G326" s="2" t="s">
        <v>254</v>
      </c>
      <c r="H326" s="2" t="s">
        <v>255</v>
      </c>
      <c r="I326">
        <v>0.34</v>
      </c>
      <c r="J326">
        <v>0.34</v>
      </c>
      <c r="K326">
        <v>0.32</v>
      </c>
      <c r="L326" s="41">
        <f t="shared" si="78"/>
        <v>0.33333333333333331</v>
      </c>
      <c r="M326">
        <v>1</v>
      </c>
      <c r="N326" s="36">
        <f t="shared" si="85"/>
        <v>-99.9</v>
      </c>
      <c r="O326" s="42">
        <f t="shared" si="84"/>
        <v>5.3333333333333337E-2</v>
      </c>
      <c r="P326" t="s">
        <v>151</v>
      </c>
      <c r="Q326">
        <v>19.29</v>
      </c>
      <c r="R326">
        <v>19.07</v>
      </c>
      <c r="S326">
        <v>18.93</v>
      </c>
      <c r="T326" s="43">
        <f t="shared" si="86"/>
        <v>19.096666666666668</v>
      </c>
      <c r="U326" s="40">
        <v>10.34</v>
      </c>
      <c r="V326" s="40">
        <v>10.37</v>
      </c>
      <c r="W326" s="40">
        <v>10.93</v>
      </c>
      <c r="X326" s="43">
        <f t="shared" si="87"/>
        <v>10.546666666666667</v>
      </c>
      <c r="Z326" s="2" t="s">
        <v>79</v>
      </c>
      <c r="AA326" s="37">
        <f t="shared" si="79"/>
        <v>2659574.4680851065</v>
      </c>
      <c r="AB326" s="38">
        <f>X326*'DNA extraction'!O326*'DNA extraction'!F326/'DNA extraction'!E326/1000</f>
        <v>4.2085661080074495</v>
      </c>
      <c r="AC326" s="38">
        <f>AB326*FWDW!H326</f>
        <v>0</v>
      </c>
      <c r="AD326" s="37">
        <f t="shared" si="80"/>
        <v>11192994.968104919</v>
      </c>
      <c r="AE326" s="37">
        <f t="shared" si="81"/>
        <v>0</v>
      </c>
      <c r="AF326" s="39">
        <f t="shared" si="82"/>
        <v>0.33231511150312348</v>
      </c>
      <c r="AG326" s="39">
        <f t="shared" si="83"/>
        <v>3.1509018157691859E-2</v>
      </c>
    </row>
    <row r="327" spans="1:33" x14ac:dyDescent="0.3">
      <c r="A327" s="31" t="str">
        <f>Meta!A327</f>
        <v>NxW_18S</v>
      </c>
      <c r="B327" s="31">
        <f>Meta!B327</f>
        <v>180</v>
      </c>
      <c r="C327" t="s">
        <v>73</v>
      </c>
      <c r="E327" s="2" t="s">
        <v>252</v>
      </c>
      <c r="F327" s="2" t="s">
        <v>253</v>
      </c>
      <c r="G327" s="2" t="s">
        <v>254</v>
      </c>
      <c r="H327" s="2" t="s">
        <v>255</v>
      </c>
      <c r="I327">
        <v>0.34</v>
      </c>
      <c r="J327">
        <v>0.31</v>
      </c>
      <c r="K327">
        <v>0.3</v>
      </c>
      <c r="L327" s="41">
        <f t="shared" si="78"/>
        <v>0.31666666666666665</v>
      </c>
      <c r="M327">
        <v>1</v>
      </c>
      <c r="N327" s="36">
        <f t="shared" si="85"/>
        <v>-99.930480720382235</v>
      </c>
      <c r="O327" s="42">
        <f t="shared" si="84"/>
        <v>5.3333333333333337E-2</v>
      </c>
      <c r="P327" t="s">
        <v>152</v>
      </c>
      <c r="Q327">
        <v>18.559999999999999</v>
      </c>
      <c r="R327">
        <v>18.329999999999998</v>
      </c>
      <c r="S327">
        <v>18.21</v>
      </c>
      <c r="T327" s="43">
        <f t="shared" si="86"/>
        <v>18.366666666666667</v>
      </c>
      <c r="U327" s="40">
        <v>16.829999999999998</v>
      </c>
      <c r="V327" s="40">
        <v>17.11</v>
      </c>
      <c r="W327" s="40">
        <v>17.71</v>
      </c>
      <c r="X327" s="43">
        <f t="shared" si="87"/>
        <v>17.216666666666665</v>
      </c>
      <c r="Z327" s="2" t="s">
        <v>79</v>
      </c>
      <c r="AA327" s="37">
        <f t="shared" si="79"/>
        <v>2659574.4680851065</v>
      </c>
      <c r="AB327" s="38">
        <f>X327*'DNA extraction'!O327*'DNA extraction'!F327/'DNA extraction'!E327/1000</f>
        <v>6.7969469667061437</v>
      </c>
      <c r="AC327" s="38">
        <f>AB327*FWDW!H327</f>
        <v>0</v>
      </c>
      <c r="AD327" s="37">
        <f t="shared" si="80"/>
        <v>18076986.613580171</v>
      </c>
      <c r="AE327" s="37">
        <f t="shared" si="81"/>
        <v>0</v>
      </c>
      <c r="AF327" s="39">
        <f t="shared" si="82"/>
        <v>0.44959240800233102</v>
      </c>
      <c r="AG327" s="39">
        <f t="shared" si="83"/>
        <v>2.6113789428983413E-2</v>
      </c>
    </row>
    <row r="328" spans="1:33" x14ac:dyDescent="0.3">
      <c r="A328" s="31" t="str">
        <f>Meta!A328</f>
        <v>NxW_18S</v>
      </c>
      <c r="B328" s="31">
        <f>Meta!B328</f>
        <v>181</v>
      </c>
      <c r="C328" t="s">
        <v>73</v>
      </c>
      <c r="E328" s="2" t="s">
        <v>252</v>
      </c>
      <c r="F328" s="2" t="s">
        <v>253</v>
      </c>
      <c r="G328" s="2" t="s">
        <v>254</v>
      </c>
      <c r="H328" s="2" t="s">
        <v>255</v>
      </c>
      <c r="I328">
        <v>0.35</v>
      </c>
      <c r="J328">
        <v>0.32</v>
      </c>
      <c r="K328">
        <v>0.32</v>
      </c>
      <c r="L328" s="41">
        <f t="shared" si="78"/>
        <v>0.33</v>
      </c>
      <c r="M328">
        <v>1</v>
      </c>
      <c r="N328" s="36">
        <f t="shared" si="85"/>
        <v>-99.90673966531169</v>
      </c>
      <c r="O328" s="42">
        <f t="shared" si="84"/>
        <v>5.3333333333333337E-2</v>
      </c>
      <c r="P328" t="s">
        <v>153</v>
      </c>
      <c r="Q328">
        <v>18.73</v>
      </c>
      <c r="R328">
        <v>18.48</v>
      </c>
      <c r="S328">
        <v>18.41</v>
      </c>
      <c r="T328" s="43">
        <f t="shared" si="86"/>
        <v>18.540000000000003</v>
      </c>
      <c r="U328" s="40">
        <v>15.02</v>
      </c>
      <c r="V328" s="40">
        <v>15.46</v>
      </c>
      <c r="W328" s="40">
        <v>15.49</v>
      </c>
      <c r="X328" s="43">
        <f t="shared" si="87"/>
        <v>15.323333333333332</v>
      </c>
      <c r="Z328" s="2" t="s">
        <v>79</v>
      </c>
      <c r="AA328" s="37">
        <f t="shared" si="79"/>
        <v>2659574.4680851065</v>
      </c>
      <c r="AB328" s="38">
        <f>X328*'DNA extraction'!O328*'DNA extraction'!F328/'DNA extraction'!E328/1000</f>
        <v>6.0518694049499739</v>
      </c>
      <c r="AC328" s="38">
        <f>AB328*FWDW!H328</f>
        <v>0</v>
      </c>
      <c r="AD328" s="37">
        <f t="shared" si="80"/>
        <v>16095397.353590356</v>
      </c>
      <c r="AE328" s="37">
        <f t="shared" si="81"/>
        <v>0</v>
      </c>
      <c r="AF328" s="39">
        <f t="shared" si="82"/>
        <v>0.26312227829154572</v>
      </c>
      <c r="AG328" s="39">
        <f t="shared" si="83"/>
        <v>1.717134728898493E-2</v>
      </c>
    </row>
    <row r="329" spans="1:33" x14ac:dyDescent="0.3">
      <c r="A329" s="31" t="str">
        <f>Meta!A329</f>
        <v>NxW_18S</v>
      </c>
      <c r="B329" s="31">
        <f>Meta!B329</f>
        <v>182</v>
      </c>
      <c r="C329" t="s">
        <v>73</v>
      </c>
      <c r="E329" s="2" t="s">
        <v>252</v>
      </c>
      <c r="F329" s="2" t="s">
        <v>253</v>
      </c>
      <c r="G329" s="2" t="s">
        <v>254</v>
      </c>
      <c r="H329" s="2" t="s">
        <v>255</v>
      </c>
      <c r="I329">
        <v>0.28000000000000003</v>
      </c>
      <c r="J329">
        <v>0.26</v>
      </c>
      <c r="K329">
        <v>0.25</v>
      </c>
      <c r="L329" s="41">
        <f t="shared" si="78"/>
        <v>0.26333333333333336</v>
      </c>
      <c r="M329">
        <v>1</v>
      </c>
      <c r="N329" s="36">
        <f t="shared" si="85"/>
        <v>-99.984058409625447</v>
      </c>
      <c r="O329" s="42">
        <f t="shared" si="84"/>
        <v>5.3333333333333337E-2</v>
      </c>
      <c r="P329" t="s">
        <v>154</v>
      </c>
      <c r="Q329">
        <v>18.68</v>
      </c>
      <c r="R329">
        <v>18.52</v>
      </c>
      <c r="S329">
        <v>18.420000000000002</v>
      </c>
      <c r="T329" s="43">
        <f t="shared" si="86"/>
        <v>18.540000000000003</v>
      </c>
      <c r="U329" s="40">
        <v>15.53</v>
      </c>
      <c r="V329" s="40">
        <v>15.05</v>
      </c>
      <c r="W329" s="40">
        <v>15.39</v>
      </c>
      <c r="X329" s="43">
        <f t="shared" si="87"/>
        <v>15.323333333333332</v>
      </c>
      <c r="Z329" s="2" t="s">
        <v>79</v>
      </c>
      <c r="AA329" s="37">
        <f t="shared" si="79"/>
        <v>2659574.4680851065</v>
      </c>
      <c r="AB329" s="38">
        <f>X329*'DNA extraction'!O329*'DNA extraction'!F329/'DNA extraction'!E329/1000</f>
        <v>6.158896034297964</v>
      </c>
      <c r="AC329" s="38">
        <f>AB329*FWDW!H329</f>
        <v>0</v>
      </c>
      <c r="AD329" s="37">
        <f t="shared" si="80"/>
        <v>16380042.64440948</v>
      </c>
      <c r="AE329" s="37">
        <f t="shared" si="81"/>
        <v>0</v>
      </c>
      <c r="AF329" s="39">
        <f t="shared" si="82"/>
        <v>0.24684678108764765</v>
      </c>
      <c r="AG329" s="39">
        <f t="shared" si="83"/>
        <v>1.6109209120359864E-2</v>
      </c>
    </row>
    <row r="330" spans="1:33" x14ac:dyDescent="0.3">
      <c r="A330" s="31" t="str">
        <f>Meta!A330</f>
        <v>NxW_18S</v>
      </c>
      <c r="B330" s="31">
        <f>Meta!B330</f>
        <v>183</v>
      </c>
      <c r="C330" t="s">
        <v>73</v>
      </c>
      <c r="E330" s="2" t="s">
        <v>252</v>
      </c>
      <c r="F330" s="2" t="s">
        <v>253</v>
      </c>
      <c r="G330" s="2" t="s">
        <v>254</v>
      </c>
      <c r="H330" s="2" t="s">
        <v>255</v>
      </c>
      <c r="I330">
        <v>0.27</v>
      </c>
      <c r="J330">
        <v>0.27</v>
      </c>
      <c r="K330">
        <v>0.26</v>
      </c>
      <c r="L330" s="41">
        <f t="shared" si="78"/>
        <v>0.26666666666666666</v>
      </c>
      <c r="M330">
        <v>1</v>
      </c>
      <c r="N330" s="36">
        <f t="shared" si="85"/>
        <v>-99.982217205899616</v>
      </c>
      <c r="O330" s="42">
        <f t="shared" si="84"/>
        <v>5.3333333333333337E-2</v>
      </c>
      <c r="P330" t="s">
        <v>155</v>
      </c>
      <c r="Q330">
        <v>17.34</v>
      </c>
      <c r="R330">
        <v>17.32</v>
      </c>
      <c r="S330">
        <v>17.22</v>
      </c>
      <c r="T330" s="43">
        <f t="shared" si="86"/>
        <v>17.293333333333333</v>
      </c>
      <c r="U330" s="40">
        <v>38</v>
      </c>
      <c r="V330" s="40">
        <v>33.93</v>
      </c>
      <c r="W330" s="40">
        <v>34.39</v>
      </c>
      <c r="X330" s="43">
        <f t="shared" si="87"/>
        <v>35.440000000000005</v>
      </c>
      <c r="Z330" s="2" t="s">
        <v>79</v>
      </c>
      <c r="AA330" s="37">
        <f t="shared" si="79"/>
        <v>2659574.4680851065</v>
      </c>
      <c r="AB330" s="38">
        <f>X330*'DNA extraction'!O330*'DNA extraction'!F330/'DNA extraction'!E330/1000</f>
        <v>14.221508828250402</v>
      </c>
      <c r="AC330" s="38">
        <f>AB330*FWDW!H330</f>
        <v>0</v>
      </c>
      <c r="AD330" s="37">
        <f t="shared" si="80"/>
        <v>37823161.777261704</v>
      </c>
      <c r="AE330" s="37">
        <f t="shared" si="81"/>
        <v>0</v>
      </c>
      <c r="AF330" s="39">
        <f t="shared" si="82"/>
        <v>2.2289235069871731</v>
      </c>
      <c r="AG330" s="39">
        <f t="shared" si="83"/>
        <v>6.2892875479322027E-2</v>
      </c>
    </row>
    <row r="331" spans="1:33" x14ac:dyDescent="0.3">
      <c r="A331" s="31" t="str">
        <f>Meta!A331</f>
        <v>NxW_18S</v>
      </c>
      <c r="B331" s="31">
        <f>Meta!B331</f>
        <v>184</v>
      </c>
      <c r="C331" t="s">
        <v>73</v>
      </c>
      <c r="E331" s="2" t="s">
        <v>252</v>
      </c>
      <c r="F331" s="2" t="s">
        <v>253</v>
      </c>
      <c r="G331" s="2" t="s">
        <v>254</v>
      </c>
      <c r="H331" s="2" t="s">
        <v>255</v>
      </c>
      <c r="I331">
        <v>0.32</v>
      </c>
      <c r="J331">
        <v>0.3</v>
      </c>
      <c r="K331">
        <v>0.3</v>
      </c>
      <c r="L331" s="41">
        <f t="shared" si="78"/>
        <v>0.30666666666666664</v>
      </c>
      <c r="M331">
        <v>1</v>
      </c>
      <c r="N331" s="36">
        <f t="shared" si="85"/>
        <v>-99.94515583423879</v>
      </c>
      <c r="O331" s="42">
        <f t="shared" si="84"/>
        <v>5.3333333333333337E-2</v>
      </c>
      <c r="P331" t="s">
        <v>156</v>
      </c>
      <c r="Q331">
        <v>17.690000000000001</v>
      </c>
      <c r="R331">
        <v>17.54</v>
      </c>
      <c r="S331">
        <v>17.47</v>
      </c>
      <c r="T331" s="43">
        <f t="shared" si="86"/>
        <v>17.566666666666666</v>
      </c>
      <c r="U331" s="40">
        <v>30.08</v>
      </c>
      <c r="V331" s="40">
        <v>29.23</v>
      </c>
      <c r="W331" s="40">
        <v>29.09</v>
      </c>
      <c r="X331" s="43">
        <f t="shared" si="87"/>
        <v>29.466666666666669</v>
      </c>
      <c r="Z331" s="2" t="s">
        <v>79</v>
      </c>
      <c r="AA331" s="37">
        <f t="shared" si="79"/>
        <v>2659574.4680851065</v>
      </c>
      <c r="AB331" s="38">
        <f>X331*'DNA extraction'!O331*'DNA extraction'!F331/'DNA extraction'!E331/1000</f>
        <v>11.537457582876534</v>
      </c>
      <c r="AC331" s="38">
        <f>AB331*FWDW!H331</f>
        <v>0</v>
      </c>
      <c r="AD331" s="37">
        <f t="shared" si="80"/>
        <v>30684727.614033338</v>
      </c>
      <c r="AE331" s="37">
        <f t="shared" si="81"/>
        <v>0</v>
      </c>
      <c r="AF331" s="39">
        <f t="shared" si="82"/>
        <v>0.53575491909391948</v>
      </c>
      <c r="AG331" s="39">
        <f t="shared" si="83"/>
        <v>1.8181728023549303E-2</v>
      </c>
    </row>
    <row r="332" spans="1:33" x14ac:dyDescent="0.3">
      <c r="A332" s="31" t="str">
        <f>Meta!A332</f>
        <v>NxW_18S</v>
      </c>
      <c r="B332" s="31">
        <f>Meta!B332</f>
        <v>185</v>
      </c>
      <c r="C332" t="s">
        <v>73</v>
      </c>
      <c r="E332" s="2" t="s">
        <v>252</v>
      </c>
      <c r="F332" s="2" t="s">
        <v>253</v>
      </c>
      <c r="G332" s="2" t="s">
        <v>254</v>
      </c>
      <c r="H332" s="2" t="s">
        <v>255</v>
      </c>
      <c r="I332">
        <v>0.33</v>
      </c>
      <c r="J332">
        <v>0.31</v>
      </c>
      <c r="K332">
        <v>0.3</v>
      </c>
      <c r="L332" s="41">
        <f t="shared" si="78"/>
        <v>0.3133333333333333</v>
      </c>
      <c r="M332">
        <v>1</v>
      </c>
      <c r="N332" s="36">
        <f t="shared" si="85"/>
        <v>-99.93565561736672</v>
      </c>
      <c r="O332" s="42">
        <f t="shared" si="84"/>
        <v>5.3333333333333337E-2</v>
      </c>
      <c r="P332" t="s">
        <v>157</v>
      </c>
      <c r="Q332">
        <v>16.73</v>
      </c>
      <c r="R332">
        <v>16.559999999999999</v>
      </c>
      <c r="S332">
        <v>16.41</v>
      </c>
      <c r="T332" s="43">
        <f t="shared" si="86"/>
        <v>16.566666666666666</v>
      </c>
      <c r="U332" s="40">
        <v>57.09</v>
      </c>
      <c r="V332" s="40">
        <v>56.77</v>
      </c>
      <c r="W332" s="40">
        <v>59.18</v>
      </c>
      <c r="X332" s="43">
        <f t="shared" si="87"/>
        <v>57.680000000000007</v>
      </c>
      <c r="Z332" s="2" t="s">
        <v>79</v>
      </c>
      <c r="AA332" s="37">
        <f t="shared" si="79"/>
        <v>2659574.4680851065</v>
      </c>
      <c r="AB332" s="38">
        <f>X332*'DNA extraction'!O332*'DNA extraction'!F332/'DNA extraction'!E332/1000</f>
        <v>22.461059190031158</v>
      </c>
      <c r="AC332" s="38">
        <f>AB332*FWDW!H332</f>
        <v>0</v>
      </c>
      <c r="AD332" s="37">
        <f t="shared" si="80"/>
        <v>59736859.547955208</v>
      </c>
      <c r="AE332" s="37">
        <f t="shared" si="81"/>
        <v>0</v>
      </c>
      <c r="AF332" s="39">
        <f t="shared" si="82"/>
        <v>1.3088544609695896</v>
      </c>
      <c r="AG332" s="39">
        <f t="shared" si="83"/>
        <v>2.2691651542468608E-2</v>
      </c>
    </row>
    <row r="333" spans="1:33" x14ac:dyDescent="0.3">
      <c r="A333" s="31" t="str">
        <f>Meta!A333</f>
        <v>NxW_18S</v>
      </c>
      <c r="B333" s="31">
        <f>Meta!B333</f>
        <v>186</v>
      </c>
      <c r="C333" t="s">
        <v>73</v>
      </c>
      <c r="E333" s="2" t="s">
        <v>252</v>
      </c>
      <c r="F333" s="2" t="s">
        <v>253</v>
      </c>
      <c r="G333" s="2" t="s">
        <v>254</v>
      </c>
      <c r="H333" s="2" t="s">
        <v>255</v>
      </c>
      <c r="I333">
        <v>0.31</v>
      </c>
      <c r="J333">
        <v>0.28000000000000003</v>
      </c>
      <c r="K333">
        <v>0.27</v>
      </c>
      <c r="L333" s="41">
        <f t="shared" si="78"/>
        <v>0.28666666666666668</v>
      </c>
      <c r="M333">
        <v>1</v>
      </c>
      <c r="N333" s="36">
        <f t="shared" si="85"/>
        <v>-99.967519111027613</v>
      </c>
      <c r="O333" s="42">
        <f t="shared" si="84"/>
        <v>5.3333333333333337E-2</v>
      </c>
      <c r="P333" t="s">
        <v>158</v>
      </c>
      <c r="Q333">
        <v>18.18</v>
      </c>
      <c r="R333">
        <v>17.97</v>
      </c>
      <c r="S333">
        <v>17.87</v>
      </c>
      <c r="T333" s="43">
        <f t="shared" si="86"/>
        <v>18.006666666666664</v>
      </c>
      <c r="U333" s="40">
        <v>21.69</v>
      </c>
      <c r="V333" s="40">
        <v>21.84</v>
      </c>
      <c r="W333" s="40">
        <v>22.25</v>
      </c>
      <c r="X333" s="43">
        <f t="shared" si="87"/>
        <v>21.926666666666666</v>
      </c>
      <c r="Z333" s="2" t="s">
        <v>79</v>
      </c>
      <c r="AA333" s="37">
        <f t="shared" si="79"/>
        <v>2659574.4680851065</v>
      </c>
      <c r="AB333" s="38">
        <f>X333*'DNA extraction'!O333*'DNA extraction'!F333/'DNA extraction'!E333/1000</f>
        <v>8.7917669072440514</v>
      </c>
      <c r="AC333" s="38">
        <f>AB333*FWDW!H333</f>
        <v>0</v>
      </c>
      <c r="AD333" s="37">
        <f t="shared" si="80"/>
        <v>23382358.79586184</v>
      </c>
      <c r="AE333" s="37">
        <f t="shared" si="81"/>
        <v>0</v>
      </c>
      <c r="AF333" s="39">
        <f t="shared" si="82"/>
        <v>0.28988503468329135</v>
      </c>
      <c r="AG333" s="39">
        <f t="shared" si="83"/>
        <v>1.3220661356793464E-2</v>
      </c>
    </row>
    <row r="334" spans="1:33" x14ac:dyDescent="0.3">
      <c r="A334" s="31" t="str">
        <f>Meta!A334</f>
        <v>NxW_18S</v>
      </c>
      <c r="B334" s="31">
        <f>Meta!B334</f>
        <v>187</v>
      </c>
      <c r="C334" t="s">
        <v>73</v>
      </c>
      <c r="E334" s="2" t="s">
        <v>252</v>
      </c>
      <c r="F334" s="2" t="s">
        <v>253</v>
      </c>
      <c r="G334" s="2" t="s">
        <v>254</v>
      </c>
      <c r="H334" s="2" t="s">
        <v>255</v>
      </c>
      <c r="I334">
        <v>0.32</v>
      </c>
      <c r="J334">
        <v>0.3</v>
      </c>
      <c r="K334">
        <v>0.28000000000000003</v>
      </c>
      <c r="L334" s="41">
        <f t="shared" si="78"/>
        <v>0.3</v>
      </c>
      <c r="M334">
        <v>1</v>
      </c>
      <c r="N334" s="36">
        <f t="shared" si="85"/>
        <v>-99.953584111663872</v>
      </c>
      <c r="O334" s="42">
        <f t="shared" si="84"/>
        <v>5.3333333333333337E-2</v>
      </c>
      <c r="P334" t="s">
        <v>159</v>
      </c>
      <c r="Q334">
        <v>18.93</v>
      </c>
      <c r="R334">
        <v>18.739999999999998</v>
      </c>
      <c r="S334">
        <v>18.59</v>
      </c>
      <c r="T334" s="43">
        <f t="shared" si="86"/>
        <v>18.753333333333334</v>
      </c>
      <c r="U334" s="40">
        <v>13.14</v>
      </c>
      <c r="V334" s="40">
        <v>12.96</v>
      </c>
      <c r="W334" s="40">
        <v>13.73</v>
      </c>
      <c r="X334" s="43">
        <f t="shared" si="87"/>
        <v>13.276666666666666</v>
      </c>
      <c r="Z334" s="2" t="s">
        <v>79</v>
      </c>
      <c r="AA334" s="37">
        <f t="shared" si="79"/>
        <v>2659574.4680851065</v>
      </c>
      <c r="AB334" s="38">
        <f>X334*'DNA extraction'!O334*'DNA extraction'!F334/'DNA extraction'!E334/1000</f>
        <v>5.2414791419923663</v>
      </c>
      <c r="AC334" s="38">
        <f>AB334*FWDW!H334</f>
        <v>0</v>
      </c>
      <c r="AD334" s="37">
        <f t="shared" si="80"/>
        <v>13940104.101043528</v>
      </c>
      <c r="AE334" s="37">
        <f t="shared" si="81"/>
        <v>0</v>
      </c>
      <c r="AF334" s="39">
        <f t="shared" si="82"/>
        <v>0.40278199231511475</v>
      </c>
      <c r="AG334" s="39">
        <f t="shared" si="83"/>
        <v>3.0337584156297875E-2</v>
      </c>
    </row>
    <row r="335" spans="1:33" x14ac:dyDescent="0.3">
      <c r="A335" s="31" t="str">
        <f>Meta!A335</f>
        <v>NxW_18S</v>
      </c>
      <c r="B335" s="31">
        <f>Meta!B335</f>
        <v>188</v>
      </c>
      <c r="C335" t="s">
        <v>73</v>
      </c>
      <c r="E335" s="2" t="s">
        <v>252</v>
      </c>
      <c r="F335" s="2" t="s">
        <v>253</v>
      </c>
      <c r="G335" s="2" t="s">
        <v>254</v>
      </c>
      <c r="H335" s="2" t="s">
        <v>255</v>
      </c>
      <c r="I335">
        <v>0.31</v>
      </c>
      <c r="J335">
        <v>0.28999999999999998</v>
      </c>
      <c r="K335">
        <v>0.3</v>
      </c>
      <c r="L335" s="41">
        <f t="shared" si="78"/>
        <v>0.3</v>
      </c>
      <c r="M335">
        <v>1</v>
      </c>
      <c r="N335" s="36">
        <f t="shared" si="85"/>
        <v>-99.953584111663872</v>
      </c>
      <c r="O335" s="42">
        <f t="shared" si="84"/>
        <v>5.3333333333333337E-2</v>
      </c>
      <c r="P335" t="s">
        <v>160</v>
      </c>
      <c r="Q335">
        <v>18.86</v>
      </c>
      <c r="R335">
        <v>18.79</v>
      </c>
      <c r="S335">
        <v>18.73</v>
      </c>
      <c r="T335" s="43">
        <f t="shared" si="86"/>
        <v>18.793333333333333</v>
      </c>
      <c r="U335" s="40">
        <v>13.77</v>
      </c>
      <c r="V335" s="40">
        <v>12.53</v>
      </c>
      <c r="W335" s="40">
        <v>12.5</v>
      </c>
      <c r="X335" s="43">
        <f t="shared" si="87"/>
        <v>12.933333333333332</v>
      </c>
      <c r="Z335" s="2" t="s">
        <v>79</v>
      </c>
      <c r="AA335" s="37">
        <f t="shared" si="79"/>
        <v>2659574.4680851065</v>
      </c>
      <c r="AB335" s="38">
        <f>X335*'DNA extraction'!O335*'DNA extraction'!F335/'DNA extraction'!E335/1000</f>
        <v>4.9877876333718989</v>
      </c>
      <c r="AC335" s="38">
        <f>AB335*FWDW!H335</f>
        <v>0</v>
      </c>
      <c r="AD335" s="37">
        <f t="shared" si="80"/>
        <v>13265392.641946539</v>
      </c>
      <c r="AE335" s="37">
        <f t="shared" si="81"/>
        <v>0</v>
      </c>
      <c r="AF335" s="39">
        <f t="shared" si="82"/>
        <v>0.72472983472003771</v>
      </c>
      <c r="AG335" s="39">
        <f t="shared" si="83"/>
        <v>5.6035811962889523E-2</v>
      </c>
    </row>
    <row r="336" spans="1:33" x14ac:dyDescent="0.3">
      <c r="A336" s="31" t="str">
        <f>Meta!A336</f>
        <v>NxW_18S</v>
      </c>
      <c r="B336" s="31">
        <f>Meta!B336</f>
        <v>189</v>
      </c>
      <c r="C336" t="s">
        <v>73</v>
      </c>
      <c r="E336" s="2" t="s">
        <v>252</v>
      </c>
      <c r="F336" s="2" t="s">
        <v>253</v>
      </c>
      <c r="G336" s="2" t="s">
        <v>254</v>
      </c>
      <c r="H336" s="2" t="s">
        <v>255</v>
      </c>
      <c r="I336">
        <v>0.32</v>
      </c>
      <c r="J336">
        <v>0.3</v>
      </c>
      <c r="K336">
        <v>0.28999999999999998</v>
      </c>
      <c r="L336" s="41">
        <f t="shared" si="78"/>
        <v>0.30333333333333329</v>
      </c>
      <c r="M336">
        <v>1</v>
      </c>
      <c r="N336" s="36">
        <f t="shared" si="85"/>
        <v>-99.949499380781589</v>
      </c>
      <c r="O336" s="42">
        <f t="shared" si="84"/>
        <v>5.3333333333333337E-2</v>
      </c>
      <c r="P336" t="s">
        <v>161</v>
      </c>
      <c r="Q336">
        <v>18.2</v>
      </c>
      <c r="R336">
        <v>18.07</v>
      </c>
      <c r="S336">
        <v>18.03</v>
      </c>
      <c r="T336" s="43">
        <f t="shared" si="86"/>
        <v>18.099999999999998</v>
      </c>
      <c r="U336" s="40">
        <v>21.4</v>
      </c>
      <c r="V336" s="40">
        <v>20.41</v>
      </c>
      <c r="W336" s="40">
        <v>19.98</v>
      </c>
      <c r="X336" s="43">
        <f t="shared" si="87"/>
        <v>20.596666666666668</v>
      </c>
      <c r="Z336" s="2" t="s">
        <v>79</v>
      </c>
      <c r="AA336" s="37">
        <f t="shared" si="79"/>
        <v>2659574.4680851065</v>
      </c>
      <c r="AB336" s="38">
        <f>X336*'DNA extraction'!O336*'DNA extraction'!F336/'DNA extraction'!E336/1000</f>
        <v>8.1441940160801369</v>
      </c>
      <c r="AC336" s="38">
        <f>AB336*FWDW!H336</f>
        <v>0</v>
      </c>
      <c r="AD336" s="37">
        <f t="shared" si="80"/>
        <v>21660090.468298238</v>
      </c>
      <c r="AE336" s="37">
        <f t="shared" si="81"/>
        <v>0</v>
      </c>
      <c r="AF336" s="39">
        <f t="shared" si="82"/>
        <v>0.72817122528518796</v>
      </c>
      <c r="AG336" s="39">
        <f t="shared" si="83"/>
        <v>3.5353838418118851E-2</v>
      </c>
    </row>
    <row r="337" spans="1:33" x14ac:dyDescent="0.3">
      <c r="A337" s="31" t="str">
        <f>Meta!A337</f>
        <v>NxW_18S</v>
      </c>
      <c r="B337" s="31">
        <f>Meta!B337</f>
        <v>190</v>
      </c>
      <c r="C337" t="s">
        <v>73</v>
      </c>
      <c r="E337" s="2" t="s">
        <v>252</v>
      </c>
      <c r="F337" s="2" t="s">
        <v>253</v>
      </c>
      <c r="G337" s="2" t="s">
        <v>254</v>
      </c>
      <c r="H337" s="2" t="s">
        <v>255</v>
      </c>
      <c r="I337">
        <v>0.38</v>
      </c>
      <c r="J337">
        <v>0.35</v>
      </c>
      <c r="K337">
        <v>0.35</v>
      </c>
      <c r="L337" s="41">
        <f t="shared" si="78"/>
        <v>0.36000000000000004</v>
      </c>
      <c r="M337">
        <v>1</v>
      </c>
      <c r="N337" s="36">
        <f t="shared" si="85"/>
        <v>-99.833189946280001</v>
      </c>
      <c r="O337" s="42">
        <f t="shared" si="84"/>
        <v>5.3333333333333337E-2</v>
      </c>
      <c r="P337" t="s">
        <v>162</v>
      </c>
      <c r="Q337">
        <v>21.06</v>
      </c>
      <c r="R337">
        <v>20.64</v>
      </c>
      <c r="S337">
        <v>20.54</v>
      </c>
      <c r="T337" s="43">
        <f t="shared" si="86"/>
        <v>20.746666666666666</v>
      </c>
      <c r="U337" s="40">
        <v>3.1709999999999998</v>
      </c>
      <c r="V337" s="40">
        <v>3.5779999999999998</v>
      </c>
      <c r="W337" s="40">
        <v>3.7160000000000002</v>
      </c>
      <c r="X337" s="43">
        <f t="shared" si="87"/>
        <v>3.4883333333333333</v>
      </c>
      <c r="Z337" s="2" t="s">
        <v>79</v>
      </c>
      <c r="AA337" s="37">
        <f t="shared" si="79"/>
        <v>2659574.4680851065</v>
      </c>
      <c r="AB337" s="38">
        <f>X337*'DNA extraction'!O337*'DNA extraction'!F337/'DNA extraction'!E337/1000</f>
        <v>1.4003746821892147</v>
      </c>
      <c r="AC337" s="38">
        <f>AB337*FWDW!H337</f>
        <v>0</v>
      </c>
      <c r="AD337" s="37">
        <f t="shared" si="80"/>
        <v>3724400.7505032308</v>
      </c>
      <c r="AE337" s="37">
        <f t="shared" si="81"/>
        <v>0</v>
      </c>
      <c r="AF337" s="39">
        <f t="shared" si="82"/>
        <v>0.28334843097030449</v>
      </c>
      <c r="AG337" s="39">
        <f t="shared" si="83"/>
        <v>8.1227452738739936E-2</v>
      </c>
    </row>
    <row r="338" spans="1:33" x14ac:dyDescent="0.3">
      <c r="A338" s="31" t="str">
        <f>Meta!A338</f>
        <v>NxW_18S</v>
      </c>
      <c r="B338" s="31">
        <f>Meta!B338</f>
        <v>191</v>
      </c>
      <c r="C338" t="s">
        <v>73</v>
      </c>
      <c r="E338" s="2" t="s">
        <v>252</v>
      </c>
      <c r="F338" s="2" t="s">
        <v>253</v>
      </c>
      <c r="G338" s="2" t="s">
        <v>254</v>
      </c>
      <c r="H338" s="2" t="s">
        <v>255</v>
      </c>
      <c r="I338">
        <v>0.4</v>
      </c>
      <c r="J338">
        <v>0.38</v>
      </c>
      <c r="K338">
        <v>0.37</v>
      </c>
      <c r="L338" s="41">
        <f t="shared" si="78"/>
        <v>0.3833333333333333</v>
      </c>
      <c r="M338">
        <v>1</v>
      </c>
      <c r="N338" s="36">
        <f t="shared" si="85"/>
        <v>-99.753790759850531</v>
      </c>
      <c r="O338" s="42">
        <f t="shared" si="84"/>
        <v>5.3333333333333337E-2</v>
      </c>
      <c r="P338" t="s">
        <v>163</v>
      </c>
      <c r="Q338">
        <v>20.059999999999999</v>
      </c>
      <c r="R338">
        <v>19.63</v>
      </c>
      <c r="S338">
        <v>19.579999999999998</v>
      </c>
      <c r="T338" s="43">
        <f t="shared" si="86"/>
        <v>19.756666666666664</v>
      </c>
      <c r="U338" s="40">
        <v>6.1820000000000004</v>
      </c>
      <c r="V338" s="40">
        <v>7.093</v>
      </c>
      <c r="W338" s="40">
        <v>7.0720000000000001</v>
      </c>
      <c r="X338" s="43">
        <f t="shared" si="87"/>
        <v>6.7823333333333338</v>
      </c>
      <c r="Z338" s="2" t="s">
        <v>79</v>
      </c>
      <c r="AA338" s="37">
        <f t="shared" si="79"/>
        <v>2659574.4680851065</v>
      </c>
      <c r="AB338" s="38">
        <f>X338*'DNA extraction'!O338*'DNA extraction'!F338/'DNA extraction'!E338/1000</f>
        <v>2.6514203805056029</v>
      </c>
      <c r="AC338" s="38">
        <f>AB338*FWDW!H338</f>
        <v>0</v>
      </c>
      <c r="AD338" s="37">
        <f t="shared" si="80"/>
        <v>7051649.9481531996</v>
      </c>
      <c r="AE338" s="37">
        <f t="shared" si="81"/>
        <v>0</v>
      </c>
      <c r="AF338" s="39">
        <f t="shared" si="82"/>
        <v>0.52000993580251242</v>
      </c>
      <c r="AG338" s="39">
        <f t="shared" si="83"/>
        <v>7.6671244282082718E-2</v>
      </c>
    </row>
    <row r="339" spans="1:33" x14ac:dyDescent="0.3">
      <c r="A339" s="31" t="str">
        <f>Meta!A339</f>
        <v>NxW_18S</v>
      </c>
      <c r="B339" s="31">
        <f>Meta!B339</f>
        <v>192</v>
      </c>
      <c r="C339" t="s">
        <v>73</v>
      </c>
      <c r="E339" s="2" t="s">
        <v>252</v>
      </c>
      <c r="F339" s="2" t="s">
        <v>253</v>
      </c>
      <c r="G339" s="2" t="s">
        <v>254</v>
      </c>
      <c r="H339" s="2" t="s">
        <v>255</v>
      </c>
      <c r="I339">
        <v>0.37</v>
      </c>
      <c r="J339">
        <v>0.35</v>
      </c>
      <c r="K339">
        <v>0.35</v>
      </c>
      <c r="L339" s="41">
        <f t="shared" si="78"/>
        <v>0.35666666666666663</v>
      </c>
      <c r="M339">
        <v>1</v>
      </c>
      <c r="N339" s="36">
        <f t="shared" si="85"/>
        <v>-99.842869069529215</v>
      </c>
      <c r="O339" s="42">
        <f t="shared" si="84"/>
        <v>5.3333333333333337E-2</v>
      </c>
      <c r="P339" t="s">
        <v>164</v>
      </c>
      <c r="Q339">
        <v>20.16</v>
      </c>
      <c r="R339">
        <v>19.91</v>
      </c>
      <c r="S339">
        <v>19.86</v>
      </c>
      <c r="T339" s="43">
        <f t="shared" si="86"/>
        <v>19.976666666666667</v>
      </c>
      <c r="U339" s="40">
        <v>5.782</v>
      </c>
      <c r="V339" s="40">
        <v>5.867</v>
      </c>
      <c r="W339" s="40">
        <v>5.8620000000000001</v>
      </c>
      <c r="X339" s="43">
        <f t="shared" si="87"/>
        <v>5.8370000000000006</v>
      </c>
      <c r="Z339" s="2" t="s">
        <v>79</v>
      </c>
      <c r="AA339" s="37">
        <f t="shared" si="79"/>
        <v>2659574.4680851065</v>
      </c>
      <c r="AB339" s="38">
        <f>X339*'DNA extraction'!O339*'DNA extraction'!F339/'DNA extraction'!E339/1000</f>
        <v>2.3125990491283677</v>
      </c>
      <c r="AC339" s="38">
        <f>AB339*FWDW!H339</f>
        <v>0</v>
      </c>
      <c r="AD339" s="37">
        <f t="shared" si="80"/>
        <v>6150529.3859797018</v>
      </c>
      <c r="AE339" s="37">
        <f t="shared" si="81"/>
        <v>0</v>
      </c>
      <c r="AF339" s="39">
        <f t="shared" si="82"/>
        <v>4.769696007084729E-2</v>
      </c>
      <c r="AG339" s="39">
        <f t="shared" si="83"/>
        <v>8.1714853642020358E-3</v>
      </c>
    </row>
    <row r="340" spans="1:33" x14ac:dyDescent="0.3">
      <c r="A340" s="31" t="str">
        <f>Meta!A340</f>
        <v>NxW_18S</v>
      </c>
      <c r="B340" s="31">
        <f>Meta!B340</f>
        <v>193</v>
      </c>
      <c r="C340" t="s">
        <v>73</v>
      </c>
      <c r="E340" s="2" t="s">
        <v>252</v>
      </c>
      <c r="F340" s="2" t="s">
        <v>253</v>
      </c>
      <c r="G340" s="2" t="s">
        <v>254</v>
      </c>
      <c r="H340" s="2" t="s">
        <v>255</v>
      </c>
      <c r="I340">
        <v>0.35</v>
      </c>
      <c r="J340">
        <v>0.32</v>
      </c>
      <c r="K340">
        <v>0.32</v>
      </c>
      <c r="L340" s="41">
        <f t="shared" si="78"/>
        <v>0.33</v>
      </c>
      <c r="M340">
        <v>1</v>
      </c>
      <c r="N340" s="36">
        <f t="shared" si="85"/>
        <v>-99.90673966531169</v>
      </c>
      <c r="O340" s="42">
        <f t="shared" si="84"/>
        <v>5.3333333333333337E-2</v>
      </c>
      <c r="P340" t="s">
        <v>165</v>
      </c>
      <c r="Q340">
        <v>19.440000000000001</v>
      </c>
      <c r="R340">
        <v>19.170000000000002</v>
      </c>
      <c r="S340">
        <v>19.079999999999998</v>
      </c>
      <c r="T340" s="43">
        <f t="shared" si="86"/>
        <v>19.23</v>
      </c>
      <c r="U340" s="40">
        <v>9.3510000000000009</v>
      </c>
      <c r="V340" s="40">
        <v>9.6869999999999994</v>
      </c>
      <c r="W340" s="40">
        <v>9.8870000000000005</v>
      </c>
      <c r="X340" s="43">
        <f t="shared" si="87"/>
        <v>9.6416666666666675</v>
      </c>
      <c r="Z340" s="2" t="s">
        <v>79</v>
      </c>
      <c r="AA340" s="37">
        <f t="shared" si="79"/>
        <v>2659574.4680851065</v>
      </c>
      <c r="AB340" s="38">
        <f>X340*'DNA extraction'!O340*'DNA extraction'!F340/'DNA extraction'!E340/1000</f>
        <v>3.7959317585301844</v>
      </c>
      <c r="AC340" s="38">
        <f>AB340*FWDW!H340</f>
        <v>0</v>
      </c>
      <c r="AD340" s="37">
        <f t="shared" si="80"/>
        <v>10095563.187580278</v>
      </c>
      <c r="AE340" s="37">
        <f t="shared" si="81"/>
        <v>0</v>
      </c>
      <c r="AF340" s="39">
        <f t="shared" si="82"/>
        <v>0.27086035762608962</v>
      </c>
      <c r="AG340" s="39">
        <f t="shared" si="83"/>
        <v>2.8092690505730988E-2</v>
      </c>
    </row>
    <row r="341" spans="1:33" x14ac:dyDescent="0.3">
      <c r="A341" s="31" t="str">
        <f>Meta!A341</f>
        <v>NxW_18S</v>
      </c>
      <c r="B341" s="31">
        <f>Meta!B341</f>
        <v>194</v>
      </c>
      <c r="C341" t="s">
        <v>73</v>
      </c>
      <c r="E341" s="2" t="s">
        <v>252</v>
      </c>
      <c r="F341" s="2" t="s">
        <v>253</v>
      </c>
      <c r="G341" s="2" t="s">
        <v>254</v>
      </c>
      <c r="H341" s="2" t="s">
        <v>255</v>
      </c>
      <c r="I341">
        <v>0.37</v>
      </c>
      <c r="J341">
        <v>0.34</v>
      </c>
      <c r="K341">
        <v>0.33</v>
      </c>
      <c r="L341" s="41">
        <f t="shared" si="78"/>
        <v>0.34666666666666668</v>
      </c>
      <c r="M341">
        <v>1</v>
      </c>
      <c r="N341" s="36">
        <f t="shared" si="85"/>
        <v>-99.869567861328107</v>
      </c>
      <c r="O341" s="42">
        <f t="shared" si="84"/>
        <v>5.3333333333333337E-2</v>
      </c>
      <c r="P341" t="s">
        <v>166</v>
      </c>
      <c r="Q341">
        <v>20.73</v>
      </c>
      <c r="R341">
        <v>20.329999999999998</v>
      </c>
      <c r="S341">
        <v>20.13</v>
      </c>
      <c r="T341" s="43">
        <f t="shared" si="86"/>
        <v>20.396666666666665</v>
      </c>
      <c r="U341" s="40">
        <v>3.952</v>
      </c>
      <c r="V341" s="40">
        <v>4.4139999999999997</v>
      </c>
      <c r="W341" s="40">
        <v>4.8920000000000003</v>
      </c>
      <c r="X341" s="43">
        <f t="shared" si="87"/>
        <v>4.4193333333333333</v>
      </c>
      <c r="Z341" s="2" t="s">
        <v>79</v>
      </c>
      <c r="AA341" s="37">
        <f t="shared" si="79"/>
        <v>2659574.4680851065</v>
      </c>
      <c r="AB341" s="38">
        <f>X341*'DNA extraction'!O341*'DNA extraction'!F341/'DNA extraction'!E341/1000</f>
        <v>1.7863109673942332</v>
      </c>
      <c r="AC341" s="38">
        <f>AB341*FWDW!H341</f>
        <v>0</v>
      </c>
      <c r="AD341" s="37">
        <f t="shared" si="80"/>
        <v>4750827.0409421101</v>
      </c>
      <c r="AE341" s="37">
        <f t="shared" si="81"/>
        <v>0</v>
      </c>
      <c r="AF341" s="39">
        <f t="shared" si="82"/>
        <v>0.47002269448754658</v>
      </c>
      <c r="AG341" s="39">
        <f t="shared" si="83"/>
        <v>0.10635601776004222</v>
      </c>
    </row>
    <row r="342" spans="1:33" x14ac:dyDescent="0.3">
      <c r="A342" s="31" t="str">
        <f>Meta!A342</f>
        <v>NxW_18S</v>
      </c>
      <c r="B342" s="31">
        <f>Meta!B342</f>
        <v>195</v>
      </c>
      <c r="C342" t="s">
        <v>73</v>
      </c>
      <c r="E342" s="2" t="s">
        <v>252</v>
      </c>
      <c r="F342" s="2" t="s">
        <v>253</v>
      </c>
      <c r="G342" s="2" t="s">
        <v>254</v>
      </c>
      <c r="H342" s="2" t="s">
        <v>255</v>
      </c>
      <c r="I342">
        <v>0.35</v>
      </c>
      <c r="J342">
        <v>0.33</v>
      </c>
      <c r="K342">
        <v>0.33</v>
      </c>
      <c r="L342" s="41">
        <f t="shared" ref="L342:L405" si="88">AVERAGE(I342:K342)</f>
        <v>0.33666666666666667</v>
      </c>
      <c r="M342">
        <v>1</v>
      </c>
      <c r="N342" s="36">
        <f t="shared" si="85"/>
        <v>-99.892921329501362</v>
      </c>
      <c r="O342" s="42">
        <f t="shared" si="84"/>
        <v>5.3333333333333337E-2</v>
      </c>
      <c r="P342" t="s">
        <v>167</v>
      </c>
      <c r="Q342">
        <v>19.010000000000002</v>
      </c>
      <c r="R342">
        <v>18.77</v>
      </c>
      <c r="S342">
        <v>18.690000000000001</v>
      </c>
      <c r="T342" s="43">
        <f t="shared" si="86"/>
        <v>18.823333333333334</v>
      </c>
      <c r="U342" s="40">
        <v>12.46</v>
      </c>
      <c r="V342" s="40">
        <v>12.7</v>
      </c>
      <c r="W342" s="40">
        <v>12.84</v>
      </c>
      <c r="X342" s="43">
        <f t="shared" si="87"/>
        <v>12.666666666666666</v>
      </c>
      <c r="Z342" s="2" t="s">
        <v>79</v>
      </c>
      <c r="AA342" s="37">
        <f t="shared" ref="AA342:AA373" si="89">VLOOKUP(Z342,$AK$3:$AR$4,8,FALSE)</f>
        <v>2659574.4680851065</v>
      </c>
      <c r="AB342" s="38">
        <f>X342*'DNA extraction'!O342*'DNA extraction'!F342/'DNA extraction'!E342/1000</f>
        <v>4.8587137194732133</v>
      </c>
      <c r="AC342" s="38">
        <f>AB342*FWDW!H342</f>
        <v>0</v>
      </c>
      <c r="AD342" s="37">
        <f t="shared" ref="AD342:AD373" si="90">AB342*AA342</f>
        <v>12922110.95604578</v>
      </c>
      <c r="AE342" s="37">
        <f t="shared" ref="AE342:AE373" si="91">AC342*AA342</f>
        <v>0</v>
      </c>
      <c r="AF342" s="39">
        <f t="shared" ref="AF342:AF373" si="92">STDEV(U342:W342)</f>
        <v>0.1921804707386604</v>
      </c>
      <c r="AG342" s="39">
        <f t="shared" ref="AG342:AG373" si="93">AF342/X342</f>
        <v>1.5172142426736349E-2</v>
      </c>
    </row>
    <row r="343" spans="1:33" x14ac:dyDescent="0.3">
      <c r="A343" s="31" t="str">
        <f>Meta!A343</f>
        <v>NxW_18S</v>
      </c>
      <c r="B343" s="31">
        <f>Meta!B343</f>
        <v>196</v>
      </c>
      <c r="C343" t="s">
        <v>73</v>
      </c>
      <c r="E343" s="2" t="s">
        <v>252</v>
      </c>
      <c r="F343" s="2" t="s">
        <v>253</v>
      </c>
      <c r="G343" s="2" t="s">
        <v>254</v>
      </c>
      <c r="H343" s="2" t="s">
        <v>255</v>
      </c>
      <c r="I343">
        <v>0.34</v>
      </c>
      <c r="J343">
        <v>0.32</v>
      </c>
      <c r="K343">
        <v>0.32</v>
      </c>
      <c r="L343" s="41">
        <f t="shared" si="88"/>
        <v>0.32666666666666666</v>
      </c>
      <c r="M343">
        <v>1</v>
      </c>
      <c r="N343" s="36">
        <f t="shared" si="85"/>
        <v>-99.913148862624865</v>
      </c>
      <c r="O343" s="42">
        <f t="shared" si="84"/>
        <v>5.3333333333333337E-2</v>
      </c>
      <c r="P343" t="s">
        <v>168</v>
      </c>
      <c r="Q343">
        <v>18.63</v>
      </c>
      <c r="R343">
        <v>18.46</v>
      </c>
      <c r="S343">
        <v>18.329999999999998</v>
      </c>
      <c r="T343" s="43">
        <f t="shared" si="86"/>
        <v>18.473333333333333</v>
      </c>
      <c r="U343" s="40">
        <v>16.059999999999999</v>
      </c>
      <c r="V343" s="40">
        <v>15.67</v>
      </c>
      <c r="W343" s="40">
        <v>16.34</v>
      </c>
      <c r="X343" s="43">
        <f t="shared" si="87"/>
        <v>16.02333333333333</v>
      </c>
      <c r="Z343" s="2" t="s">
        <v>79</v>
      </c>
      <c r="AA343" s="37">
        <f t="shared" si="89"/>
        <v>2659574.4680851065</v>
      </c>
      <c r="AB343" s="38">
        <f>X343*'DNA extraction'!O343*'DNA extraction'!F343/'DNA extraction'!E343/1000</f>
        <v>6.0397034803367253</v>
      </c>
      <c r="AC343" s="38">
        <f>AB343*FWDW!H343</f>
        <v>0</v>
      </c>
      <c r="AD343" s="37">
        <f t="shared" si="90"/>
        <v>16063041.171108313</v>
      </c>
      <c r="AE343" s="37">
        <f t="shared" si="91"/>
        <v>0</v>
      </c>
      <c r="AF343" s="39">
        <f t="shared" si="92"/>
        <v>0.3365016097039259</v>
      </c>
      <c r="AG343" s="39">
        <f t="shared" si="93"/>
        <v>2.1000724549860159E-2</v>
      </c>
    </row>
    <row r="344" spans="1:33" x14ac:dyDescent="0.3">
      <c r="A344" s="31" t="str">
        <f>Meta!A344</f>
        <v>NxW_18S</v>
      </c>
      <c r="B344" s="31">
        <f>Meta!B344</f>
        <v>197</v>
      </c>
      <c r="C344" t="s">
        <v>73</v>
      </c>
      <c r="E344" s="2" t="s">
        <v>252</v>
      </c>
      <c r="F344" s="2" t="s">
        <v>253</v>
      </c>
      <c r="G344" s="2" t="s">
        <v>254</v>
      </c>
      <c r="H344" s="2" t="s">
        <v>255</v>
      </c>
      <c r="I344">
        <v>0.39</v>
      </c>
      <c r="J344">
        <v>0.38</v>
      </c>
      <c r="K344">
        <v>0.38</v>
      </c>
      <c r="L344" s="41">
        <f t="shared" si="88"/>
        <v>0.3833333333333333</v>
      </c>
      <c r="M344">
        <v>1</v>
      </c>
      <c r="N344" s="36">
        <f t="shared" si="85"/>
        <v>-99.753790759850531</v>
      </c>
      <c r="O344" s="42">
        <f t="shared" si="84"/>
        <v>5.3333333333333337E-2</v>
      </c>
      <c r="P344" t="s">
        <v>169</v>
      </c>
      <c r="Q344">
        <v>20.64</v>
      </c>
      <c r="R344">
        <v>20.260000000000002</v>
      </c>
      <c r="S344">
        <v>20.11</v>
      </c>
      <c r="T344" s="43">
        <f t="shared" si="86"/>
        <v>20.33666666666667</v>
      </c>
      <c r="U344" s="40">
        <v>4.1970000000000001</v>
      </c>
      <c r="V344" s="40">
        <v>4.6289999999999996</v>
      </c>
      <c r="W344" s="40">
        <v>4.9580000000000002</v>
      </c>
      <c r="X344" s="43">
        <f t="shared" si="87"/>
        <v>4.5946666666666669</v>
      </c>
      <c r="Z344" s="2" t="s">
        <v>79</v>
      </c>
      <c r="AA344" s="37">
        <f t="shared" si="89"/>
        <v>2659574.4680851065</v>
      </c>
      <c r="AB344" s="38">
        <f>X344*'DNA extraction'!O344*'DNA extraction'!F344/'DNA extraction'!E344/1000</f>
        <v>1.7808785529715763</v>
      </c>
      <c r="AC344" s="38">
        <f>AB344*FWDW!H344</f>
        <v>0</v>
      </c>
      <c r="AD344" s="37">
        <f t="shared" si="90"/>
        <v>4736379.1302435538</v>
      </c>
      <c r="AE344" s="37">
        <f t="shared" si="91"/>
        <v>0</v>
      </c>
      <c r="AF344" s="39">
        <f t="shared" si="92"/>
        <v>0.38165997082918368</v>
      </c>
      <c r="AG344" s="39">
        <f t="shared" si="93"/>
        <v>8.3065867127651696E-2</v>
      </c>
    </row>
    <row r="345" spans="1:33" x14ac:dyDescent="0.3">
      <c r="A345" s="31" t="str">
        <f>Meta!A345</f>
        <v>NxW_18S</v>
      </c>
      <c r="B345" s="31">
        <f>Meta!B345</f>
        <v>198</v>
      </c>
      <c r="C345" t="s">
        <v>73</v>
      </c>
      <c r="E345" s="2" t="s">
        <v>252</v>
      </c>
      <c r="F345" s="2" t="s">
        <v>253</v>
      </c>
      <c r="G345" s="2" t="s">
        <v>254</v>
      </c>
      <c r="H345" s="2" t="s">
        <v>255</v>
      </c>
      <c r="I345">
        <v>0.37</v>
      </c>
      <c r="J345">
        <v>0.33</v>
      </c>
      <c r="K345">
        <v>0.32</v>
      </c>
      <c r="L345" s="41">
        <f t="shared" si="88"/>
        <v>0.34</v>
      </c>
      <c r="M345">
        <v>1</v>
      </c>
      <c r="N345" s="36">
        <f t="shared" si="85"/>
        <v>-99.885495243006176</v>
      </c>
      <c r="O345" s="42">
        <f t="shared" si="84"/>
        <v>5.3333333333333337E-2</v>
      </c>
      <c r="P345" t="s">
        <v>170</v>
      </c>
      <c r="Q345">
        <v>19.43</v>
      </c>
      <c r="R345">
        <v>19.170000000000002</v>
      </c>
      <c r="S345">
        <v>18.96</v>
      </c>
      <c r="T345" s="43">
        <f t="shared" si="86"/>
        <v>19.186666666666667</v>
      </c>
      <c r="U345" s="40">
        <v>9.4139999999999997</v>
      </c>
      <c r="V345" s="40">
        <v>9.6869999999999994</v>
      </c>
      <c r="W345" s="40">
        <v>10.72</v>
      </c>
      <c r="X345" s="43">
        <f t="shared" si="87"/>
        <v>9.9403333333333332</v>
      </c>
      <c r="Z345" s="2" t="s">
        <v>79</v>
      </c>
      <c r="AA345" s="37">
        <f t="shared" si="89"/>
        <v>2659574.4680851065</v>
      </c>
      <c r="AB345" s="38">
        <f>X345*'DNA extraction'!O345*'DNA extraction'!F345/'DNA extraction'!E345/1000</f>
        <v>4.0655760054533063</v>
      </c>
      <c r="AC345" s="38">
        <f>AB345*FWDW!H345</f>
        <v>0</v>
      </c>
      <c r="AD345" s="37">
        <f t="shared" si="90"/>
        <v>10812702.142163049</v>
      </c>
      <c r="AE345" s="37">
        <f t="shared" si="91"/>
        <v>0</v>
      </c>
      <c r="AF345" s="39">
        <f t="shared" si="92"/>
        <v>0.68887033129126285</v>
      </c>
      <c r="AG345" s="39">
        <f t="shared" si="93"/>
        <v>6.9300526269199178E-2</v>
      </c>
    </row>
    <row r="346" spans="1:33" x14ac:dyDescent="0.3">
      <c r="A346" s="31" t="str">
        <f>Meta!A346</f>
        <v>NxW_18S</v>
      </c>
      <c r="B346" s="31">
        <f>Meta!B346</f>
        <v>199</v>
      </c>
      <c r="C346" t="s">
        <v>73</v>
      </c>
      <c r="E346" s="2" t="s">
        <v>252</v>
      </c>
      <c r="F346" s="2" t="s">
        <v>253</v>
      </c>
      <c r="G346" s="2" t="s">
        <v>254</v>
      </c>
      <c r="H346" s="2" t="s">
        <v>255</v>
      </c>
      <c r="I346">
        <v>0.33</v>
      </c>
      <c r="J346">
        <v>0.31</v>
      </c>
      <c r="K346">
        <v>0.3</v>
      </c>
      <c r="L346" s="41">
        <f t="shared" si="88"/>
        <v>0.3133333333333333</v>
      </c>
      <c r="M346">
        <v>1</v>
      </c>
      <c r="N346" s="36">
        <f t="shared" si="85"/>
        <v>-99.93565561736672</v>
      </c>
      <c r="O346" s="42">
        <f t="shared" si="84"/>
        <v>5.3333333333333337E-2</v>
      </c>
      <c r="P346" t="s">
        <v>171</v>
      </c>
      <c r="Q346">
        <v>18.13</v>
      </c>
      <c r="R346">
        <v>18</v>
      </c>
      <c r="S346">
        <v>17.96</v>
      </c>
      <c r="T346" s="43">
        <f t="shared" si="86"/>
        <v>18.029999999999998</v>
      </c>
      <c r="U346" s="40">
        <v>22.42</v>
      </c>
      <c r="V346" s="40">
        <v>21.4</v>
      </c>
      <c r="W346" s="40">
        <v>20.94</v>
      </c>
      <c r="X346" s="43">
        <f t="shared" si="87"/>
        <v>21.58666666666667</v>
      </c>
      <c r="Z346" s="2" t="s">
        <v>79</v>
      </c>
      <c r="AA346" s="37">
        <f t="shared" si="89"/>
        <v>2659574.4680851065</v>
      </c>
      <c r="AB346" s="38">
        <f>X346*'DNA extraction'!O346*'DNA extraction'!F346/'DNA extraction'!E346/1000</f>
        <v>8.8072895416836676</v>
      </c>
      <c r="AC346" s="38">
        <f>AB346*FWDW!H346</f>
        <v>0</v>
      </c>
      <c r="AD346" s="37">
        <f t="shared" si="90"/>
        <v>23423642.398094863</v>
      </c>
      <c r="AE346" s="37">
        <f t="shared" si="91"/>
        <v>0</v>
      </c>
      <c r="AF346" s="39">
        <f t="shared" si="92"/>
        <v>0.75745186865789305</v>
      </c>
      <c r="AG346" s="39">
        <f t="shared" si="93"/>
        <v>3.5088875941533024E-2</v>
      </c>
    </row>
    <row r="347" spans="1:33" x14ac:dyDescent="0.3">
      <c r="A347" s="31" t="str">
        <f>Meta!A347</f>
        <v>NxW_18S</v>
      </c>
      <c r="B347" s="31">
        <f>Meta!B347</f>
        <v>200</v>
      </c>
      <c r="C347" t="s">
        <v>73</v>
      </c>
      <c r="E347" s="2" t="s">
        <v>252</v>
      </c>
      <c r="F347" s="2" t="s">
        <v>253</v>
      </c>
      <c r="G347" s="2" t="s">
        <v>254</v>
      </c>
      <c r="H347" s="2" t="s">
        <v>255</v>
      </c>
      <c r="I347">
        <v>0.38</v>
      </c>
      <c r="J347">
        <v>0.36</v>
      </c>
      <c r="K347">
        <v>0.34</v>
      </c>
      <c r="L347" s="41">
        <f t="shared" si="88"/>
        <v>0.36000000000000004</v>
      </c>
      <c r="M347">
        <v>1</v>
      </c>
      <c r="N347" s="36">
        <f t="shared" si="85"/>
        <v>-99.833189946280001</v>
      </c>
      <c r="O347" s="42">
        <f t="shared" si="84"/>
        <v>5.3333333333333337E-2</v>
      </c>
      <c r="P347" t="s">
        <v>172</v>
      </c>
      <c r="Q347">
        <v>20.25</v>
      </c>
      <c r="R347">
        <v>19.79</v>
      </c>
      <c r="S347">
        <v>19.329999999999998</v>
      </c>
      <c r="T347" s="43">
        <f t="shared" si="86"/>
        <v>19.79</v>
      </c>
      <c r="U347" s="40">
        <v>5.4450000000000003</v>
      </c>
      <c r="V347" s="40">
        <v>6.3639999999999999</v>
      </c>
      <c r="W347" s="40">
        <v>8.3620000000000001</v>
      </c>
      <c r="X347" s="43">
        <f t="shared" si="87"/>
        <v>6.7236666666666665</v>
      </c>
      <c r="Z347" s="2" t="s">
        <v>79</v>
      </c>
      <c r="AA347" s="37">
        <f t="shared" si="89"/>
        <v>2659574.4680851065</v>
      </c>
      <c r="AB347" s="38">
        <f>X347*'DNA extraction'!O347*'DNA extraction'!F347/'DNA extraction'!E347/1000</f>
        <v>2.7499659168370827</v>
      </c>
      <c r="AC347" s="38">
        <f>AB347*FWDW!H347</f>
        <v>0</v>
      </c>
      <c r="AD347" s="37">
        <f t="shared" si="90"/>
        <v>7313739.1405241564</v>
      </c>
      <c r="AE347" s="37">
        <f t="shared" si="91"/>
        <v>0</v>
      </c>
      <c r="AF347" s="39">
        <f t="shared" si="92"/>
        <v>1.4913893969494856</v>
      </c>
      <c r="AG347" s="39">
        <f t="shared" si="93"/>
        <v>0.2218119176465449</v>
      </c>
    </row>
    <row r="348" spans="1:33" x14ac:dyDescent="0.3">
      <c r="A348" s="31" t="str">
        <f>Meta!A348</f>
        <v>NxW_18S</v>
      </c>
      <c r="B348" s="31">
        <f>Meta!B348</f>
        <v>201</v>
      </c>
      <c r="C348" t="s">
        <v>73</v>
      </c>
      <c r="E348" s="2" t="s">
        <v>252</v>
      </c>
      <c r="F348" s="2" t="s">
        <v>253</v>
      </c>
      <c r="G348" s="2" t="s">
        <v>254</v>
      </c>
      <c r="H348" s="2" t="s">
        <v>255</v>
      </c>
      <c r="I348">
        <v>0.32</v>
      </c>
      <c r="J348">
        <v>0.31</v>
      </c>
      <c r="K348">
        <v>0.3</v>
      </c>
      <c r="L348" s="41">
        <f t="shared" si="88"/>
        <v>0.31</v>
      </c>
      <c r="M348">
        <v>1</v>
      </c>
      <c r="N348" s="36">
        <f t="shared" si="85"/>
        <v>-99.940544292914552</v>
      </c>
      <c r="O348" s="42">
        <f t="shared" si="84"/>
        <v>5.3333333333333337E-2</v>
      </c>
      <c r="P348" t="s">
        <v>173</v>
      </c>
      <c r="Q348">
        <v>19.43</v>
      </c>
      <c r="R348">
        <v>19.32</v>
      </c>
      <c r="S348">
        <v>19.18</v>
      </c>
      <c r="T348" s="43">
        <f t="shared" si="86"/>
        <v>19.309999999999999</v>
      </c>
      <c r="U348" s="40">
        <v>9.4139999999999997</v>
      </c>
      <c r="V348" s="40">
        <v>8.7509999999999994</v>
      </c>
      <c r="W348" s="40">
        <v>9.2460000000000004</v>
      </c>
      <c r="X348" s="43">
        <f t="shared" si="87"/>
        <v>9.1370000000000005</v>
      </c>
      <c r="Z348" s="2" t="s">
        <v>79</v>
      </c>
      <c r="AA348" s="37">
        <f t="shared" si="89"/>
        <v>2659574.4680851065</v>
      </c>
      <c r="AB348" s="38">
        <f>X348*'DNA extraction'!O348*'DNA extraction'!F348/'DNA extraction'!E348/1000</f>
        <v>3.6272330289797536</v>
      </c>
      <c r="AC348" s="38">
        <f>AB348*FWDW!H348</f>
        <v>0</v>
      </c>
      <c r="AD348" s="37">
        <f t="shared" si="90"/>
        <v>9646896.3536695577</v>
      </c>
      <c r="AE348" s="37">
        <f t="shared" si="91"/>
        <v>0</v>
      </c>
      <c r="AF348" s="39">
        <f t="shared" si="92"/>
        <v>0.34467811070620685</v>
      </c>
      <c r="AG348" s="39">
        <f t="shared" si="93"/>
        <v>3.7723334869892398E-2</v>
      </c>
    </row>
    <row r="349" spans="1:33" x14ac:dyDescent="0.3">
      <c r="A349" s="31" t="str">
        <f>Meta!A349</f>
        <v>NxW_18S</v>
      </c>
      <c r="B349" s="31">
        <f>Meta!B349</f>
        <v>202</v>
      </c>
      <c r="C349" t="s">
        <v>73</v>
      </c>
      <c r="E349" s="2" t="s">
        <v>252</v>
      </c>
      <c r="F349" s="2" t="s">
        <v>253</v>
      </c>
      <c r="G349" s="2" t="s">
        <v>254</v>
      </c>
      <c r="H349" s="2" t="s">
        <v>255</v>
      </c>
      <c r="I349">
        <v>0.37</v>
      </c>
      <c r="J349">
        <v>0.33</v>
      </c>
      <c r="K349">
        <v>0.31</v>
      </c>
      <c r="L349" s="41">
        <f t="shared" si="88"/>
        <v>0.33666666666666667</v>
      </c>
      <c r="M349">
        <v>1</v>
      </c>
      <c r="N349" s="36">
        <f t="shared" si="85"/>
        <v>-99.892921329501362</v>
      </c>
      <c r="O349" s="42">
        <f t="shared" si="84"/>
        <v>5.3333333333333337E-2</v>
      </c>
      <c r="P349" t="s">
        <v>174</v>
      </c>
      <c r="Q349">
        <v>19.93</v>
      </c>
      <c r="R349">
        <v>19.690000000000001</v>
      </c>
      <c r="S349">
        <v>19.38</v>
      </c>
      <c r="T349" s="43">
        <f t="shared" si="86"/>
        <v>19.666666666666668</v>
      </c>
      <c r="U349" s="40">
        <v>6.742</v>
      </c>
      <c r="V349" s="40">
        <v>6.81</v>
      </c>
      <c r="W349" s="40">
        <v>8.0860000000000003</v>
      </c>
      <c r="X349" s="43">
        <f t="shared" si="87"/>
        <v>7.2126666666666663</v>
      </c>
      <c r="Z349" s="2" t="s">
        <v>79</v>
      </c>
      <c r="AA349" s="37">
        <f t="shared" si="89"/>
        <v>2659574.4680851065</v>
      </c>
      <c r="AB349" s="38">
        <f>X349*'DNA extraction'!O349*'DNA extraction'!F349/'DNA extraction'!E349/1000</f>
        <v>2.982905982905983</v>
      </c>
      <c r="AC349" s="38">
        <f>AB349*FWDW!H349</f>
        <v>0</v>
      </c>
      <c r="AD349" s="37">
        <f t="shared" si="90"/>
        <v>7933260.5928350613</v>
      </c>
      <c r="AE349" s="37">
        <f t="shared" si="91"/>
        <v>0</v>
      </c>
      <c r="AF349" s="39">
        <f t="shared" si="92"/>
        <v>0.75709268477071801</v>
      </c>
      <c r="AG349" s="39">
        <f t="shared" si="93"/>
        <v>0.10496709743562964</v>
      </c>
    </row>
    <row r="350" spans="1:33" x14ac:dyDescent="0.3">
      <c r="A350" s="31" t="str">
        <f>Meta!A350</f>
        <v>NxW_18S</v>
      </c>
      <c r="B350" s="31">
        <f>Meta!B350</f>
        <v>203</v>
      </c>
      <c r="C350" t="s">
        <v>73</v>
      </c>
      <c r="E350" s="2" t="s">
        <v>252</v>
      </c>
      <c r="F350" s="2" t="s">
        <v>253</v>
      </c>
      <c r="G350" s="2" t="s">
        <v>254</v>
      </c>
      <c r="H350" s="2" t="s">
        <v>255</v>
      </c>
      <c r="I350">
        <v>0.35</v>
      </c>
      <c r="J350">
        <v>0.32</v>
      </c>
      <c r="K350">
        <v>0.3</v>
      </c>
      <c r="L350" s="41">
        <f t="shared" si="88"/>
        <v>0.32333333333333331</v>
      </c>
      <c r="M350">
        <v>1</v>
      </c>
      <c r="N350" s="36">
        <f t="shared" si="85"/>
        <v>-99.919236246454588</v>
      </c>
      <c r="O350" s="42">
        <f t="shared" si="84"/>
        <v>5.3333333333333337E-2</v>
      </c>
      <c r="P350" t="s">
        <v>175</v>
      </c>
      <c r="Q350">
        <v>19.66</v>
      </c>
      <c r="R350">
        <v>19.47</v>
      </c>
      <c r="S350">
        <v>19.190000000000001</v>
      </c>
      <c r="T350" s="43">
        <f t="shared" si="86"/>
        <v>19.439999999999998</v>
      </c>
      <c r="U350" s="40">
        <v>8.0739999999999998</v>
      </c>
      <c r="V350" s="40">
        <v>7.9050000000000002</v>
      </c>
      <c r="W350" s="40">
        <v>9.1850000000000005</v>
      </c>
      <c r="X350" s="43">
        <f t="shared" si="87"/>
        <v>8.3879999999999999</v>
      </c>
      <c r="Z350" s="2" t="s">
        <v>79</v>
      </c>
      <c r="AA350" s="37">
        <f t="shared" si="89"/>
        <v>2659574.4680851065</v>
      </c>
      <c r="AB350" s="38">
        <f>X350*'DNA extraction'!O350*'DNA extraction'!F350/'DNA extraction'!E350/1000</f>
        <v>3.3219801980198018</v>
      </c>
      <c r="AC350" s="38">
        <f>AB350*FWDW!H350</f>
        <v>0</v>
      </c>
      <c r="AD350" s="37">
        <f t="shared" si="90"/>
        <v>8835053.7181377709</v>
      </c>
      <c r="AE350" s="37">
        <f t="shared" si="91"/>
        <v>0</v>
      </c>
      <c r="AF350" s="39">
        <f t="shared" si="92"/>
        <v>0.69537543816272396</v>
      </c>
      <c r="AG350" s="39">
        <f t="shared" si="93"/>
        <v>8.2901220572570808E-2</v>
      </c>
    </row>
    <row r="351" spans="1:33" x14ac:dyDescent="0.3">
      <c r="A351" s="31" t="str">
        <f>Meta!A351</f>
        <v>NxW_18S</v>
      </c>
      <c r="B351" s="31">
        <f>Meta!B351</f>
        <v>204</v>
      </c>
      <c r="C351" t="s">
        <v>73</v>
      </c>
      <c r="E351" s="2" t="s">
        <v>252</v>
      </c>
      <c r="F351" s="2" t="s">
        <v>253</v>
      </c>
      <c r="G351" s="2" t="s">
        <v>254</v>
      </c>
      <c r="H351" s="2" t="s">
        <v>255</v>
      </c>
      <c r="I351">
        <v>0.38</v>
      </c>
      <c r="J351">
        <v>0.34</v>
      </c>
      <c r="K351">
        <v>0.34</v>
      </c>
      <c r="L351" s="41">
        <f t="shared" si="88"/>
        <v>0.35333333333333333</v>
      </c>
      <c r="M351">
        <v>1</v>
      </c>
      <c r="N351" s="36">
        <f t="shared" si="85"/>
        <v>-99.852153407092871</v>
      </c>
      <c r="O351" s="42">
        <f t="shared" si="84"/>
        <v>5.3333333333333337E-2</v>
      </c>
      <c r="P351" t="s">
        <v>176</v>
      </c>
      <c r="Q351">
        <v>19.940000000000001</v>
      </c>
      <c r="R351">
        <v>19.52</v>
      </c>
      <c r="S351">
        <v>19.36</v>
      </c>
      <c r="T351" s="43">
        <f t="shared" si="86"/>
        <v>19.606666666666666</v>
      </c>
      <c r="U351" s="40">
        <v>6.6970000000000001</v>
      </c>
      <c r="V351" s="40">
        <v>7.6420000000000003</v>
      </c>
      <c r="W351" s="40">
        <v>8.1959999999999997</v>
      </c>
      <c r="X351" s="43">
        <f t="shared" si="87"/>
        <v>7.5116666666666667</v>
      </c>
      <c r="Z351" s="2" t="s">
        <v>79</v>
      </c>
      <c r="AA351" s="37">
        <f t="shared" si="89"/>
        <v>2659574.4680851065</v>
      </c>
      <c r="AB351" s="38">
        <f>X351*'DNA extraction'!O351*'DNA extraction'!F351/'DNA extraction'!E351/1000</f>
        <v>2.9655217791814708</v>
      </c>
      <c r="AC351" s="38">
        <f>AB351*FWDW!H351</f>
        <v>0</v>
      </c>
      <c r="AD351" s="37">
        <f t="shared" si="90"/>
        <v>7887026.008461359</v>
      </c>
      <c r="AE351" s="37">
        <f t="shared" si="91"/>
        <v>0</v>
      </c>
      <c r="AF351" s="39">
        <f t="shared" si="92"/>
        <v>0.75795140565430252</v>
      </c>
      <c r="AG351" s="39">
        <f t="shared" si="93"/>
        <v>0.1009032268454807</v>
      </c>
    </row>
    <row r="352" spans="1:33" x14ac:dyDescent="0.3">
      <c r="A352" s="31" t="str">
        <f>Meta!A352</f>
        <v>NxW_18S</v>
      </c>
      <c r="B352" s="31">
        <f>Meta!B352</f>
        <v>205</v>
      </c>
      <c r="C352" t="s">
        <v>73</v>
      </c>
      <c r="E352" s="2" t="s">
        <v>252</v>
      </c>
      <c r="F352" s="2" t="s">
        <v>253</v>
      </c>
      <c r="G352" s="2" t="s">
        <v>254</v>
      </c>
      <c r="H352" s="2" t="s">
        <v>255</v>
      </c>
      <c r="I352">
        <v>0.37</v>
      </c>
      <c r="J352">
        <v>0.36</v>
      </c>
      <c r="K352">
        <v>0.33</v>
      </c>
      <c r="L352" s="41">
        <f t="shared" si="88"/>
        <v>0.35333333333333333</v>
      </c>
      <c r="M352">
        <v>1</v>
      </c>
      <c r="N352" s="36">
        <f t="shared" si="85"/>
        <v>-99.852153407092871</v>
      </c>
      <c r="O352" s="42">
        <f t="shared" si="84"/>
        <v>5.3333333333333337E-2</v>
      </c>
      <c r="P352" t="s">
        <v>177</v>
      </c>
      <c r="Q352">
        <v>20.14</v>
      </c>
      <c r="R352">
        <v>19.84</v>
      </c>
      <c r="S352">
        <v>19.649999999999999</v>
      </c>
      <c r="T352" s="43">
        <f t="shared" si="86"/>
        <v>19.876666666666669</v>
      </c>
      <c r="U352" s="40">
        <v>5.86</v>
      </c>
      <c r="V352" s="40">
        <v>6.1520000000000001</v>
      </c>
      <c r="W352" s="40">
        <v>6.7480000000000002</v>
      </c>
      <c r="X352" s="43">
        <f t="shared" si="87"/>
        <v>6.2533333333333339</v>
      </c>
      <c r="Z352" s="2" t="s">
        <v>79</v>
      </c>
      <c r="AA352" s="37">
        <f t="shared" si="89"/>
        <v>2659574.4680851065</v>
      </c>
      <c r="AB352" s="38">
        <f>X352*'DNA extraction'!O352*'DNA extraction'!F352/'DNA extraction'!E352/1000</f>
        <v>2.6055555555555556</v>
      </c>
      <c r="AC352" s="38">
        <f>AB352*FWDW!H352</f>
        <v>0</v>
      </c>
      <c r="AD352" s="37">
        <f t="shared" si="90"/>
        <v>6929669.0307328608</v>
      </c>
      <c r="AE352" s="37">
        <f t="shared" si="91"/>
        <v>0</v>
      </c>
      <c r="AF352" s="39">
        <f t="shared" si="92"/>
        <v>0.45258958597534404</v>
      </c>
      <c r="AG352" s="39">
        <f t="shared" si="93"/>
        <v>7.2375733364927086E-2</v>
      </c>
    </row>
    <row r="353" spans="1:33" x14ac:dyDescent="0.3">
      <c r="A353" s="31" t="str">
        <f>Meta!A353</f>
        <v>NxW_18S</v>
      </c>
      <c r="B353" s="31">
        <f>Meta!B353</f>
        <v>206</v>
      </c>
      <c r="C353" t="s">
        <v>73</v>
      </c>
      <c r="E353" s="2" t="s">
        <v>252</v>
      </c>
      <c r="F353" s="2" t="s">
        <v>253</v>
      </c>
      <c r="G353" s="2" t="s">
        <v>254</v>
      </c>
      <c r="H353" s="2" t="s">
        <v>255</v>
      </c>
      <c r="I353">
        <v>0.3</v>
      </c>
      <c r="J353">
        <v>0.28000000000000003</v>
      </c>
      <c r="K353">
        <v>0.27</v>
      </c>
      <c r="L353" s="41">
        <f t="shared" si="88"/>
        <v>0.28333333333333338</v>
      </c>
      <c r="M353">
        <v>1</v>
      </c>
      <c r="N353" s="36">
        <f t="shared" si="85"/>
        <v>-99.97044790764798</v>
      </c>
      <c r="O353" s="42">
        <f t="shared" si="84"/>
        <v>5.3333333333333337E-2</v>
      </c>
      <c r="P353" t="s">
        <v>178</v>
      </c>
      <c r="Q353">
        <v>17.93</v>
      </c>
      <c r="R353">
        <v>17.78</v>
      </c>
      <c r="S353">
        <v>17.62</v>
      </c>
      <c r="T353" s="43">
        <f t="shared" si="86"/>
        <v>17.776666666666667</v>
      </c>
      <c r="U353" s="40">
        <v>25.63</v>
      </c>
      <c r="V353" s="40">
        <v>24.84</v>
      </c>
      <c r="W353" s="40">
        <v>26.3</v>
      </c>
      <c r="X353" s="43">
        <f t="shared" si="87"/>
        <v>25.59</v>
      </c>
      <c r="Z353" s="2" t="s">
        <v>79</v>
      </c>
      <c r="AA353" s="37">
        <f t="shared" si="89"/>
        <v>2659574.4680851065</v>
      </c>
      <c r="AB353" s="38">
        <f>X353*'DNA extraction'!O353*'DNA extraction'!F353/'DNA extraction'!E353/1000</f>
        <v>9.9032507739938058</v>
      </c>
      <c r="AC353" s="38">
        <f>AB353*FWDW!H353</f>
        <v>0</v>
      </c>
      <c r="AD353" s="37">
        <f t="shared" si="90"/>
        <v>26338432.909557994</v>
      </c>
      <c r="AE353" s="37">
        <f t="shared" si="91"/>
        <v>0</v>
      </c>
      <c r="AF353" s="39">
        <f t="shared" si="92"/>
        <v>0.7308214556237389</v>
      </c>
      <c r="AG353" s="39">
        <f t="shared" si="93"/>
        <v>2.855886891847358E-2</v>
      </c>
    </row>
    <row r="354" spans="1:33" x14ac:dyDescent="0.3">
      <c r="A354" s="31" t="str">
        <f>Meta!A354</f>
        <v>NxW_18S</v>
      </c>
      <c r="B354" s="31">
        <f>Meta!B354</f>
        <v>207</v>
      </c>
      <c r="C354" t="s">
        <v>73</v>
      </c>
      <c r="E354" s="2" t="s">
        <v>252</v>
      </c>
      <c r="F354" s="2" t="s">
        <v>253</v>
      </c>
      <c r="G354" s="2" t="s">
        <v>254</v>
      </c>
      <c r="H354" s="2" t="s">
        <v>255</v>
      </c>
      <c r="I354">
        <v>0.3</v>
      </c>
      <c r="J354">
        <v>0.27</v>
      </c>
      <c r="K354">
        <v>0.28000000000000003</v>
      </c>
      <c r="L354" s="41">
        <f t="shared" si="88"/>
        <v>0.28333333333333338</v>
      </c>
      <c r="M354">
        <v>1</v>
      </c>
      <c r="N354" s="36">
        <f t="shared" si="85"/>
        <v>-99.97044790764798</v>
      </c>
      <c r="O354" s="42">
        <f t="shared" ref="O354:O373" si="94">AVERAGE(0.1,0.03,0.03)</f>
        <v>5.3333333333333337E-2</v>
      </c>
      <c r="P354" t="s">
        <v>179</v>
      </c>
      <c r="Q354">
        <v>19.100000000000001</v>
      </c>
      <c r="R354">
        <v>18.87</v>
      </c>
      <c r="S354">
        <v>18.87</v>
      </c>
      <c r="T354" s="43">
        <f t="shared" si="86"/>
        <v>18.946666666666669</v>
      </c>
      <c r="U354" s="40">
        <v>11.73</v>
      </c>
      <c r="V354" s="40">
        <v>11.87</v>
      </c>
      <c r="W354" s="40">
        <v>11.38</v>
      </c>
      <c r="X354" s="43">
        <f t="shared" si="87"/>
        <v>11.660000000000002</v>
      </c>
      <c r="Z354" s="2" t="s">
        <v>79</v>
      </c>
      <c r="AA354" s="37">
        <f t="shared" si="89"/>
        <v>2659574.4680851065</v>
      </c>
      <c r="AB354" s="38">
        <f>X354*'DNA extraction'!O354*'DNA extraction'!F354/'DNA extraction'!E354/1000</f>
        <v>4.5779348252846495</v>
      </c>
      <c r="AC354" s="38">
        <f>AB354*FWDW!H354</f>
        <v>0</v>
      </c>
      <c r="AD354" s="37">
        <f t="shared" si="90"/>
        <v>12175358.577884706</v>
      </c>
      <c r="AE354" s="37">
        <f t="shared" si="91"/>
        <v>0</v>
      </c>
      <c r="AF354" s="39">
        <f t="shared" si="92"/>
        <v>0.25238858928247854</v>
      </c>
      <c r="AG354" s="39">
        <f t="shared" si="93"/>
        <v>2.1645676610847212E-2</v>
      </c>
    </row>
    <row r="355" spans="1:33" x14ac:dyDescent="0.3">
      <c r="A355" s="31" t="str">
        <f>Meta!A355</f>
        <v>NxW_18S</v>
      </c>
      <c r="B355" s="31">
        <f>Meta!B355</f>
        <v>208</v>
      </c>
      <c r="C355" t="s">
        <v>73</v>
      </c>
      <c r="E355" s="2" t="s">
        <v>252</v>
      </c>
      <c r="F355" s="2" t="s">
        <v>253</v>
      </c>
      <c r="G355" s="2" t="s">
        <v>254</v>
      </c>
      <c r="H355" s="2" t="s">
        <v>255</v>
      </c>
      <c r="I355">
        <v>0.37</v>
      </c>
      <c r="J355">
        <v>0.34</v>
      </c>
      <c r="K355">
        <v>0.35</v>
      </c>
      <c r="L355" s="41">
        <f t="shared" si="88"/>
        <v>0.35333333333333333</v>
      </c>
      <c r="M355">
        <v>1</v>
      </c>
      <c r="N355" s="36">
        <f t="shared" si="85"/>
        <v>-99.852153407092871</v>
      </c>
      <c r="O355" s="42">
        <f t="shared" si="94"/>
        <v>5.3333333333333337E-2</v>
      </c>
      <c r="P355" t="s">
        <v>180</v>
      </c>
      <c r="Q355">
        <v>20.14</v>
      </c>
      <c r="R355">
        <v>19.91</v>
      </c>
      <c r="S355">
        <v>19.899999999999999</v>
      </c>
      <c r="T355" s="43">
        <f t="shared" si="86"/>
        <v>19.983333333333331</v>
      </c>
      <c r="U355" s="40">
        <v>5.86</v>
      </c>
      <c r="V355" s="40">
        <v>5.867</v>
      </c>
      <c r="W355" s="40">
        <v>5.7069999999999999</v>
      </c>
      <c r="X355" s="43">
        <f t="shared" si="87"/>
        <v>5.8113333333333337</v>
      </c>
      <c r="Z355" s="2" t="s">
        <v>79</v>
      </c>
      <c r="AA355" s="37">
        <f t="shared" si="89"/>
        <v>2659574.4680851065</v>
      </c>
      <c r="AB355" s="38">
        <f>X355*'DNA extraction'!O355*'DNA extraction'!F355/'DNA extraction'!E355/1000</f>
        <v>2.3033425815827719</v>
      </c>
      <c r="AC355" s="38">
        <f>AB355*FWDW!H355</f>
        <v>0</v>
      </c>
      <c r="AD355" s="37">
        <f t="shared" si="90"/>
        <v>6125911.1212307764</v>
      </c>
      <c r="AE355" s="37">
        <f t="shared" si="91"/>
        <v>0</v>
      </c>
      <c r="AF355" s="39">
        <f t="shared" si="92"/>
        <v>9.0423079649685476E-2</v>
      </c>
      <c r="AG355" s="39">
        <f t="shared" si="93"/>
        <v>1.5559781974822554E-2</v>
      </c>
    </row>
    <row r="356" spans="1:33" x14ac:dyDescent="0.3">
      <c r="A356" s="31" t="str">
        <f>Meta!A356</f>
        <v>NxW_18S</v>
      </c>
      <c r="B356" s="31">
        <f>Meta!B356</f>
        <v>209</v>
      </c>
      <c r="C356" t="s">
        <v>73</v>
      </c>
      <c r="E356" s="2" t="s">
        <v>252</v>
      </c>
      <c r="F356" s="2" t="s">
        <v>253</v>
      </c>
      <c r="G356" s="2" t="s">
        <v>254</v>
      </c>
      <c r="H356" s="2" t="s">
        <v>255</v>
      </c>
      <c r="I356">
        <v>0.33</v>
      </c>
      <c r="J356">
        <v>0.28000000000000003</v>
      </c>
      <c r="K356">
        <v>0.27</v>
      </c>
      <c r="L356" s="41">
        <f t="shared" si="88"/>
        <v>0.29333333333333339</v>
      </c>
      <c r="M356">
        <v>1</v>
      </c>
      <c r="N356" s="36">
        <f t="shared" si="85"/>
        <v>-99.961013962974505</v>
      </c>
      <c r="O356" s="42">
        <f t="shared" si="94"/>
        <v>5.3333333333333337E-2</v>
      </c>
      <c r="P356" t="s">
        <v>181</v>
      </c>
      <c r="Q356">
        <v>18.63</v>
      </c>
      <c r="R356">
        <v>18.420000000000002</v>
      </c>
      <c r="S356">
        <v>18.260000000000002</v>
      </c>
      <c r="T356" s="43">
        <f t="shared" si="86"/>
        <v>18.436666666666667</v>
      </c>
      <c r="U356" s="40">
        <v>16.059999999999999</v>
      </c>
      <c r="V356" s="40">
        <v>16.100000000000001</v>
      </c>
      <c r="W356" s="40">
        <v>17.13</v>
      </c>
      <c r="X356" s="43">
        <f t="shared" si="87"/>
        <v>16.429999999999996</v>
      </c>
      <c r="Z356" s="2" t="s">
        <v>79</v>
      </c>
      <c r="AA356" s="37">
        <f t="shared" si="89"/>
        <v>2659574.4680851065</v>
      </c>
      <c r="AB356" s="38">
        <f>X356*'DNA extraction'!O356*'DNA extraction'!F356/'DNA extraction'!E356/1000</f>
        <v>6.4456649666535881</v>
      </c>
      <c r="AC356" s="38">
        <f>AB356*FWDW!H356</f>
        <v>0</v>
      </c>
      <c r="AD356" s="37">
        <f t="shared" si="90"/>
        <v>17142725.975142524</v>
      </c>
      <c r="AE356" s="37">
        <f t="shared" si="91"/>
        <v>0</v>
      </c>
      <c r="AF356" s="39">
        <f t="shared" si="92"/>
        <v>0.60654760736482949</v>
      </c>
      <c r="AG356" s="39">
        <f t="shared" si="93"/>
        <v>3.6917078963166747E-2</v>
      </c>
    </row>
    <row r="357" spans="1:33" x14ac:dyDescent="0.3">
      <c r="A357" s="31" t="str">
        <f>Meta!A357</f>
        <v>NxW_18S</v>
      </c>
      <c r="B357" s="31">
        <f>Meta!B357</f>
        <v>210</v>
      </c>
      <c r="C357" t="s">
        <v>73</v>
      </c>
      <c r="E357" s="2" t="s">
        <v>252</v>
      </c>
      <c r="F357" s="2" t="s">
        <v>253</v>
      </c>
      <c r="G357" s="2" t="s">
        <v>254</v>
      </c>
      <c r="H357" s="2" t="s">
        <v>255</v>
      </c>
      <c r="I357">
        <v>0.27</v>
      </c>
      <c r="J357">
        <v>0.23</v>
      </c>
      <c r="K357">
        <v>0.22</v>
      </c>
      <c r="L357" s="41">
        <f t="shared" si="88"/>
        <v>0.24</v>
      </c>
      <c r="M357">
        <v>1</v>
      </c>
      <c r="N357" s="36">
        <f t="shared" si="85"/>
        <v>-99.993187079309422</v>
      </c>
      <c r="O357" s="42">
        <f t="shared" si="94"/>
        <v>5.3333333333333337E-2</v>
      </c>
      <c r="P357" t="s">
        <v>182</v>
      </c>
      <c r="Q357">
        <v>17.63</v>
      </c>
      <c r="R357">
        <v>17.440000000000001</v>
      </c>
      <c r="S357">
        <v>17.329999999999998</v>
      </c>
      <c r="T357" s="43">
        <f t="shared" si="86"/>
        <v>17.466666666666665</v>
      </c>
      <c r="U357" s="40">
        <v>31.31</v>
      </c>
      <c r="V357" s="40">
        <v>31.28</v>
      </c>
      <c r="W357" s="40">
        <v>31.95</v>
      </c>
      <c r="X357" s="43">
        <f t="shared" si="87"/>
        <v>31.513333333333335</v>
      </c>
      <c r="Z357" s="2" t="s">
        <v>79</v>
      </c>
      <c r="AA357" s="37">
        <f t="shared" si="89"/>
        <v>2659574.4680851065</v>
      </c>
      <c r="AB357" s="38">
        <f>X357*'DNA extraction'!O357*'DNA extraction'!F357/'DNA extraction'!E357/1000</f>
        <v>12.157921810699591</v>
      </c>
      <c r="AC357" s="38">
        <f>AB357*FWDW!H357</f>
        <v>0</v>
      </c>
      <c r="AD357" s="37">
        <f t="shared" si="90"/>
        <v>32334898.432711679</v>
      </c>
      <c r="AE357" s="37">
        <f t="shared" si="91"/>
        <v>0</v>
      </c>
      <c r="AF357" s="39">
        <f t="shared" si="92"/>
        <v>0.37846179904097721</v>
      </c>
      <c r="AG357" s="39">
        <f t="shared" si="93"/>
        <v>1.2009576868234943E-2</v>
      </c>
    </row>
    <row r="358" spans="1:33" x14ac:dyDescent="0.3">
      <c r="A358" s="31" t="str">
        <f>Meta!A358</f>
        <v>NxW_18S</v>
      </c>
      <c r="B358" s="31">
        <f>Meta!B358</f>
        <v>211</v>
      </c>
      <c r="C358" t="s">
        <v>73</v>
      </c>
      <c r="E358" s="2" t="s">
        <v>252</v>
      </c>
      <c r="F358" s="2" t="s">
        <v>253</v>
      </c>
      <c r="G358" s="2" t="s">
        <v>254</v>
      </c>
      <c r="H358" s="2" t="s">
        <v>255</v>
      </c>
      <c r="I358">
        <v>0.28000000000000003</v>
      </c>
      <c r="J358">
        <v>0.26</v>
      </c>
      <c r="K358">
        <v>0.24</v>
      </c>
      <c r="L358" s="41">
        <f t="shared" si="88"/>
        <v>0.26</v>
      </c>
      <c r="M358">
        <v>1</v>
      </c>
      <c r="N358" s="36">
        <f t="shared" si="85"/>
        <v>-99.985748973296978</v>
      </c>
      <c r="O358" s="42">
        <f t="shared" si="94"/>
        <v>5.3333333333333337E-2</v>
      </c>
      <c r="P358" t="s">
        <v>183</v>
      </c>
      <c r="Q358">
        <v>18.84</v>
      </c>
      <c r="R358">
        <v>18.649999999999999</v>
      </c>
      <c r="S358">
        <v>18.489999999999998</v>
      </c>
      <c r="T358" s="43">
        <f t="shared" si="86"/>
        <v>18.659999999999997</v>
      </c>
      <c r="U358" s="40">
        <v>13.96</v>
      </c>
      <c r="V358" s="40">
        <v>13.78</v>
      </c>
      <c r="W358" s="40">
        <v>14.68</v>
      </c>
      <c r="X358" s="43">
        <f t="shared" si="87"/>
        <v>14.14</v>
      </c>
      <c r="Z358" s="2" t="s">
        <v>79</v>
      </c>
      <c r="AA358" s="37">
        <f t="shared" si="89"/>
        <v>2659574.4680851065</v>
      </c>
      <c r="AB358" s="38">
        <f>X358*'DNA extraction'!O358*'DNA extraction'!F358/'DNA extraction'!E358/1000</f>
        <v>5.6200317965023849</v>
      </c>
      <c r="AC358" s="38">
        <f>AB358*FWDW!H358</f>
        <v>0</v>
      </c>
      <c r="AD358" s="37">
        <f t="shared" si="90"/>
        <v>14946893.075804215</v>
      </c>
      <c r="AE358" s="37">
        <f t="shared" si="91"/>
        <v>0</v>
      </c>
      <c r="AF358" s="39">
        <f t="shared" si="92"/>
        <v>0.47623523599162626</v>
      </c>
      <c r="AG358" s="39">
        <f t="shared" si="93"/>
        <v>3.3680002545376682E-2</v>
      </c>
    </row>
    <row r="359" spans="1:33" x14ac:dyDescent="0.3">
      <c r="A359" s="31" t="str">
        <f>Meta!A359</f>
        <v>NxW_18S</v>
      </c>
      <c r="B359" s="31">
        <f>Meta!B359</f>
        <v>212</v>
      </c>
      <c r="C359" t="s">
        <v>73</v>
      </c>
      <c r="E359" s="2" t="s">
        <v>252</v>
      </c>
      <c r="F359" s="2" t="s">
        <v>253</v>
      </c>
      <c r="G359" s="2" t="s">
        <v>254</v>
      </c>
      <c r="H359" s="2" t="s">
        <v>255</v>
      </c>
      <c r="I359">
        <v>0.36</v>
      </c>
      <c r="J359">
        <v>0.35</v>
      </c>
      <c r="K359">
        <v>0.33</v>
      </c>
      <c r="L359" s="41">
        <f t="shared" si="88"/>
        <v>0.34666666666666668</v>
      </c>
      <c r="M359">
        <v>1</v>
      </c>
      <c r="N359" s="36">
        <f t="shared" si="85"/>
        <v>-99.869567861328107</v>
      </c>
      <c r="O359" s="42">
        <f t="shared" si="94"/>
        <v>5.3333333333333337E-2</v>
      </c>
      <c r="P359" t="s">
        <v>184</v>
      </c>
      <c r="Q359">
        <v>20.100000000000001</v>
      </c>
      <c r="R359">
        <v>19.73</v>
      </c>
      <c r="S359">
        <v>19.440000000000001</v>
      </c>
      <c r="T359" s="43">
        <f t="shared" si="86"/>
        <v>19.756666666666664</v>
      </c>
      <c r="U359" s="40">
        <v>6.0190000000000001</v>
      </c>
      <c r="V359" s="40">
        <v>6.6280000000000001</v>
      </c>
      <c r="W359" s="40">
        <v>7.7679999999999998</v>
      </c>
      <c r="X359" s="43">
        <f t="shared" si="87"/>
        <v>6.8049999999999997</v>
      </c>
      <c r="Z359" s="2" t="s">
        <v>79</v>
      </c>
      <c r="AA359" s="37">
        <f t="shared" si="89"/>
        <v>2659574.4680851065</v>
      </c>
      <c r="AB359" s="38">
        <f>X359*'DNA extraction'!O359*'DNA extraction'!F359/'DNA extraction'!E359/1000</f>
        <v>2.7584110255370895</v>
      </c>
      <c r="AC359" s="38">
        <f>AB359*FWDW!H359</f>
        <v>0</v>
      </c>
      <c r="AD359" s="37">
        <f t="shared" si="90"/>
        <v>7336199.5360028977</v>
      </c>
      <c r="AE359" s="37">
        <f t="shared" si="91"/>
        <v>0</v>
      </c>
      <c r="AF359" s="39">
        <f t="shared" si="92"/>
        <v>0.88783275452081212</v>
      </c>
      <c r="AG359" s="39">
        <f t="shared" si="93"/>
        <v>0.13046770823230155</v>
      </c>
    </row>
    <row r="360" spans="1:33" x14ac:dyDescent="0.3">
      <c r="A360" s="31" t="str">
        <f>Meta!A360</f>
        <v>NxW_18S</v>
      </c>
      <c r="B360" s="31">
        <f>Meta!B360</f>
        <v>213</v>
      </c>
      <c r="C360" t="s">
        <v>73</v>
      </c>
      <c r="E360" s="2" t="s">
        <v>252</v>
      </c>
      <c r="F360" s="2" t="s">
        <v>253</v>
      </c>
      <c r="G360" s="2" t="s">
        <v>254</v>
      </c>
      <c r="H360" s="2" t="s">
        <v>255</v>
      </c>
      <c r="I360">
        <v>0.33</v>
      </c>
      <c r="J360">
        <v>0.3</v>
      </c>
      <c r="K360">
        <v>0.3</v>
      </c>
      <c r="L360" s="41">
        <f t="shared" si="88"/>
        <v>0.31</v>
      </c>
      <c r="M360">
        <v>1</v>
      </c>
      <c r="N360" s="36">
        <f t="shared" si="85"/>
        <v>-99.940544292914552</v>
      </c>
      <c r="O360" s="42">
        <f t="shared" si="94"/>
        <v>5.3333333333333337E-2</v>
      </c>
      <c r="P360" t="s">
        <v>185</v>
      </c>
      <c r="Q360">
        <v>16.78</v>
      </c>
      <c r="R360">
        <v>16.61</v>
      </c>
      <c r="S360">
        <v>16.54</v>
      </c>
      <c r="T360" s="43">
        <f t="shared" si="86"/>
        <v>16.643333333333334</v>
      </c>
      <c r="U360" s="40">
        <v>55.22</v>
      </c>
      <c r="V360" s="40">
        <v>54.88</v>
      </c>
      <c r="W360" s="40">
        <v>54.24</v>
      </c>
      <c r="X360" s="43">
        <f t="shared" si="87"/>
        <v>54.78</v>
      </c>
      <c r="Z360" s="2" t="s">
        <v>79</v>
      </c>
      <c r="AA360" s="37">
        <f t="shared" si="89"/>
        <v>2659574.4680851065</v>
      </c>
      <c r="AB360" s="38">
        <f>X360*'DNA extraction'!O360*'DNA extraction'!F360/'DNA extraction'!E360/1000</f>
        <v>20.765731614859746</v>
      </c>
      <c r="AC360" s="38">
        <f>AB360*FWDW!H360</f>
        <v>0</v>
      </c>
      <c r="AD360" s="37">
        <f t="shared" si="90"/>
        <v>55228009.61398869</v>
      </c>
      <c r="AE360" s="37">
        <f t="shared" si="91"/>
        <v>0</v>
      </c>
      <c r="AF360" s="39">
        <f t="shared" si="92"/>
        <v>0.49759421218498784</v>
      </c>
      <c r="AG360" s="39">
        <f t="shared" si="93"/>
        <v>9.0835015002736011E-3</v>
      </c>
    </row>
    <row r="361" spans="1:33" x14ac:dyDescent="0.3">
      <c r="A361" s="31" t="str">
        <f>Meta!A361</f>
        <v>NxW_18S</v>
      </c>
      <c r="B361" s="31">
        <f>Meta!B361</f>
        <v>214</v>
      </c>
      <c r="C361" t="s">
        <v>73</v>
      </c>
      <c r="E361" s="2" t="s">
        <v>252</v>
      </c>
      <c r="F361" s="2" t="s">
        <v>253</v>
      </c>
      <c r="G361" s="2" t="s">
        <v>254</v>
      </c>
      <c r="H361" s="2" t="s">
        <v>255</v>
      </c>
      <c r="I361">
        <v>0.3</v>
      </c>
      <c r="J361">
        <v>0.26</v>
      </c>
      <c r="K361">
        <v>0.24</v>
      </c>
      <c r="L361" s="41">
        <f t="shared" si="88"/>
        <v>0.26666666666666666</v>
      </c>
      <c r="M361">
        <v>1</v>
      </c>
      <c r="N361" s="36">
        <f t="shared" si="85"/>
        <v>-99.982217205899616</v>
      </c>
      <c r="O361" s="42">
        <f t="shared" si="94"/>
        <v>5.3333333333333337E-2</v>
      </c>
      <c r="P361" t="s">
        <v>186</v>
      </c>
      <c r="Q361">
        <v>19.28</v>
      </c>
      <c r="R361">
        <v>19.09</v>
      </c>
      <c r="S361">
        <v>18.87</v>
      </c>
      <c r="T361" s="43">
        <f t="shared" si="86"/>
        <v>19.080000000000002</v>
      </c>
      <c r="U361" s="40">
        <v>10.41</v>
      </c>
      <c r="V361" s="40">
        <v>10.23</v>
      </c>
      <c r="W361" s="40">
        <v>11.38</v>
      </c>
      <c r="X361" s="43">
        <f t="shared" si="87"/>
        <v>10.673333333333334</v>
      </c>
      <c r="Z361" s="2" t="s">
        <v>79</v>
      </c>
      <c r="AA361" s="37">
        <f t="shared" si="89"/>
        <v>2659574.4680851065</v>
      </c>
      <c r="AB361" s="38">
        <f>X361*'DNA extraction'!O361*'DNA extraction'!F361/'DNA extraction'!E361/1000</f>
        <v>4.177429876060013</v>
      </c>
      <c r="AC361" s="38">
        <f>AB361*FWDW!H361</f>
        <v>0</v>
      </c>
      <c r="AD361" s="37">
        <f t="shared" si="90"/>
        <v>11110185.840585141</v>
      </c>
      <c r="AE361" s="37">
        <f t="shared" si="91"/>
        <v>0</v>
      </c>
      <c r="AF361" s="39">
        <f t="shared" si="92"/>
        <v>0.61857362806163474</v>
      </c>
      <c r="AG361" s="39">
        <f t="shared" si="93"/>
        <v>5.7955055720952657E-2</v>
      </c>
    </row>
    <row r="362" spans="1:33" x14ac:dyDescent="0.3">
      <c r="A362" s="31" t="str">
        <f>Meta!A362</f>
        <v>NxW_18S</v>
      </c>
      <c r="B362" s="31">
        <f>Meta!B362</f>
        <v>215</v>
      </c>
      <c r="C362" t="s">
        <v>73</v>
      </c>
      <c r="E362" s="2" t="s">
        <v>252</v>
      </c>
      <c r="F362" s="2" t="s">
        <v>253</v>
      </c>
      <c r="G362" s="2" t="s">
        <v>254</v>
      </c>
      <c r="H362" s="2" t="s">
        <v>255</v>
      </c>
      <c r="I362">
        <v>0.31</v>
      </c>
      <c r="J362">
        <v>0.28000000000000003</v>
      </c>
      <c r="K362">
        <v>0.26</v>
      </c>
      <c r="L362" s="41">
        <f t="shared" si="88"/>
        <v>0.28333333333333338</v>
      </c>
      <c r="M362">
        <v>1</v>
      </c>
      <c r="N362" s="36">
        <f t="shared" si="85"/>
        <v>-99.97044790764798</v>
      </c>
      <c r="O362" s="42">
        <f t="shared" si="94"/>
        <v>5.3333333333333337E-2</v>
      </c>
      <c r="P362" t="s">
        <v>187</v>
      </c>
      <c r="Q362">
        <v>19.14</v>
      </c>
      <c r="R362">
        <v>19.100000000000001</v>
      </c>
      <c r="S362">
        <v>18.809999999999999</v>
      </c>
      <c r="T362" s="43">
        <f t="shared" si="86"/>
        <v>19.016666666666666</v>
      </c>
      <c r="U362" s="40">
        <v>11.42</v>
      </c>
      <c r="V362" s="40">
        <v>10.16</v>
      </c>
      <c r="W362" s="40">
        <v>11.85</v>
      </c>
      <c r="X362" s="43">
        <f t="shared" si="87"/>
        <v>11.143333333333333</v>
      </c>
      <c r="Z362" s="2" t="s">
        <v>79</v>
      </c>
      <c r="AA362" s="37">
        <f t="shared" si="89"/>
        <v>2659574.4680851065</v>
      </c>
      <c r="AB362" s="38">
        <f>X362*'DNA extraction'!O362*'DNA extraction'!F362/'DNA extraction'!E362/1000</f>
        <v>4.4114542095539715</v>
      </c>
      <c r="AC362" s="38">
        <f>AB362*FWDW!H362</f>
        <v>0</v>
      </c>
      <c r="AD362" s="37">
        <f t="shared" si="90"/>
        <v>11732590.982856307</v>
      </c>
      <c r="AE362" s="37">
        <f t="shared" si="91"/>
        <v>0</v>
      </c>
      <c r="AF362" s="39">
        <f t="shared" si="92"/>
        <v>0.8783127764830323</v>
      </c>
      <c r="AG362" s="39">
        <f t="shared" si="93"/>
        <v>7.8819573121420794E-2</v>
      </c>
    </row>
    <row r="363" spans="1:33" x14ac:dyDescent="0.3">
      <c r="A363" s="31" t="str">
        <f>Meta!A363</f>
        <v>NxW_18S</v>
      </c>
      <c r="B363" s="31">
        <f>Meta!B363</f>
        <v>216</v>
      </c>
      <c r="C363" t="s">
        <v>73</v>
      </c>
      <c r="E363" s="2" t="s">
        <v>252</v>
      </c>
      <c r="F363" s="2" t="s">
        <v>253</v>
      </c>
      <c r="G363" s="2" t="s">
        <v>254</v>
      </c>
      <c r="H363" s="2" t="s">
        <v>255</v>
      </c>
      <c r="I363">
        <v>0.32</v>
      </c>
      <c r="J363">
        <v>0.28999999999999998</v>
      </c>
      <c r="K363">
        <v>0.28999999999999998</v>
      </c>
      <c r="L363" s="41">
        <f t="shared" si="88"/>
        <v>0.3</v>
      </c>
      <c r="M363">
        <v>1</v>
      </c>
      <c r="N363" s="36">
        <f t="shared" si="85"/>
        <v>-99.953584111663872</v>
      </c>
      <c r="O363" s="42">
        <f t="shared" si="94"/>
        <v>5.3333333333333337E-2</v>
      </c>
      <c r="P363" t="s">
        <v>188</v>
      </c>
      <c r="Q363">
        <v>17.98</v>
      </c>
      <c r="R363">
        <v>17.84</v>
      </c>
      <c r="S363">
        <v>17.82</v>
      </c>
      <c r="T363" s="43">
        <f t="shared" si="86"/>
        <v>17.88</v>
      </c>
      <c r="U363" s="40">
        <v>24.78</v>
      </c>
      <c r="V363" s="40">
        <v>23.85</v>
      </c>
      <c r="W363" s="40">
        <v>23</v>
      </c>
      <c r="X363" s="43">
        <f t="shared" si="87"/>
        <v>23.876666666666665</v>
      </c>
      <c r="Z363" s="2" t="s">
        <v>79</v>
      </c>
      <c r="AA363" s="37">
        <f t="shared" si="89"/>
        <v>2659574.4680851065</v>
      </c>
      <c r="AB363" s="38">
        <f>X363*'DNA extraction'!O363*'DNA extraction'!F363/'DNA extraction'!E363/1000</f>
        <v>9.5621412361500457</v>
      </c>
      <c r="AC363" s="38">
        <f>AB363*FWDW!H363</f>
        <v>0</v>
      </c>
      <c r="AD363" s="37">
        <f t="shared" si="90"/>
        <v>25431226.691888422</v>
      </c>
      <c r="AE363" s="37">
        <f t="shared" si="91"/>
        <v>0</v>
      </c>
      <c r="AF363" s="39">
        <f t="shared" si="92"/>
        <v>0.89029957504950796</v>
      </c>
      <c r="AG363" s="39">
        <f t="shared" si="93"/>
        <v>3.7287431594981491E-2</v>
      </c>
    </row>
    <row r="364" spans="1:33" x14ac:dyDescent="0.3">
      <c r="A364" s="31" t="str">
        <f>Meta!A364</f>
        <v>NxW_18S</v>
      </c>
      <c r="B364" s="31">
        <f>Meta!B364</f>
        <v>217</v>
      </c>
      <c r="C364" t="s">
        <v>73</v>
      </c>
      <c r="E364" s="2" t="s">
        <v>252</v>
      </c>
      <c r="F364" s="2" t="s">
        <v>253</v>
      </c>
      <c r="G364" s="2" t="s">
        <v>254</v>
      </c>
      <c r="H364" s="2" t="s">
        <v>255</v>
      </c>
      <c r="I364">
        <v>0.34</v>
      </c>
      <c r="J364">
        <v>0.31</v>
      </c>
      <c r="K364">
        <v>0.31</v>
      </c>
      <c r="L364" s="41">
        <f t="shared" si="88"/>
        <v>0.32</v>
      </c>
      <c r="M364">
        <v>1</v>
      </c>
      <c r="N364" s="36">
        <f t="shared" si="85"/>
        <v>-99.92501057906675</v>
      </c>
      <c r="O364" s="42">
        <f t="shared" si="94"/>
        <v>5.3333333333333337E-2</v>
      </c>
      <c r="P364" t="s">
        <v>189</v>
      </c>
      <c r="Q364">
        <v>18.22</v>
      </c>
      <c r="R364">
        <v>17.920000000000002</v>
      </c>
      <c r="S364">
        <v>17.91</v>
      </c>
      <c r="T364" s="43">
        <f t="shared" si="86"/>
        <v>18.016666666666666</v>
      </c>
      <c r="U364" s="40">
        <v>21.11</v>
      </c>
      <c r="V364" s="40">
        <v>22.59</v>
      </c>
      <c r="W364" s="40">
        <v>21.66</v>
      </c>
      <c r="X364" s="43">
        <f t="shared" si="87"/>
        <v>21.786666666666665</v>
      </c>
      <c r="Z364" s="2" t="s">
        <v>79</v>
      </c>
      <c r="AA364" s="37">
        <f t="shared" si="89"/>
        <v>2659574.4680851065</v>
      </c>
      <c r="AB364" s="38">
        <f>X364*'DNA extraction'!O364*'DNA extraction'!F364/'DNA extraction'!E364/1000</f>
        <v>8.8026936026936013</v>
      </c>
      <c r="AC364" s="38">
        <f>AB364*FWDW!H364</f>
        <v>0</v>
      </c>
      <c r="AD364" s="37">
        <f t="shared" si="90"/>
        <v>23411419.156100005</v>
      </c>
      <c r="AE364" s="37">
        <f t="shared" si="91"/>
        <v>0</v>
      </c>
      <c r="AF364" s="39">
        <f t="shared" si="92"/>
        <v>0.74808644776745792</v>
      </c>
      <c r="AG364" s="39">
        <f t="shared" si="93"/>
        <v>3.4336893257380263E-2</v>
      </c>
    </row>
    <row r="365" spans="1:33" x14ac:dyDescent="0.3">
      <c r="A365" s="31" t="str">
        <f>Meta!A365</f>
        <v>NxW_18S</v>
      </c>
      <c r="B365" s="31">
        <f>Meta!B365</f>
        <v>218</v>
      </c>
      <c r="C365" t="s">
        <v>73</v>
      </c>
      <c r="E365" s="2" t="s">
        <v>252</v>
      </c>
      <c r="F365" s="2" t="s">
        <v>253</v>
      </c>
      <c r="G365" s="2" t="s">
        <v>254</v>
      </c>
      <c r="H365" s="2" t="s">
        <v>255</v>
      </c>
      <c r="I365">
        <v>0.28000000000000003</v>
      </c>
      <c r="J365">
        <v>0.26</v>
      </c>
      <c r="K365">
        <v>0.26</v>
      </c>
      <c r="L365" s="41">
        <f t="shared" si="88"/>
        <v>0.26666666666666666</v>
      </c>
      <c r="M365">
        <v>1</v>
      </c>
      <c r="N365" s="36">
        <f t="shared" si="85"/>
        <v>-99.982217205899616</v>
      </c>
      <c r="O365" s="42">
        <f t="shared" si="94"/>
        <v>5.3333333333333337E-2</v>
      </c>
      <c r="P365" t="s">
        <v>190</v>
      </c>
      <c r="Q365">
        <v>20.77</v>
      </c>
      <c r="R365">
        <v>20.52</v>
      </c>
      <c r="S365">
        <v>20.22</v>
      </c>
      <c r="T365" s="43">
        <f t="shared" si="86"/>
        <v>20.503333333333334</v>
      </c>
      <c r="U365" s="40">
        <v>3.8479999999999999</v>
      </c>
      <c r="V365" s="40">
        <v>3.8809999999999998</v>
      </c>
      <c r="W365" s="40">
        <v>4.6050000000000004</v>
      </c>
      <c r="X365" s="43">
        <f t="shared" si="87"/>
        <v>4.1113333333333335</v>
      </c>
      <c r="Z365" s="2" t="s">
        <v>79</v>
      </c>
      <c r="AA365" s="37">
        <f t="shared" si="89"/>
        <v>2659574.4680851065</v>
      </c>
      <c r="AB365" s="38">
        <f>X365*'DNA extraction'!O365*'DNA extraction'!F365/'DNA extraction'!E365/1000</f>
        <v>1.5867747330503024</v>
      </c>
      <c r="AC365" s="38">
        <f>AB365*FWDW!H365</f>
        <v>0</v>
      </c>
      <c r="AD365" s="37">
        <f t="shared" si="90"/>
        <v>4220145.5666231448</v>
      </c>
      <c r="AE365" s="37">
        <f t="shared" si="91"/>
        <v>0</v>
      </c>
      <c r="AF365" s="39">
        <f t="shared" si="92"/>
        <v>0.42784615615117266</v>
      </c>
      <c r="AG365" s="39">
        <f t="shared" si="93"/>
        <v>0.10406506149290724</v>
      </c>
    </row>
    <row r="366" spans="1:33" x14ac:dyDescent="0.3">
      <c r="A366" s="31" t="str">
        <f>Meta!A366</f>
        <v>NxW_18S</v>
      </c>
      <c r="B366" s="31">
        <f>Meta!B366</f>
        <v>219</v>
      </c>
      <c r="C366" t="s">
        <v>73</v>
      </c>
      <c r="E366" s="2" t="s">
        <v>252</v>
      </c>
      <c r="F366" s="2" t="s">
        <v>253</v>
      </c>
      <c r="G366" s="2" t="s">
        <v>254</v>
      </c>
      <c r="H366" s="2" t="s">
        <v>255</v>
      </c>
      <c r="I366">
        <v>0.23</v>
      </c>
      <c r="J366">
        <v>0.2</v>
      </c>
      <c r="K366">
        <v>0.19</v>
      </c>
      <c r="L366" s="41">
        <f t="shared" si="88"/>
        <v>0.20666666666666669</v>
      </c>
      <c r="M366">
        <v>1</v>
      </c>
      <c r="N366" s="36">
        <f t="shared" si="85"/>
        <v>-99.998550259329633</v>
      </c>
      <c r="O366" s="42">
        <f t="shared" si="94"/>
        <v>5.3333333333333337E-2</v>
      </c>
      <c r="P366" t="s">
        <v>191</v>
      </c>
      <c r="Q366">
        <v>18.53</v>
      </c>
      <c r="R366">
        <v>18.29</v>
      </c>
      <c r="S366" t="s">
        <v>112</v>
      </c>
      <c r="T366" s="43">
        <f t="shared" si="86"/>
        <v>18.41</v>
      </c>
      <c r="U366" s="40">
        <v>17.170000000000002</v>
      </c>
      <c r="V366" s="40">
        <v>17.579999999999998</v>
      </c>
      <c r="W366" t="s">
        <v>113</v>
      </c>
      <c r="X366" s="43">
        <f t="shared" si="87"/>
        <v>17.375</v>
      </c>
      <c r="Z366" s="2" t="s">
        <v>79</v>
      </c>
      <c r="AA366" s="37">
        <f t="shared" si="89"/>
        <v>2659574.4680851065</v>
      </c>
      <c r="AB366" s="38">
        <f>X366*'DNA extraction'!O366*'DNA extraction'!F366/'DNA extraction'!E366/1000</f>
        <v>6.7897616256350126</v>
      </c>
      <c r="AC366" s="38">
        <f>AB366*FWDW!H366</f>
        <v>0</v>
      </c>
      <c r="AD366" s="37">
        <f t="shared" si="90"/>
        <v>18057876.663922906</v>
      </c>
      <c r="AE366" s="37">
        <f t="shared" si="91"/>
        <v>0</v>
      </c>
      <c r="AF366" s="39">
        <f t="shared" si="92"/>
        <v>0.28991378028648207</v>
      </c>
      <c r="AG366" s="39">
        <f t="shared" si="93"/>
        <v>1.668568519634429E-2</v>
      </c>
    </row>
    <row r="367" spans="1:33" x14ac:dyDescent="0.3">
      <c r="A367" s="31" t="str">
        <f>Meta!A367</f>
        <v>NxW_18S</v>
      </c>
      <c r="B367" s="31">
        <f>Meta!B367</f>
        <v>220</v>
      </c>
      <c r="C367" t="s">
        <v>73</v>
      </c>
      <c r="E367" s="2" t="s">
        <v>252</v>
      </c>
      <c r="F367" s="2" t="s">
        <v>253</v>
      </c>
      <c r="G367" s="2" t="s">
        <v>254</v>
      </c>
      <c r="H367" s="2" t="s">
        <v>255</v>
      </c>
      <c r="I367">
        <v>0.33</v>
      </c>
      <c r="J367">
        <v>0.28999999999999998</v>
      </c>
      <c r="K367">
        <v>0.27</v>
      </c>
      <c r="L367" s="41">
        <f t="shared" si="88"/>
        <v>0.29666666666666669</v>
      </c>
      <c r="M367">
        <v>1</v>
      </c>
      <c r="N367" s="36">
        <f t="shared" ref="N367:N430" si="95">100*(10^(-1/L367)-1)</f>
        <v>-99.957419232695884</v>
      </c>
      <c r="O367" s="42">
        <f t="shared" si="94"/>
        <v>5.3333333333333337E-2</v>
      </c>
      <c r="P367" t="s">
        <v>192</v>
      </c>
      <c r="Q367">
        <v>18.739999999999998</v>
      </c>
      <c r="R367">
        <v>18.399999999999999</v>
      </c>
      <c r="S367">
        <v>18.170000000000002</v>
      </c>
      <c r="T367" s="43">
        <f t="shared" si="86"/>
        <v>18.436666666666667</v>
      </c>
      <c r="U367" s="40">
        <v>14.92</v>
      </c>
      <c r="V367" s="40">
        <v>16.32</v>
      </c>
      <c r="W367" s="40">
        <v>18.190000000000001</v>
      </c>
      <c r="X367" s="43">
        <f t="shared" si="87"/>
        <v>16.47666666666667</v>
      </c>
      <c r="Z367" s="2" t="s">
        <v>79</v>
      </c>
      <c r="AA367" s="37">
        <f t="shared" si="89"/>
        <v>2659574.4680851065</v>
      </c>
      <c r="AB367" s="38">
        <f>X367*'DNA extraction'!O367*'DNA extraction'!F367/'DNA extraction'!E367/1000</f>
        <v>6.1733483202198087</v>
      </c>
      <c r="AC367" s="38">
        <f>AB367*FWDW!H367</f>
        <v>0</v>
      </c>
      <c r="AD367" s="37">
        <f t="shared" si="90"/>
        <v>16418479.575052684</v>
      </c>
      <c r="AE367" s="37">
        <f t="shared" si="91"/>
        <v>0</v>
      </c>
      <c r="AF367" s="39">
        <f t="shared" si="92"/>
        <v>1.6406198015790665</v>
      </c>
      <c r="AG367" s="39">
        <f t="shared" si="93"/>
        <v>9.9572312456750925E-2</v>
      </c>
    </row>
    <row r="368" spans="1:33" x14ac:dyDescent="0.3">
      <c r="A368" s="31" t="str">
        <f>Meta!A368</f>
        <v>NxW_18S</v>
      </c>
      <c r="B368" s="31">
        <f>Meta!B368</f>
        <v>221</v>
      </c>
      <c r="C368" t="s">
        <v>73</v>
      </c>
      <c r="E368" s="2" t="s">
        <v>252</v>
      </c>
      <c r="F368" s="2" t="s">
        <v>253</v>
      </c>
      <c r="G368" s="2" t="s">
        <v>254</v>
      </c>
      <c r="H368" s="2" t="s">
        <v>255</v>
      </c>
      <c r="I368">
        <v>0.36</v>
      </c>
      <c r="J368">
        <v>0.32</v>
      </c>
      <c r="K368">
        <v>0.3</v>
      </c>
      <c r="L368" s="41">
        <f t="shared" si="88"/>
        <v>0.32666666666666666</v>
      </c>
      <c r="M368">
        <v>1</v>
      </c>
      <c r="N368" s="36">
        <f t="shared" si="95"/>
        <v>-99.913148862624865</v>
      </c>
      <c r="O368" s="42">
        <f t="shared" si="94"/>
        <v>5.3333333333333337E-2</v>
      </c>
      <c r="P368" t="s">
        <v>193</v>
      </c>
      <c r="Q368">
        <v>18.66</v>
      </c>
      <c r="R368">
        <v>18.149999999999999</v>
      </c>
      <c r="S368">
        <v>17.850000000000001</v>
      </c>
      <c r="T368" s="43">
        <f t="shared" si="86"/>
        <v>18.220000000000002</v>
      </c>
      <c r="U368" s="40">
        <v>15.74</v>
      </c>
      <c r="V368" s="40">
        <v>19.329999999999998</v>
      </c>
      <c r="W368" s="40">
        <v>22.55</v>
      </c>
      <c r="X368" s="43">
        <f t="shared" si="87"/>
        <v>19.206666666666667</v>
      </c>
      <c r="Z368" s="2" t="s">
        <v>79</v>
      </c>
      <c r="AA368" s="37">
        <f t="shared" si="89"/>
        <v>2659574.4680851065</v>
      </c>
      <c r="AB368" s="38">
        <f>X368*'DNA extraction'!O368*'DNA extraction'!F368/'DNA extraction'!E368/1000</f>
        <v>7.1854345928420011</v>
      </c>
      <c r="AC368" s="38">
        <f>AB368*FWDW!H368</f>
        <v>0</v>
      </c>
      <c r="AD368" s="37">
        <f t="shared" si="90"/>
        <v>19110198.385218088</v>
      </c>
      <c r="AE368" s="37">
        <f t="shared" si="91"/>
        <v>0</v>
      </c>
      <c r="AF368" s="39">
        <f t="shared" si="92"/>
        <v>3.4066748206033939</v>
      </c>
      <c r="AG368" s="39">
        <f t="shared" si="93"/>
        <v>0.17736939364474455</v>
      </c>
    </row>
    <row r="369" spans="1:33" x14ac:dyDescent="0.3">
      <c r="A369" s="31" t="str">
        <f>Meta!A369</f>
        <v>NxW_18S</v>
      </c>
      <c r="B369" s="31">
        <f>Meta!B369</f>
        <v>222</v>
      </c>
      <c r="C369" t="s">
        <v>73</v>
      </c>
      <c r="E369" s="2" t="s">
        <v>252</v>
      </c>
      <c r="F369" s="2" t="s">
        <v>253</v>
      </c>
      <c r="G369" s="2" t="s">
        <v>254</v>
      </c>
      <c r="H369" s="2" t="s">
        <v>255</v>
      </c>
      <c r="I369">
        <v>0.26</v>
      </c>
      <c r="J369">
        <v>0.24</v>
      </c>
      <c r="K369">
        <v>0.22</v>
      </c>
      <c r="L369" s="41">
        <f t="shared" si="88"/>
        <v>0.24</v>
      </c>
      <c r="M369">
        <v>1</v>
      </c>
      <c r="N369" s="36">
        <f t="shared" si="95"/>
        <v>-99.993187079309422</v>
      </c>
      <c r="O369" s="42">
        <f t="shared" si="94"/>
        <v>5.3333333333333337E-2</v>
      </c>
      <c r="P369" t="s">
        <v>194</v>
      </c>
      <c r="Q369">
        <v>19.559999999999999</v>
      </c>
      <c r="R369">
        <v>19.170000000000002</v>
      </c>
      <c r="S369">
        <v>18.89</v>
      </c>
      <c r="T369" s="43">
        <f t="shared" si="86"/>
        <v>19.206666666666667</v>
      </c>
      <c r="U369" s="40">
        <v>8.6310000000000002</v>
      </c>
      <c r="V369" s="40">
        <v>9.6869999999999994</v>
      </c>
      <c r="W369" s="40">
        <v>11.23</v>
      </c>
      <c r="X369" s="43">
        <f t="shared" si="87"/>
        <v>9.8493333333333322</v>
      </c>
      <c r="Z369" s="2" t="s">
        <v>79</v>
      </c>
      <c r="AA369" s="37">
        <f t="shared" si="89"/>
        <v>2659574.4680851065</v>
      </c>
      <c r="AB369" s="38">
        <f>X369*'DNA extraction'!O369*'DNA extraction'!F369/'DNA extraction'!E369/1000</f>
        <v>3.737887413029727</v>
      </c>
      <c r="AC369" s="38">
        <f>AB369*FWDW!H369</f>
        <v>0</v>
      </c>
      <c r="AD369" s="37">
        <f t="shared" si="90"/>
        <v>9941189.9282705504</v>
      </c>
      <c r="AE369" s="37">
        <f t="shared" si="91"/>
        <v>0</v>
      </c>
      <c r="AF369" s="39">
        <f t="shared" si="92"/>
        <v>1.3070823743488325</v>
      </c>
      <c r="AG369" s="39">
        <f t="shared" si="93"/>
        <v>0.13270770011664065</v>
      </c>
    </row>
    <row r="370" spans="1:33" x14ac:dyDescent="0.3">
      <c r="A370" s="31" t="str">
        <f>Meta!A370</f>
        <v>NxW_18S</v>
      </c>
      <c r="B370" s="31" t="str">
        <f>Meta!B370</f>
        <v>qPCR_H2O_1_ITS_B</v>
      </c>
      <c r="C370" t="s">
        <v>73</v>
      </c>
      <c r="E370" s="2" t="s">
        <v>252</v>
      </c>
      <c r="F370" s="2" t="s">
        <v>253</v>
      </c>
      <c r="G370" s="2" t="s">
        <v>254</v>
      </c>
      <c r="H370" s="2" t="s">
        <v>255</v>
      </c>
      <c r="I370">
        <v>0</v>
      </c>
      <c r="J370">
        <v>0</v>
      </c>
      <c r="K370">
        <v>0</v>
      </c>
      <c r="L370" s="41">
        <f t="shared" si="88"/>
        <v>0</v>
      </c>
      <c r="M370">
        <v>1</v>
      </c>
      <c r="N370" s="36" t="e">
        <f t="shared" si="95"/>
        <v>#DIV/0!</v>
      </c>
      <c r="O370" s="42">
        <f t="shared" si="94"/>
        <v>5.3333333333333337E-2</v>
      </c>
      <c r="P370" t="s">
        <v>198</v>
      </c>
      <c r="Q370" t="s">
        <v>112</v>
      </c>
      <c r="R370" t="s">
        <v>112</v>
      </c>
      <c r="S370" t="s">
        <v>112</v>
      </c>
      <c r="T370" s="43" t="e">
        <f t="shared" si="86"/>
        <v>#DIV/0!</v>
      </c>
      <c r="U370" t="s">
        <v>113</v>
      </c>
      <c r="V370" t="s">
        <v>113</v>
      </c>
      <c r="W370" t="s">
        <v>113</v>
      </c>
      <c r="X370" s="43" t="e">
        <f t="shared" si="87"/>
        <v>#DIV/0!</v>
      </c>
      <c r="Z370" s="2" t="s">
        <v>79</v>
      </c>
      <c r="AA370" s="37">
        <f t="shared" si="89"/>
        <v>2659574.4680851065</v>
      </c>
      <c r="AB370" s="38" t="e">
        <f>X370*'DNA extraction'!O370*'DNA extraction'!F370/'DNA extraction'!E370/1000</f>
        <v>#DIV/0!</v>
      </c>
      <c r="AC370" s="38" t="e">
        <f>AB370*FWDW!H370</f>
        <v>#DIV/0!</v>
      </c>
      <c r="AD370" s="37" t="e">
        <f t="shared" si="90"/>
        <v>#DIV/0!</v>
      </c>
      <c r="AE370" s="37" t="e">
        <f t="shared" si="91"/>
        <v>#DIV/0!</v>
      </c>
      <c r="AF370" s="39" t="e">
        <f t="shared" si="92"/>
        <v>#DIV/0!</v>
      </c>
      <c r="AG370" s="39" t="e">
        <f t="shared" si="93"/>
        <v>#DIV/0!</v>
      </c>
    </row>
    <row r="371" spans="1:33" x14ac:dyDescent="0.3">
      <c r="A371" s="31" t="str">
        <f>Meta!A371</f>
        <v>NxW_18S</v>
      </c>
      <c r="B371" s="31" t="str">
        <f>Meta!B371</f>
        <v>qPCR_H2O_2_ITS_B</v>
      </c>
      <c r="C371" t="s">
        <v>73</v>
      </c>
      <c r="E371" s="2" t="s">
        <v>252</v>
      </c>
      <c r="F371" s="2" t="s">
        <v>253</v>
      </c>
      <c r="G371" s="2" t="s">
        <v>254</v>
      </c>
      <c r="H371" s="2" t="s">
        <v>255</v>
      </c>
      <c r="I371">
        <v>0</v>
      </c>
      <c r="J371">
        <v>0</v>
      </c>
      <c r="K371">
        <v>0</v>
      </c>
      <c r="L371" s="41">
        <f t="shared" si="88"/>
        <v>0</v>
      </c>
      <c r="M371">
        <v>1</v>
      </c>
      <c r="N371" s="36" t="e">
        <f t="shared" si="95"/>
        <v>#DIV/0!</v>
      </c>
      <c r="O371" s="42">
        <f t="shared" si="94"/>
        <v>5.3333333333333337E-2</v>
      </c>
      <c r="P371" t="s">
        <v>199</v>
      </c>
      <c r="Q371" t="s">
        <v>112</v>
      </c>
      <c r="R371" t="s">
        <v>112</v>
      </c>
      <c r="S371" t="s">
        <v>112</v>
      </c>
      <c r="T371" s="43" t="e">
        <f t="shared" si="86"/>
        <v>#DIV/0!</v>
      </c>
      <c r="U371" t="s">
        <v>113</v>
      </c>
      <c r="V371" t="s">
        <v>113</v>
      </c>
      <c r="W371" t="s">
        <v>113</v>
      </c>
      <c r="X371" s="43" t="e">
        <f t="shared" si="87"/>
        <v>#DIV/0!</v>
      </c>
      <c r="Z371" s="2" t="s">
        <v>79</v>
      </c>
      <c r="AA371" s="37">
        <f t="shared" si="89"/>
        <v>2659574.4680851065</v>
      </c>
      <c r="AB371" s="38" t="e">
        <f>X371*'DNA extraction'!O371*'DNA extraction'!F371/'DNA extraction'!E371/1000</f>
        <v>#DIV/0!</v>
      </c>
      <c r="AC371" s="38" t="e">
        <f>AB371*FWDW!H371</f>
        <v>#DIV/0!</v>
      </c>
      <c r="AD371" s="37" t="e">
        <f t="shared" si="90"/>
        <v>#DIV/0!</v>
      </c>
      <c r="AE371" s="37" t="e">
        <f t="shared" si="91"/>
        <v>#DIV/0!</v>
      </c>
      <c r="AF371" s="39" t="e">
        <f t="shared" si="92"/>
        <v>#DIV/0!</v>
      </c>
      <c r="AG371" s="39" t="e">
        <f t="shared" si="93"/>
        <v>#DIV/0!</v>
      </c>
    </row>
    <row r="372" spans="1:33" x14ac:dyDescent="0.3">
      <c r="A372" s="31" t="str">
        <f>Meta!A372</f>
        <v>NxW_18S</v>
      </c>
      <c r="B372" s="31" t="str">
        <f>Meta!B372</f>
        <v>Cal_or_Zymo_ITS_B1</v>
      </c>
      <c r="C372" t="s">
        <v>73</v>
      </c>
      <c r="E372" s="2" t="s">
        <v>252</v>
      </c>
      <c r="F372" s="2" t="s">
        <v>253</v>
      </c>
      <c r="G372" s="2" t="s">
        <v>254</v>
      </c>
      <c r="H372" s="2" t="s">
        <v>255</v>
      </c>
      <c r="I372">
        <v>0.23</v>
      </c>
      <c r="J372">
        <v>0.27</v>
      </c>
      <c r="K372">
        <v>0.27</v>
      </c>
      <c r="L372" s="41">
        <f t="shared" si="88"/>
        <v>0.25666666666666665</v>
      </c>
      <c r="M372">
        <v>1</v>
      </c>
      <c r="N372" s="36">
        <f t="shared" si="95"/>
        <v>-99.987297298173971</v>
      </c>
      <c r="O372" s="42">
        <f t="shared" si="94"/>
        <v>5.3333333333333337E-2</v>
      </c>
      <c r="P372" t="s">
        <v>200</v>
      </c>
      <c r="Q372">
        <v>18.25</v>
      </c>
      <c r="R372">
        <v>17.989999999999998</v>
      </c>
      <c r="S372">
        <v>17.98</v>
      </c>
      <c r="T372" s="43">
        <f t="shared" si="86"/>
        <v>18.073333333333334</v>
      </c>
      <c r="U372" s="40">
        <v>20.7</v>
      </c>
      <c r="V372" s="40">
        <v>21.55</v>
      </c>
      <c r="W372" s="40">
        <v>20.67</v>
      </c>
      <c r="X372" s="43">
        <f t="shared" si="87"/>
        <v>20.973333333333333</v>
      </c>
      <c r="Z372" s="2" t="s">
        <v>79</v>
      </c>
      <c r="AA372" s="37">
        <f t="shared" si="89"/>
        <v>2659574.4680851065</v>
      </c>
      <c r="AB372" s="38" t="e">
        <f>X372*'DNA extraction'!O372*'DNA extraction'!F372/'DNA extraction'!E372/1000</f>
        <v>#N/A</v>
      </c>
      <c r="AC372" s="38" t="e">
        <f>AB372*FWDW!H372</f>
        <v>#N/A</v>
      </c>
      <c r="AD372" s="37" t="e">
        <f t="shared" si="90"/>
        <v>#N/A</v>
      </c>
      <c r="AE372" s="37" t="e">
        <f t="shared" si="91"/>
        <v>#N/A</v>
      </c>
      <c r="AF372" s="39">
        <f t="shared" si="92"/>
        <v>0.4996331987902059</v>
      </c>
      <c r="AG372" s="39">
        <f t="shared" si="93"/>
        <v>2.3822307634625204E-2</v>
      </c>
    </row>
    <row r="373" spans="1:33" x14ac:dyDescent="0.3">
      <c r="A373" s="31" t="str">
        <f>Meta!A373</f>
        <v>NxW_18S</v>
      </c>
      <c r="B373" s="31" t="str">
        <f>Meta!B373</f>
        <v>Zymo_ITS_B2</v>
      </c>
      <c r="C373" t="s">
        <v>73</v>
      </c>
      <c r="E373" s="2" t="s">
        <v>252</v>
      </c>
      <c r="F373" s="2" t="s">
        <v>253</v>
      </c>
      <c r="G373" s="2" t="s">
        <v>254</v>
      </c>
      <c r="H373" s="2" t="s">
        <v>255</v>
      </c>
      <c r="I373">
        <v>0.44</v>
      </c>
      <c r="J373">
        <v>0.45</v>
      </c>
      <c r="K373">
        <v>0.45</v>
      </c>
      <c r="L373" s="41">
        <f t="shared" si="88"/>
        <v>0.44666666666666671</v>
      </c>
      <c r="M373">
        <v>1</v>
      </c>
      <c r="N373" s="36">
        <f t="shared" si="95"/>
        <v>-99.422975796944442</v>
      </c>
      <c r="O373" s="42">
        <f t="shared" si="94"/>
        <v>5.3333333333333337E-2</v>
      </c>
      <c r="P373" t="s">
        <v>201</v>
      </c>
      <c r="Q373">
        <v>16.809999999999999</v>
      </c>
      <c r="R373">
        <v>16.600000000000001</v>
      </c>
      <c r="S373">
        <v>16.440000000000001</v>
      </c>
      <c r="T373" s="43">
        <f t="shared" si="86"/>
        <v>16.616666666666664</v>
      </c>
      <c r="U373" s="40">
        <v>54.13</v>
      </c>
      <c r="V373" s="40">
        <v>55.26</v>
      </c>
      <c r="W373" s="40">
        <v>58</v>
      </c>
      <c r="X373" s="43">
        <f t="shared" si="87"/>
        <v>55.79666666666666</v>
      </c>
      <c r="Z373" s="2" t="s">
        <v>79</v>
      </c>
      <c r="AA373" s="37">
        <f t="shared" si="89"/>
        <v>2659574.4680851065</v>
      </c>
      <c r="AB373" s="38" t="e">
        <f>X373*'DNA extraction'!O373*'DNA extraction'!F373/'DNA extraction'!E373/1000</f>
        <v>#VALUE!</v>
      </c>
      <c r="AC373" s="38" t="e">
        <f>AB373*FWDW!H373</f>
        <v>#VALUE!</v>
      </c>
      <c r="AD373" s="37" t="e">
        <f t="shared" si="90"/>
        <v>#VALUE!</v>
      </c>
      <c r="AE373" s="37" t="e">
        <f t="shared" si="91"/>
        <v>#VALUE!</v>
      </c>
      <c r="AF373" s="39">
        <f t="shared" si="92"/>
        <v>1.9900335005555383</v>
      </c>
      <c r="AG373" s="39">
        <f t="shared" si="93"/>
        <v>3.5665813379930793E-2</v>
      </c>
    </row>
    <row r="374" spans="1:33" x14ac:dyDescent="0.3">
      <c r="A374" s="31" t="str">
        <f>Meta!A374</f>
        <v>NxW_18S</v>
      </c>
      <c r="B374" s="31" t="str">
        <f>Meta!B374</f>
        <v>MinION_Extraction_H2O_ITS_B</v>
      </c>
      <c r="C374" t="s">
        <v>73</v>
      </c>
      <c r="E374" s="2" t="s">
        <v>243</v>
      </c>
      <c r="F374" s="2" t="s">
        <v>242</v>
      </c>
      <c r="G374" s="2" t="s">
        <v>240</v>
      </c>
      <c r="H374" s="2" t="s">
        <v>241</v>
      </c>
      <c r="L374" s="41"/>
      <c r="N374" s="36"/>
      <c r="T374" s="43"/>
      <c r="X374" s="43"/>
      <c r="Z374" s="2"/>
      <c r="AA374" s="37"/>
      <c r="AB374" s="38"/>
      <c r="AC374" s="38"/>
      <c r="AD374" s="37"/>
      <c r="AE374" s="37"/>
      <c r="AF374" s="39"/>
      <c r="AG374" s="39"/>
    </row>
    <row r="375" spans="1:33" x14ac:dyDescent="0.3">
      <c r="A375" s="31" t="str">
        <f>Meta!A375</f>
        <v>NxW_18S</v>
      </c>
      <c r="B375" s="31" t="str">
        <f>Meta!B375</f>
        <v>MinION_PCR1_H2O_ITS_B</v>
      </c>
      <c r="C375" t="s">
        <v>73</v>
      </c>
      <c r="E375" s="2" t="s">
        <v>243</v>
      </c>
      <c r="F375" s="2" t="s">
        <v>242</v>
      </c>
      <c r="G375" s="2" t="s">
        <v>240</v>
      </c>
      <c r="H375" s="2" t="s">
        <v>241</v>
      </c>
      <c r="L375" s="41"/>
      <c r="N375" s="36"/>
      <c r="T375" s="43"/>
      <c r="X375" s="43"/>
      <c r="Z375" s="2"/>
      <c r="AA375" s="37"/>
      <c r="AB375" s="38"/>
      <c r="AC375" s="38"/>
      <c r="AD375" s="37"/>
      <c r="AE375" s="37"/>
      <c r="AF375" s="39"/>
      <c r="AG375" s="39"/>
    </row>
    <row r="376" spans="1:33" x14ac:dyDescent="0.3">
      <c r="A376" s="31" t="str">
        <f>Meta!A376</f>
        <v>NxW_18S</v>
      </c>
      <c r="B376" s="31" t="str">
        <f>Meta!B376</f>
        <v>MinION_PCR2_H2O_ITS_B</v>
      </c>
      <c r="C376" t="s">
        <v>73</v>
      </c>
      <c r="E376" s="2" t="s">
        <v>243</v>
      </c>
      <c r="F376" s="2" t="s">
        <v>242</v>
      </c>
      <c r="G376" s="2" t="s">
        <v>240</v>
      </c>
      <c r="H376" s="2" t="s">
        <v>241</v>
      </c>
      <c r="L376" s="41"/>
      <c r="N376" s="36"/>
      <c r="T376" s="43"/>
      <c r="X376" s="43"/>
      <c r="Z376" s="2"/>
      <c r="AA376" s="37"/>
      <c r="AB376" s="38"/>
      <c r="AC376" s="38"/>
      <c r="AD376" s="37"/>
      <c r="AE376" s="37"/>
      <c r="AF376" s="39"/>
      <c r="AG376" s="39"/>
    </row>
    <row r="377" spans="1:33" x14ac:dyDescent="0.3">
      <c r="A377" s="31" t="str">
        <f>Meta!A377</f>
        <v>NxW_16S</v>
      </c>
      <c r="B377">
        <v>223</v>
      </c>
      <c r="C377" t="s">
        <v>73</v>
      </c>
      <c r="D377" t="s">
        <v>341</v>
      </c>
      <c r="E377" t="s">
        <v>210</v>
      </c>
      <c r="F377" t="s">
        <v>108</v>
      </c>
      <c r="G377" t="s">
        <v>211</v>
      </c>
      <c r="H377" t="s">
        <v>212</v>
      </c>
      <c r="I377">
        <v>0.33</v>
      </c>
      <c r="J377">
        <v>0.34</v>
      </c>
      <c r="K377">
        <v>0.34</v>
      </c>
      <c r="L377" s="41">
        <f t="shared" si="88"/>
        <v>0.33666666666666667</v>
      </c>
      <c r="M377">
        <v>1</v>
      </c>
      <c r="N377" s="36">
        <f t="shared" si="95"/>
        <v>-99.892921329501362</v>
      </c>
      <c r="O377">
        <f>AVERAGE(0.03,0.08,0.04)</f>
        <v>4.9999999999999996E-2</v>
      </c>
      <c r="P377" t="s">
        <v>84</v>
      </c>
      <c r="Q377">
        <v>14.78</v>
      </c>
      <c r="R377">
        <v>14.62</v>
      </c>
      <c r="S377">
        <v>14.57</v>
      </c>
      <c r="T377" s="43">
        <f t="shared" si="86"/>
        <v>14.656666666666666</v>
      </c>
      <c r="U377" s="40">
        <v>509.8</v>
      </c>
      <c r="V377" s="40">
        <v>529.6</v>
      </c>
      <c r="W377" s="40">
        <v>541.70000000000005</v>
      </c>
      <c r="X377" s="43">
        <f t="shared" si="87"/>
        <v>527.03333333333342</v>
      </c>
      <c r="Y377" s="93">
        <f>'Std. Curve C-16S'!C2</f>
        <v>447.38835719654548</v>
      </c>
      <c r="Z377" s="2" t="s">
        <v>74</v>
      </c>
      <c r="AA377" s="37">
        <f t="shared" ref="AA377:AA437" si="96">VLOOKUP(Z377,$AK$3:$AR$4,8,FALSE)</f>
        <v>1118000</v>
      </c>
      <c r="AB377" s="38">
        <f>X377*'DNA extraction'!O377*'DNA extraction'!F377/'DNA extraction'!E377/1000</f>
        <v>4368.2829120044216</v>
      </c>
      <c r="AC377" s="38">
        <f>AB377*FWDW!H377</f>
        <v>0</v>
      </c>
      <c r="AD377" s="37">
        <f t="shared" ref="AD377:AD437" si="97">AB377*AA377</f>
        <v>4883740295.6209431</v>
      </c>
      <c r="AE377" s="37">
        <f t="shared" ref="AE377:AE437" si="98">AC377*AA377</f>
        <v>0</v>
      </c>
      <c r="AF377" s="39">
        <f t="shared" ref="AF377:AF437" si="99">STDEV(U377:W377)</f>
        <v>16.104140254398366</v>
      </c>
      <c r="AG377" s="39">
        <f t="shared" ref="AG377:AG437" si="100">AF377/X377</f>
        <v>3.0556208186196376E-2</v>
      </c>
    </row>
    <row r="378" spans="1:33" x14ac:dyDescent="0.3">
      <c r="A378" s="31" t="str">
        <f>Meta!A378</f>
        <v>NxW_16S</v>
      </c>
      <c r="B378">
        <v>224</v>
      </c>
      <c r="C378" t="s">
        <v>73</v>
      </c>
      <c r="D378" t="s">
        <v>341</v>
      </c>
      <c r="E378" t="s">
        <v>210</v>
      </c>
      <c r="F378" t="s">
        <v>108</v>
      </c>
      <c r="G378" t="s">
        <v>211</v>
      </c>
      <c r="H378" t="s">
        <v>212</v>
      </c>
      <c r="I378">
        <v>0.33</v>
      </c>
      <c r="J378">
        <v>0.34</v>
      </c>
      <c r="K378">
        <v>0.34</v>
      </c>
      <c r="L378" s="41">
        <f t="shared" si="88"/>
        <v>0.33666666666666667</v>
      </c>
      <c r="M378">
        <v>1</v>
      </c>
      <c r="N378" s="36">
        <f t="shared" si="95"/>
        <v>-99.892921329501362</v>
      </c>
      <c r="O378">
        <f>AVERAGE(0.03,0.08,0.04)</f>
        <v>4.9999999999999996E-2</v>
      </c>
      <c r="P378" t="s">
        <v>114</v>
      </c>
      <c r="Q378">
        <v>17.11</v>
      </c>
      <c r="R378">
        <v>16.829999999999998</v>
      </c>
      <c r="S378">
        <v>17.03</v>
      </c>
      <c r="T378" s="43">
        <f t="shared" si="86"/>
        <v>16.989999999999998</v>
      </c>
      <c r="U378" s="40">
        <v>105.5</v>
      </c>
      <c r="V378" s="40">
        <v>120.9</v>
      </c>
      <c r="W378" s="40">
        <v>103.1</v>
      </c>
      <c r="X378" s="43">
        <f t="shared" si="87"/>
        <v>109.83333333333333</v>
      </c>
      <c r="Y378" s="93">
        <f>'Std. Curve C-16S'!C3</f>
        <v>92.898023923477638</v>
      </c>
      <c r="Z378" s="2" t="s">
        <v>74</v>
      </c>
      <c r="AA378" s="37">
        <f t="shared" si="96"/>
        <v>1118000</v>
      </c>
      <c r="AB378" s="38">
        <f>X378*'DNA extraction'!O378*'DNA extraction'!F378/'DNA extraction'!E378/1000</f>
        <v>872.73208846510397</v>
      </c>
      <c r="AC378" s="38">
        <f>AB378*FWDW!H378</f>
        <v>0</v>
      </c>
      <c r="AD378" s="37">
        <f t="shared" si="97"/>
        <v>975714474.90398622</v>
      </c>
      <c r="AE378" s="37">
        <f t="shared" si="98"/>
        <v>0</v>
      </c>
      <c r="AF378" s="39">
        <f t="shared" si="99"/>
        <v>9.6588474122606076</v>
      </c>
      <c r="AG378" s="39">
        <f t="shared" si="100"/>
        <v>8.7940947607835579E-2</v>
      </c>
    </row>
    <row r="379" spans="1:33" x14ac:dyDescent="0.3">
      <c r="A379" s="31" t="str">
        <f>Meta!A379</f>
        <v>NxW_16S</v>
      </c>
      <c r="B379">
        <v>225</v>
      </c>
      <c r="C379" t="s">
        <v>73</v>
      </c>
      <c r="D379" t="s">
        <v>341</v>
      </c>
      <c r="E379" t="s">
        <v>210</v>
      </c>
      <c r="F379" t="s">
        <v>108</v>
      </c>
      <c r="G379" t="s">
        <v>211</v>
      </c>
      <c r="H379" t="s">
        <v>212</v>
      </c>
      <c r="I379">
        <v>0.28000000000000003</v>
      </c>
      <c r="J379">
        <v>0.28999999999999998</v>
      </c>
      <c r="K379">
        <v>0.28999999999999998</v>
      </c>
      <c r="L379" s="41">
        <f t="shared" si="88"/>
        <v>0.28666666666666668</v>
      </c>
      <c r="M379">
        <v>1</v>
      </c>
      <c r="N379" s="36">
        <f t="shared" si="95"/>
        <v>-99.967519111027613</v>
      </c>
      <c r="O379">
        <f>AVERAGE(0.03,0.08,0.04)</f>
        <v>4.9999999999999996E-2</v>
      </c>
      <c r="P379" t="s">
        <v>115</v>
      </c>
      <c r="Q379">
        <v>15.26</v>
      </c>
      <c r="R379">
        <v>15.02</v>
      </c>
      <c r="S379">
        <v>14.95</v>
      </c>
      <c r="T379" s="43">
        <f t="shared" si="86"/>
        <v>15.076666666666668</v>
      </c>
      <c r="U379" s="40">
        <v>368.6</v>
      </c>
      <c r="V379" s="40">
        <v>405.3</v>
      </c>
      <c r="W379" s="40">
        <v>419.3</v>
      </c>
      <c r="X379" s="43">
        <f t="shared" si="87"/>
        <v>397.73333333333335</v>
      </c>
      <c r="Y379" s="93">
        <f>'Std. Curve C-16S'!C4</f>
        <v>337.13403737924006</v>
      </c>
      <c r="Z379" s="2" t="s">
        <v>74</v>
      </c>
      <c r="AA379" s="37">
        <f t="shared" si="96"/>
        <v>1118000</v>
      </c>
      <c r="AB379" s="38">
        <f>X379*'DNA extraction'!O379*'DNA extraction'!F379/'DNA extraction'!E379/1000</f>
        <v>3114.5914904724614</v>
      </c>
      <c r="AC379" s="38">
        <f>AB379*FWDW!H379</f>
        <v>0</v>
      </c>
      <c r="AD379" s="37">
        <f t="shared" si="97"/>
        <v>3482113286.3482118</v>
      </c>
      <c r="AE379" s="37">
        <f t="shared" si="98"/>
        <v>0</v>
      </c>
      <c r="AF379" s="39">
        <f t="shared" si="99"/>
        <v>26.183264375041801</v>
      </c>
      <c r="AG379" s="39">
        <f t="shared" si="100"/>
        <v>6.5831204429370932E-2</v>
      </c>
    </row>
    <row r="380" spans="1:33" x14ac:dyDescent="0.3">
      <c r="A380" s="31" t="str">
        <f>Meta!A380</f>
        <v>NxW_16S</v>
      </c>
      <c r="B380">
        <v>226</v>
      </c>
      <c r="C380" t="s">
        <v>73</v>
      </c>
      <c r="D380" t="s">
        <v>341</v>
      </c>
      <c r="E380" t="s">
        <v>210</v>
      </c>
      <c r="F380" t="s">
        <v>108</v>
      </c>
      <c r="G380" t="s">
        <v>211</v>
      </c>
      <c r="H380" t="s">
        <v>212</v>
      </c>
      <c r="I380">
        <v>0.27</v>
      </c>
      <c r="J380">
        <v>0.26</v>
      </c>
      <c r="K380">
        <v>0.26</v>
      </c>
      <c r="L380" s="41">
        <f t="shared" si="88"/>
        <v>0.26333333333333336</v>
      </c>
      <c r="M380">
        <v>1</v>
      </c>
      <c r="N380" s="36">
        <f t="shared" si="95"/>
        <v>-99.984058409625447</v>
      </c>
      <c r="O380">
        <f t="shared" ref="O380:O443" si="101">AVERAGE(0.03,0.08,0.04)</f>
        <v>4.9999999999999996E-2</v>
      </c>
      <c r="P380" t="s">
        <v>116</v>
      </c>
      <c r="Q380">
        <v>17.79</v>
      </c>
      <c r="R380">
        <v>17.71</v>
      </c>
      <c r="S380">
        <v>17.79</v>
      </c>
      <c r="T380" s="43">
        <f t="shared" si="86"/>
        <v>17.763333333333332</v>
      </c>
      <c r="U380" s="40">
        <v>66.63</v>
      </c>
      <c r="V380" s="40">
        <v>67.12</v>
      </c>
      <c r="W380" s="40">
        <v>61.78</v>
      </c>
      <c r="X380" s="43">
        <f t="shared" si="87"/>
        <v>65.176666666666662</v>
      </c>
      <c r="Y380" s="93">
        <f>'Std. Curve C-16S'!C5</f>
        <v>55.175644503513169</v>
      </c>
      <c r="Z380" s="2" t="s">
        <v>74</v>
      </c>
      <c r="AA380" s="37">
        <f t="shared" si="96"/>
        <v>1118000</v>
      </c>
      <c r="AB380" s="38">
        <f>X380*'DNA extraction'!O380*'DNA extraction'!F380/'DNA extraction'!E380/1000</f>
        <v>520.16493748337325</v>
      </c>
      <c r="AC380" s="38">
        <f>AB380*FWDW!H380</f>
        <v>0</v>
      </c>
      <c r="AD380" s="37">
        <f t="shared" si="97"/>
        <v>581544400.10641134</v>
      </c>
      <c r="AE380" s="37">
        <f t="shared" si="98"/>
        <v>0</v>
      </c>
      <c r="AF380" s="39">
        <f t="shared" si="99"/>
        <v>2.9517847708349829</v>
      </c>
      <c r="AG380" s="39">
        <f t="shared" si="100"/>
        <v>4.5288980271594892E-2</v>
      </c>
    </row>
    <row r="381" spans="1:33" x14ac:dyDescent="0.3">
      <c r="A381" s="31" t="str">
        <f>Meta!A381</f>
        <v>NxW_16S</v>
      </c>
      <c r="B381">
        <v>227</v>
      </c>
      <c r="C381" t="s">
        <v>73</v>
      </c>
      <c r="D381" t="s">
        <v>341</v>
      </c>
      <c r="E381" t="s">
        <v>210</v>
      </c>
      <c r="F381" t="s">
        <v>108</v>
      </c>
      <c r="G381" t="s">
        <v>211</v>
      </c>
      <c r="H381" t="s">
        <v>212</v>
      </c>
      <c r="I381">
        <v>0.34</v>
      </c>
      <c r="J381">
        <v>0.34</v>
      </c>
      <c r="K381">
        <v>0.33</v>
      </c>
      <c r="L381" s="41">
        <f t="shared" si="88"/>
        <v>0.33666666666666667</v>
      </c>
      <c r="M381">
        <v>1</v>
      </c>
      <c r="N381" s="36">
        <f t="shared" si="95"/>
        <v>-99.892921329501362</v>
      </c>
      <c r="O381">
        <f t="shared" si="101"/>
        <v>4.9999999999999996E-2</v>
      </c>
      <c r="P381" t="s">
        <v>117</v>
      </c>
      <c r="Q381">
        <v>15.77</v>
      </c>
      <c r="R381">
        <v>15.55</v>
      </c>
      <c r="S381">
        <v>15.49</v>
      </c>
      <c r="T381" s="43">
        <f t="shared" si="86"/>
        <v>15.603333333333333</v>
      </c>
      <c r="U381" s="40">
        <v>261.10000000000002</v>
      </c>
      <c r="V381" s="40">
        <v>284.39999999999998</v>
      </c>
      <c r="W381" s="40">
        <v>291.3</v>
      </c>
      <c r="X381" s="43">
        <f t="shared" si="87"/>
        <v>278.93333333333334</v>
      </c>
      <c r="Y381" s="93">
        <f>'Std. Curve C-16S'!C6</f>
        <v>236.43533333063488</v>
      </c>
      <c r="Z381" s="2" t="s">
        <v>74</v>
      </c>
      <c r="AA381" s="37">
        <f t="shared" si="96"/>
        <v>1118000</v>
      </c>
      <c r="AB381" s="38">
        <f>X381*'DNA extraction'!O381*'DNA extraction'!F381/'DNA extraction'!E381/1000</f>
        <v>2295.7475994513034</v>
      </c>
      <c r="AC381" s="38">
        <f>AB381*FWDW!H381</f>
        <v>0</v>
      </c>
      <c r="AD381" s="37">
        <f t="shared" si="97"/>
        <v>2566645816.1865573</v>
      </c>
      <c r="AE381" s="37">
        <f t="shared" si="98"/>
        <v>0</v>
      </c>
      <c r="AF381" s="39">
        <f t="shared" si="99"/>
        <v>15.824769613910117</v>
      </c>
      <c r="AG381" s="39">
        <f t="shared" si="100"/>
        <v>5.6733160661723653E-2</v>
      </c>
    </row>
    <row r="382" spans="1:33" x14ac:dyDescent="0.3">
      <c r="A382" s="31" t="str">
        <f>Meta!A382</f>
        <v>NxW_16S</v>
      </c>
      <c r="B382">
        <v>228</v>
      </c>
      <c r="C382" t="s">
        <v>73</v>
      </c>
      <c r="D382" t="s">
        <v>341</v>
      </c>
      <c r="E382" t="s">
        <v>210</v>
      </c>
      <c r="F382" t="s">
        <v>108</v>
      </c>
      <c r="G382" t="s">
        <v>211</v>
      </c>
      <c r="H382" t="s">
        <v>212</v>
      </c>
      <c r="I382">
        <v>0.32</v>
      </c>
      <c r="J382">
        <v>0.32</v>
      </c>
      <c r="K382">
        <v>0.32</v>
      </c>
      <c r="L382" s="41">
        <f t="shared" si="88"/>
        <v>0.32</v>
      </c>
      <c r="M382">
        <v>1</v>
      </c>
      <c r="N382" s="36">
        <f t="shared" si="95"/>
        <v>-99.92501057906675</v>
      </c>
      <c r="O382">
        <f t="shared" si="101"/>
        <v>4.9999999999999996E-2</v>
      </c>
      <c r="P382" t="s">
        <v>118</v>
      </c>
      <c r="Q382">
        <v>15.45</v>
      </c>
      <c r="R382">
        <v>15.31</v>
      </c>
      <c r="S382">
        <v>15.33</v>
      </c>
      <c r="T382" s="43">
        <f t="shared" si="86"/>
        <v>15.363333333333332</v>
      </c>
      <c r="U382" s="40">
        <v>324.10000000000002</v>
      </c>
      <c r="V382" s="40">
        <v>333.9</v>
      </c>
      <c r="W382" s="40">
        <v>324.5</v>
      </c>
      <c r="X382" s="43">
        <f t="shared" si="87"/>
        <v>327.5</v>
      </c>
      <c r="Y382" s="93">
        <f>'Std. Curve C-16S'!C7</f>
        <v>277.92697988726434</v>
      </c>
      <c r="Z382" s="2" t="s">
        <v>74</v>
      </c>
      <c r="AA382" s="37">
        <f t="shared" si="96"/>
        <v>1118000</v>
      </c>
      <c r="AB382" s="38">
        <f>X382*'DNA extraction'!O382*'DNA extraction'!F382/'DNA extraction'!E382/1000</f>
        <v>2609.5617529880478</v>
      </c>
      <c r="AC382" s="38">
        <f>AB382*FWDW!H382</f>
        <v>0</v>
      </c>
      <c r="AD382" s="37">
        <f t="shared" si="97"/>
        <v>2917490039.8406377</v>
      </c>
      <c r="AE382" s="37">
        <f t="shared" si="98"/>
        <v>0</v>
      </c>
      <c r="AF382" s="39">
        <f t="shared" si="99"/>
        <v>5.5461698495447989</v>
      </c>
      <c r="AG382" s="39">
        <f t="shared" si="100"/>
        <v>1.6934869769602439E-2</v>
      </c>
    </row>
    <row r="383" spans="1:33" x14ac:dyDescent="0.3">
      <c r="A383" s="31" t="str">
        <f>Meta!A383</f>
        <v>NxW_16S</v>
      </c>
      <c r="B383">
        <v>229</v>
      </c>
      <c r="C383" t="s">
        <v>73</v>
      </c>
      <c r="D383" t="s">
        <v>341</v>
      </c>
      <c r="E383" t="s">
        <v>210</v>
      </c>
      <c r="F383" t="s">
        <v>108</v>
      </c>
      <c r="G383" t="s">
        <v>211</v>
      </c>
      <c r="H383" t="s">
        <v>212</v>
      </c>
      <c r="I383">
        <v>0.33</v>
      </c>
      <c r="J383">
        <v>0.33</v>
      </c>
      <c r="K383">
        <v>0.33</v>
      </c>
      <c r="L383" s="41">
        <f t="shared" si="88"/>
        <v>0.33</v>
      </c>
      <c r="M383">
        <v>1</v>
      </c>
      <c r="N383" s="36">
        <f t="shared" si="95"/>
        <v>-99.90673966531169</v>
      </c>
      <c r="O383">
        <f t="shared" si="101"/>
        <v>4.9999999999999996E-2</v>
      </c>
      <c r="P383" t="s">
        <v>119</v>
      </c>
      <c r="Q383">
        <v>15.38</v>
      </c>
      <c r="R383">
        <v>15.25</v>
      </c>
      <c r="S383">
        <v>15.2</v>
      </c>
      <c r="T383" s="43">
        <f t="shared" ref="T383:T446" si="102">AVERAGE(Q383:S383)</f>
        <v>15.276666666666666</v>
      </c>
      <c r="U383" s="40">
        <v>339.8</v>
      </c>
      <c r="V383" s="40">
        <v>347.6</v>
      </c>
      <c r="W383" s="40">
        <v>354.2</v>
      </c>
      <c r="X383" s="43">
        <f t="shared" ref="X383:X446" si="103">AVERAGE(U383:W383)</f>
        <v>347.20000000000005</v>
      </c>
      <c r="Y383" s="93">
        <f>'Std. Curve C-16S'!C8</f>
        <v>294.63702931392237</v>
      </c>
      <c r="Z383" s="2" t="s">
        <v>74</v>
      </c>
      <c r="AA383" s="37">
        <f t="shared" si="96"/>
        <v>1118000</v>
      </c>
      <c r="AB383" s="38">
        <f>X383*'DNA extraction'!O383*'DNA extraction'!F383/'DNA extraction'!E383/1000</f>
        <v>2800.0000000000005</v>
      </c>
      <c r="AC383" s="38">
        <f>AB383*FWDW!H383</f>
        <v>0</v>
      </c>
      <c r="AD383" s="37">
        <f t="shared" si="97"/>
        <v>3130400000.0000005</v>
      </c>
      <c r="AE383" s="37">
        <f t="shared" si="98"/>
        <v>0</v>
      </c>
      <c r="AF383" s="39">
        <f t="shared" si="99"/>
        <v>7.2083285163760289</v>
      </c>
      <c r="AG383" s="39">
        <f t="shared" si="100"/>
        <v>2.0761314851313446E-2</v>
      </c>
    </row>
    <row r="384" spans="1:33" x14ac:dyDescent="0.3">
      <c r="A384" s="31" t="str">
        <f>Meta!A384</f>
        <v>NxW_16S</v>
      </c>
      <c r="B384">
        <v>230</v>
      </c>
      <c r="C384" t="s">
        <v>73</v>
      </c>
      <c r="D384" t="s">
        <v>341</v>
      </c>
      <c r="E384" t="s">
        <v>210</v>
      </c>
      <c r="F384" t="s">
        <v>108</v>
      </c>
      <c r="G384" t="s">
        <v>211</v>
      </c>
      <c r="H384" t="s">
        <v>212</v>
      </c>
      <c r="I384">
        <v>0.34</v>
      </c>
      <c r="J384">
        <v>0.34</v>
      </c>
      <c r="K384">
        <v>0.34</v>
      </c>
      <c r="L384" s="41">
        <f t="shared" si="88"/>
        <v>0.34</v>
      </c>
      <c r="M384">
        <v>1</v>
      </c>
      <c r="N384" s="36">
        <f t="shared" si="95"/>
        <v>-99.885495243006176</v>
      </c>
      <c r="O384">
        <f t="shared" si="101"/>
        <v>4.9999999999999996E-2</v>
      </c>
      <c r="P384" t="s">
        <v>120</v>
      </c>
      <c r="Q384">
        <v>17.420000000000002</v>
      </c>
      <c r="R384">
        <v>17.25</v>
      </c>
      <c r="S384">
        <v>17.16</v>
      </c>
      <c r="T384" s="43">
        <f t="shared" si="102"/>
        <v>17.276666666666667</v>
      </c>
      <c r="U384" s="40">
        <v>85.57</v>
      </c>
      <c r="V384" s="40">
        <v>91.29</v>
      </c>
      <c r="W384" s="40">
        <v>94.48</v>
      </c>
      <c r="X384" s="43">
        <f t="shared" si="103"/>
        <v>90.446666666666673</v>
      </c>
      <c r="Y384" s="93">
        <f>'Std. Curve C-16S'!C9</f>
        <v>76.583389287102406</v>
      </c>
      <c r="Z384" s="2" t="s">
        <v>74</v>
      </c>
      <c r="AA384" s="37">
        <f t="shared" si="96"/>
        <v>1118000</v>
      </c>
      <c r="AB384" s="38">
        <f>X384*'DNA extraction'!O384*'DNA extraction'!F384/'DNA extraction'!E384/1000</f>
        <v>719.83021620904628</v>
      </c>
      <c r="AC384" s="38">
        <f>AB384*FWDW!H384</f>
        <v>0</v>
      </c>
      <c r="AD384" s="37">
        <f t="shared" si="97"/>
        <v>804770181.72171378</v>
      </c>
      <c r="AE384" s="37">
        <f t="shared" si="98"/>
        <v>0</v>
      </c>
      <c r="AF384" s="39">
        <f t="shared" si="99"/>
        <v>4.5144693302018775</v>
      </c>
      <c r="AG384" s="39">
        <f t="shared" si="100"/>
        <v>4.9913053698701373E-2</v>
      </c>
    </row>
    <row r="385" spans="1:33" x14ac:dyDescent="0.3">
      <c r="A385" s="31" t="str">
        <f>Meta!A385</f>
        <v>NxW_16S</v>
      </c>
      <c r="B385">
        <v>231</v>
      </c>
      <c r="C385" t="s">
        <v>73</v>
      </c>
      <c r="D385" t="s">
        <v>341</v>
      </c>
      <c r="E385" t="s">
        <v>210</v>
      </c>
      <c r="F385" t="s">
        <v>108</v>
      </c>
      <c r="G385" t="s">
        <v>211</v>
      </c>
      <c r="H385" t="s">
        <v>212</v>
      </c>
      <c r="I385">
        <v>0.34</v>
      </c>
      <c r="J385">
        <v>0.35</v>
      </c>
      <c r="K385">
        <v>0.34</v>
      </c>
      <c r="L385" s="41">
        <f t="shared" si="88"/>
        <v>0.34333333333333332</v>
      </c>
      <c r="M385">
        <v>1</v>
      </c>
      <c r="N385" s="36">
        <f t="shared" si="95"/>
        <v>-99.877713464611844</v>
      </c>
      <c r="O385">
        <f t="shared" si="101"/>
        <v>4.9999999999999996E-2</v>
      </c>
      <c r="P385" t="s">
        <v>121</v>
      </c>
      <c r="Q385">
        <v>16.02</v>
      </c>
      <c r="R385">
        <v>15.85</v>
      </c>
      <c r="S385">
        <v>15.81</v>
      </c>
      <c r="T385" s="43">
        <f t="shared" si="102"/>
        <v>15.893333333333333</v>
      </c>
      <c r="U385" s="40">
        <v>220.5</v>
      </c>
      <c r="V385" s="40">
        <v>232.7</v>
      </c>
      <c r="W385" s="40">
        <v>234.8</v>
      </c>
      <c r="X385" s="43">
        <f t="shared" si="103"/>
        <v>229.33333333333334</v>
      </c>
      <c r="Y385" s="93">
        <f>'Std. Curve C-16S'!C10</f>
        <v>194.47564962662156</v>
      </c>
      <c r="Z385" s="2" t="s">
        <v>74</v>
      </c>
      <c r="AA385" s="37">
        <f t="shared" si="96"/>
        <v>1118000</v>
      </c>
      <c r="AB385" s="38">
        <f>X385*'DNA extraction'!O385*'DNA extraction'!F385/'DNA extraction'!E385/1000</f>
        <v>1885.1897520208249</v>
      </c>
      <c r="AC385" s="38">
        <f>AB385*FWDW!H385</f>
        <v>0</v>
      </c>
      <c r="AD385" s="37">
        <f t="shared" si="97"/>
        <v>2107642142.7592824</v>
      </c>
      <c r="AE385" s="37">
        <f t="shared" si="98"/>
        <v>0</v>
      </c>
      <c r="AF385" s="39">
        <f t="shared" si="99"/>
        <v>7.721614684334706</v>
      </c>
      <c r="AG385" s="39">
        <f t="shared" si="100"/>
        <v>3.3669831472389708E-2</v>
      </c>
    </row>
    <row r="386" spans="1:33" x14ac:dyDescent="0.3">
      <c r="A386" s="31" t="str">
        <f>Meta!A386</f>
        <v>NxW_16S</v>
      </c>
      <c r="B386">
        <v>232</v>
      </c>
      <c r="C386" t="s">
        <v>73</v>
      </c>
      <c r="D386" t="s">
        <v>341</v>
      </c>
      <c r="E386" t="s">
        <v>210</v>
      </c>
      <c r="F386" t="s">
        <v>108</v>
      </c>
      <c r="G386" t="s">
        <v>211</v>
      </c>
      <c r="H386" t="s">
        <v>212</v>
      </c>
      <c r="I386">
        <v>0.33</v>
      </c>
      <c r="J386">
        <v>0.34</v>
      </c>
      <c r="K386">
        <v>0.32</v>
      </c>
      <c r="L386" s="41">
        <f t="shared" si="88"/>
        <v>0.33</v>
      </c>
      <c r="M386">
        <v>1</v>
      </c>
      <c r="N386" s="36">
        <f t="shared" si="95"/>
        <v>-99.90673966531169</v>
      </c>
      <c r="O386">
        <f t="shared" si="101"/>
        <v>4.9999999999999996E-2</v>
      </c>
      <c r="P386" t="s">
        <v>122</v>
      </c>
      <c r="Q386">
        <v>16.04</v>
      </c>
      <c r="R386">
        <v>15.71</v>
      </c>
      <c r="S386">
        <v>15.73</v>
      </c>
      <c r="T386" s="43">
        <f t="shared" si="102"/>
        <v>15.826666666666668</v>
      </c>
      <c r="U386" s="40">
        <v>217.5</v>
      </c>
      <c r="V386" s="40">
        <v>255.6</v>
      </c>
      <c r="W386" s="40">
        <v>247.8</v>
      </c>
      <c r="X386" s="43">
        <f t="shared" si="103"/>
        <v>240.30000000000004</v>
      </c>
      <c r="Y386" s="93">
        <f>'Std. Curve C-16S'!C11</f>
        <v>203.40907382899647</v>
      </c>
      <c r="Z386" s="2" t="s">
        <v>74</v>
      </c>
      <c r="AA386" s="37">
        <f t="shared" si="96"/>
        <v>1118000</v>
      </c>
      <c r="AB386" s="38">
        <f>X386*'DNA extraction'!O386*'DNA extraction'!F386/'DNA extraction'!E386/1000</f>
        <v>1937.9032258064522</v>
      </c>
      <c r="AC386" s="38">
        <f>AB386*FWDW!H386</f>
        <v>0</v>
      </c>
      <c r="AD386" s="37">
        <f t="shared" si="97"/>
        <v>2166575806.4516134</v>
      </c>
      <c r="AE386" s="37">
        <f t="shared" si="98"/>
        <v>0</v>
      </c>
      <c r="AF386" s="39">
        <f t="shared" si="99"/>
        <v>20.126847741263411</v>
      </c>
      <c r="AG386" s="39">
        <f t="shared" si="100"/>
        <v>8.3757169127188544E-2</v>
      </c>
    </row>
    <row r="387" spans="1:33" x14ac:dyDescent="0.3">
      <c r="A387" s="31" t="str">
        <f>Meta!A387</f>
        <v>NxW_16S</v>
      </c>
      <c r="B387">
        <v>233</v>
      </c>
      <c r="C387" t="s">
        <v>73</v>
      </c>
      <c r="D387" t="s">
        <v>341</v>
      </c>
      <c r="E387" t="s">
        <v>210</v>
      </c>
      <c r="F387" t="s">
        <v>108</v>
      </c>
      <c r="G387" t="s">
        <v>211</v>
      </c>
      <c r="H387" t="s">
        <v>212</v>
      </c>
      <c r="I387">
        <v>0.33</v>
      </c>
      <c r="J387">
        <v>0.33</v>
      </c>
      <c r="K387">
        <v>0.33</v>
      </c>
      <c r="L387" s="41">
        <f t="shared" si="88"/>
        <v>0.33</v>
      </c>
      <c r="M387">
        <v>1</v>
      </c>
      <c r="N387" s="36">
        <f t="shared" si="95"/>
        <v>-99.90673966531169</v>
      </c>
      <c r="O387">
        <f t="shared" si="101"/>
        <v>4.9999999999999996E-2</v>
      </c>
      <c r="P387" t="s">
        <v>123</v>
      </c>
      <c r="Q387">
        <v>17.25</v>
      </c>
      <c r="R387">
        <v>17.03</v>
      </c>
      <c r="S387">
        <v>17.05</v>
      </c>
      <c r="T387" s="43">
        <f t="shared" si="102"/>
        <v>17.11</v>
      </c>
      <c r="U387" s="40">
        <v>95.99</v>
      </c>
      <c r="V387" s="40">
        <v>105.8</v>
      </c>
      <c r="W387" s="40">
        <v>101.8</v>
      </c>
      <c r="X387" s="43">
        <f t="shared" si="103"/>
        <v>101.19666666666666</v>
      </c>
      <c r="Y387" s="93">
        <f>'Std. Curve C-16S'!C12</f>
        <v>85.683522313743595</v>
      </c>
      <c r="Z387" s="2" t="s">
        <v>74</v>
      </c>
      <c r="AA387" s="37">
        <f t="shared" si="96"/>
        <v>1118000</v>
      </c>
      <c r="AB387" s="38">
        <f>X387*'DNA extraction'!O387*'DNA extraction'!F387/'DNA extraction'!E387/1000</f>
        <v>837.37415528892564</v>
      </c>
      <c r="AC387" s="38">
        <f>AB387*FWDW!H387</f>
        <v>0</v>
      </c>
      <c r="AD387" s="37">
        <f t="shared" si="97"/>
        <v>936184305.61301887</v>
      </c>
      <c r="AE387" s="37">
        <f t="shared" si="98"/>
        <v>0</v>
      </c>
      <c r="AF387" s="39">
        <f t="shared" si="99"/>
        <v>4.9327510917674884</v>
      </c>
      <c r="AG387" s="39">
        <f t="shared" si="100"/>
        <v>4.8744205261380368E-2</v>
      </c>
    </row>
    <row r="388" spans="1:33" x14ac:dyDescent="0.3">
      <c r="A388" s="31" t="str">
        <f>Meta!A388</f>
        <v>NxW_16S</v>
      </c>
      <c r="B388">
        <v>234</v>
      </c>
      <c r="C388" t="s">
        <v>73</v>
      </c>
      <c r="D388" t="s">
        <v>341</v>
      </c>
      <c r="E388" t="s">
        <v>210</v>
      </c>
      <c r="F388" t="s">
        <v>108</v>
      </c>
      <c r="G388" t="s">
        <v>211</v>
      </c>
      <c r="H388" t="s">
        <v>212</v>
      </c>
      <c r="I388">
        <v>0.32</v>
      </c>
      <c r="J388">
        <v>0.32</v>
      </c>
      <c r="K388">
        <v>0.32</v>
      </c>
      <c r="L388" s="41">
        <f t="shared" si="88"/>
        <v>0.32</v>
      </c>
      <c r="M388">
        <v>1</v>
      </c>
      <c r="N388" s="36">
        <f t="shared" si="95"/>
        <v>-99.92501057906675</v>
      </c>
      <c r="O388">
        <f t="shared" si="101"/>
        <v>4.9999999999999996E-2</v>
      </c>
      <c r="P388" t="s">
        <v>124</v>
      </c>
      <c r="Q388">
        <v>16.399999999999999</v>
      </c>
      <c r="R388">
        <v>16.190000000000001</v>
      </c>
      <c r="S388">
        <v>16.059999999999999</v>
      </c>
      <c r="T388" s="43">
        <f t="shared" si="102"/>
        <v>16.216666666666669</v>
      </c>
      <c r="U388" s="40">
        <v>170.5</v>
      </c>
      <c r="V388" s="40">
        <v>185.4</v>
      </c>
      <c r="W388" s="40">
        <v>198.4</v>
      </c>
      <c r="X388" s="43">
        <f t="shared" si="103"/>
        <v>184.76666666666665</v>
      </c>
      <c r="Y388" s="93">
        <f>'Std. Curve C-16S'!C13</f>
        <v>156.41036777264085</v>
      </c>
      <c r="Z388" s="2" t="s">
        <v>74</v>
      </c>
      <c r="AA388" s="37">
        <f t="shared" si="96"/>
        <v>1118000</v>
      </c>
      <c r="AB388" s="38">
        <f>X388*'DNA extraction'!O388*'DNA extraction'!F388/'DNA extraction'!E388/1000</f>
        <v>1496.6923180774941</v>
      </c>
      <c r="AC388" s="38">
        <f>AB388*FWDW!H388</f>
        <v>0</v>
      </c>
      <c r="AD388" s="37">
        <f t="shared" si="97"/>
        <v>1673302011.6106384</v>
      </c>
      <c r="AE388" s="37">
        <f t="shared" si="98"/>
        <v>0</v>
      </c>
      <c r="AF388" s="39">
        <f t="shared" si="99"/>
        <v>13.960778392816549</v>
      </c>
      <c r="AG388" s="39">
        <f t="shared" si="100"/>
        <v>7.5558966585693041E-2</v>
      </c>
    </row>
    <row r="389" spans="1:33" x14ac:dyDescent="0.3">
      <c r="A389" s="31" t="str">
        <f>Meta!A389</f>
        <v>NxW_16S</v>
      </c>
      <c r="B389">
        <v>235</v>
      </c>
      <c r="C389" t="s">
        <v>73</v>
      </c>
      <c r="D389" t="s">
        <v>341</v>
      </c>
      <c r="E389" t="s">
        <v>210</v>
      </c>
      <c r="F389" t="s">
        <v>108</v>
      </c>
      <c r="G389" t="s">
        <v>211</v>
      </c>
      <c r="H389" t="s">
        <v>212</v>
      </c>
      <c r="I389">
        <v>0.34</v>
      </c>
      <c r="J389">
        <v>0.34</v>
      </c>
      <c r="K389">
        <v>0.33</v>
      </c>
      <c r="L389" s="41">
        <f t="shared" si="88"/>
        <v>0.33666666666666667</v>
      </c>
      <c r="M389">
        <v>1</v>
      </c>
      <c r="N389" s="36">
        <f t="shared" si="95"/>
        <v>-99.892921329501362</v>
      </c>
      <c r="O389">
        <f t="shared" si="101"/>
        <v>4.9999999999999996E-2</v>
      </c>
      <c r="P389" t="s">
        <v>125</v>
      </c>
      <c r="Q389">
        <v>16.18</v>
      </c>
      <c r="R389">
        <v>16.010000000000002</v>
      </c>
      <c r="S389">
        <v>16.010000000000002</v>
      </c>
      <c r="T389" s="43">
        <f t="shared" si="102"/>
        <v>16.066666666666666</v>
      </c>
      <c r="U389" s="40">
        <v>197.9</v>
      </c>
      <c r="V389" s="40">
        <v>209.1</v>
      </c>
      <c r="W389" s="40">
        <v>205.2</v>
      </c>
      <c r="X389" s="43">
        <f t="shared" si="103"/>
        <v>204.06666666666669</v>
      </c>
      <c r="Y389" s="93">
        <f>'Std. Curve C-16S'!C14</f>
        <v>173.04218609054325</v>
      </c>
      <c r="Z389" s="2" t="s">
        <v>74</v>
      </c>
      <c r="AA389" s="37">
        <f t="shared" si="96"/>
        <v>1118000</v>
      </c>
      <c r="AB389" s="38">
        <f>X389*'DNA extraction'!O389*'DNA extraction'!F389/'DNA extraction'!E389/1000</f>
        <v>1613.8131013575855</v>
      </c>
      <c r="AC389" s="38">
        <f>AB389*FWDW!H389</f>
        <v>0</v>
      </c>
      <c r="AD389" s="37">
        <f t="shared" si="97"/>
        <v>1804243047.3177807</v>
      </c>
      <c r="AE389" s="37">
        <f t="shared" si="98"/>
        <v>0</v>
      </c>
      <c r="AF389" s="39">
        <f t="shared" si="99"/>
        <v>5.6853613195058461</v>
      </c>
      <c r="AG389" s="39">
        <f t="shared" si="100"/>
        <v>2.7860313555239359E-2</v>
      </c>
    </row>
    <row r="390" spans="1:33" x14ac:dyDescent="0.3">
      <c r="A390" s="31" t="str">
        <f>Meta!A390</f>
        <v>NxW_16S</v>
      </c>
      <c r="B390">
        <v>236</v>
      </c>
      <c r="C390" t="s">
        <v>73</v>
      </c>
      <c r="D390" t="s">
        <v>341</v>
      </c>
      <c r="E390" t="s">
        <v>210</v>
      </c>
      <c r="F390" t="s">
        <v>108</v>
      </c>
      <c r="G390" t="s">
        <v>211</v>
      </c>
      <c r="H390" t="s">
        <v>212</v>
      </c>
      <c r="I390">
        <v>0.32</v>
      </c>
      <c r="J390">
        <v>0.32</v>
      </c>
      <c r="K390">
        <v>0.32</v>
      </c>
      <c r="L390" s="41">
        <f t="shared" si="88"/>
        <v>0.32</v>
      </c>
      <c r="M390">
        <v>1</v>
      </c>
      <c r="N390" s="36">
        <f t="shared" si="95"/>
        <v>-99.92501057906675</v>
      </c>
      <c r="O390">
        <f t="shared" si="101"/>
        <v>4.9999999999999996E-2</v>
      </c>
      <c r="P390" t="s">
        <v>126</v>
      </c>
      <c r="Q390">
        <v>16.47</v>
      </c>
      <c r="R390">
        <v>16.23</v>
      </c>
      <c r="S390">
        <v>16.23</v>
      </c>
      <c r="T390" s="43">
        <f t="shared" si="102"/>
        <v>16.310000000000002</v>
      </c>
      <c r="U390" s="40">
        <v>162.6</v>
      </c>
      <c r="V390" s="40">
        <v>180.5</v>
      </c>
      <c r="W390" s="40">
        <v>176.9</v>
      </c>
      <c r="X390" s="43">
        <f t="shared" si="103"/>
        <v>173.33333333333334</v>
      </c>
      <c r="Y390" s="93">
        <f>'Std. Curve C-16S'!C15</f>
        <v>146.87856104032156</v>
      </c>
      <c r="Z390" s="2" t="s">
        <v>74</v>
      </c>
      <c r="AA390" s="37">
        <f t="shared" si="96"/>
        <v>1118000</v>
      </c>
      <c r="AB390" s="38">
        <f>X390*'DNA extraction'!O390*'DNA extraction'!F390/'DNA extraction'!E390/1000</f>
        <v>1337.4485596707821</v>
      </c>
      <c r="AC390" s="38">
        <f>AB390*FWDW!H390</f>
        <v>0</v>
      </c>
      <c r="AD390" s="37">
        <f t="shared" si="97"/>
        <v>1495267489.7119343</v>
      </c>
      <c r="AE390" s="37">
        <f t="shared" si="98"/>
        <v>0</v>
      </c>
      <c r="AF390" s="39">
        <f t="shared" si="99"/>
        <v>9.4680163357132745</v>
      </c>
      <c r="AG390" s="39">
        <f t="shared" si="100"/>
        <v>5.4623171167576583E-2</v>
      </c>
    </row>
    <row r="391" spans="1:33" x14ac:dyDescent="0.3">
      <c r="A391" s="31" t="str">
        <f>Meta!A391</f>
        <v>NxW_16S</v>
      </c>
      <c r="B391">
        <v>237</v>
      </c>
      <c r="C391" t="s">
        <v>73</v>
      </c>
      <c r="D391" t="s">
        <v>341</v>
      </c>
      <c r="E391" t="s">
        <v>210</v>
      </c>
      <c r="F391" t="s">
        <v>108</v>
      </c>
      <c r="G391" t="s">
        <v>211</v>
      </c>
      <c r="H391" t="s">
        <v>212</v>
      </c>
      <c r="I391">
        <v>0.26</v>
      </c>
      <c r="J391">
        <v>0.27</v>
      </c>
      <c r="K391">
        <v>0.28000000000000003</v>
      </c>
      <c r="L391" s="41">
        <f t="shared" si="88"/>
        <v>0.27</v>
      </c>
      <c r="M391">
        <v>1</v>
      </c>
      <c r="N391" s="36">
        <f t="shared" si="95"/>
        <v>-99.980216811172156</v>
      </c>
      <c r="O391">
        <f t="shared" si="101"/>
        <v>4.9999999999999996E-2</v>
      </c>
      <c r="P391" t="s">
        <v>127</v>
      </c>
      <c r="Q391">
        <v>16.75</v>
      </c>
      <c r="R391">
        <v>16.54</v>
      </c>
      <c r="S391">
        <v>16.52</v>
      </c>
      <c r="T391" s="43">
        <f t="shared" si="102"/>
        <v>16.603333333333335</v>
      </c>
      <c r="U391" s="40">
        <v>134.6</v>
      </c>
      <c r="V391" s="40">
        <v>146.69999999999999</v>
      </c>
      <c r="W391" s="40">
        <v>145.5</v>
      </c>
      <c r="X391" s="43">
        <f t="shared" si="103"/>
        <v>142.26666666666665</v>
      </c>
      <c r="Y391" s="93">
        <f>'Std. Curve C-16S'!C16</f>
        <v>120.5413376697914</v>
      </c>
      <c r="Z391" s="2" t="s">
        <v>74</v>
      </c>
      <c r="AA391" s="37">
        <f t="shared" si="96"/>
        <v>1118000</v>
      </c>
      <c r="AB391" s="38">
        <f>X391*'DNA extraction'!O391*'DNA extraction'!F391/'DNA extraction'!E391/1000</f>
        <v>1133.5989375830013</v>
      </c>
      <c r="AC391" s="38">
        <f>AB391*FWDW!H391</f>
        <v>0</v>
      </c>
      <c r="AD391" s="37">
        <f t="shared" si="97"/>
        <v>1267363612.2177954</v>
      </c>
      <c r="AE391" s="37">
        <f t="shared" si="98"/>
        <v>0</v>
      </c>
      <c r="AF391" s="39">
        <f t="shared" si="99"/>
        <v>6.6665833328124933</v>
      </c>
      <c r="AG391" s="39">
        <f t="shared" si="100"/>
        <v>4.6859770380593913E-2</v>
      </c>
    </row>
    <row r="392" spans="1:33" x14ac:dyDescent="0.3">
      <c r="A392" s="31" t="str">
        <f>Meta!A392</f>
        <v>NxW_16S</v>
      </c>
      <c r="B392">
        <v>238</v>
      </c>
      <c r="C392" t="s">
        <v>73</v>
      </c>
      <c r="D392" t="s">
        <v>341</v>
      </c>
      <c r="E392" t="s">
        <v>210</v>
      </c>
      <c r="F392" t="s">
        <v>108</v>
      </c>
      <c r="G392" t="s">
        <v>211</v>
      </c>
      <c r="H392" t="s">
        <v>212</v>
      </c>
      <c r="I392">
        <v>0.31</v>
      </c>
      <c r="J392">
        <v>0.3</v>
      </c>
      <c r="K392">
        <v>0.28999999999999998</v>
      </c>
      <c r="L392" s="41">
        <f t="shared" si="88"/>
        <v>0.3</v>
      </c>
      <c r="M392">
        <v>1</v>
      </c>
      <c r="N392" s="36">
        <f t="shared" si="95"/>
        <v>-99.953584111663872</v>
      </c>
      <c r="O392">
        <f t="shared" si="101"/>
        <v>4.9999999999999996E-2</v>
      </c>
      <c r="P392" t="s">
        <v>128</v>
      </c>
      <c r="Q392">
        <v>16.649999999999999</v>
      </c>
      <c r="R392">
        <v>16.559999999999999</v>
      </c>
      <c r="S392">
        <v>16.559999999999999</v>
      </c>
      <c r="T392" s="43">
        <f t="shared" si="102"/>
        <v>16.59</v>
      </c>
      <c r="U392" s="40">
        <v>144</v>
      </c>
      <c r="V392" s="40">
        <v>144.80000000000001</v>
      </c>
      <c r="W392" s="40">
        <v>141.6</v>
      </c>
      <c r="X392" s="43">
        <f t="shared" si="103"/>
        <v>143.46666666666667</v>
      </c>
      <c r="Y392" s="93">
        <f>'Std. Curve C-16S'!C17</f>
        <v>121.62896885561241</v>
      </c>
      <c r="Z392" s="2" t="s">
        <v>74</v>
      </c>
      <c r="AA392" s="37">
        <f t="shared" si="96"/>
        <v>1118000</v>
      </c>
      <c r="AB392" s="38">
        <f>X392*'DNA extraction'!O392*'DNA extraction'!F392/'DNA extraction'!E392/1000</f>
        <v>1109.9935525467442</v>
      </c>
      <c r="AC392" s="38">
        <f>AB392*FWDW!H392</f>
        <v>0</v>
      </c>
      <c r="AD392" s="37">
        <f t="shared" si="97"/>
        <v>1240972791.7472601</v>
      </c>
      <c r="AE392" s="37">
        <f t="shared" si="98"/>
        <v>0</v>
      </c>
      <c r="AF392" s="39">
        <f t="shared" si="99"/>
        <v>1.6653327995729139</v>
      </c>
      <c r="AG392" s="39">
        <f t="shared" si="100"/>
        <v>1.1607802971000794E-2</v>
      </c>
    </row>
    <row r="393" spans="1:33" x14ac:dyDescent="0.3">
      <c r="A393" s="31" t="str">
        <f>Meta!A393</f>
        <v>NxW_16S</v>
      </c>
      <c r="B393">
        <v>239</v>
      </c>
      <c r="C393" t="s">
        <v>73</v>
      </c>
      <c r="D393" t="s">
        <v>341</v>
      </c>
      <c r="E393" t="s">
        <v>210</v>
      </c>
      <c r="F393" t="s">
        <v>108</v>
      </c>
      <c r="G393" t="s">
        <v>211</v>
      </c>
      <c r="H393" t="s">
        <v>212</v>
      </c>
      <c r="I393">
        <v>0.33</v>
      </c>
      <c r="J393">
        <v>0.33</v>
      </c>
      <c r="K393">
        <v>0.33</v>
      </c>
      <c r="L393" s="41">
        <f t="shared" si="88"/>
        <v>0.33</v>
      </c>
      <c r="M393">
        <v>1</v>
      </c>
      <c r="N393" s="36">
        <f t="shared" si="95"/>
        <v>-99.90673966531169</v>
      </c>
      <c r="O393">
        <f t="shared" si="101"/>
        <v>4.9999999999999996E-2</v>
      </c>
      <c r="P393" t="s">
        <v>129</v>
      </c>
      <c r="Q393">
        <v>16.190000000000001</v>
      </c>
      <c r="R393">
        <v>16.010000000000002</v>
      </c>
      <c r="S393">
        <v>16.010000000000002</v>
      </c>
      <c r="T393" s="43">
        <f t="shared" si="102"/>
        <v>16.070000000000004</v>
      </c>
      <c r="U393" s="40">
        <v>196.5</v>
      </c>
      <c r="V393" s="40">
        <v>209.1</v>
      </c>
      <c r="W393" s="40">
        <v>205.2</v>
      </c>
      <c r="X393" s="43">
        <f t="shared" si="103"/>
        <v>203.6</v>
      </c>
      <c r="Y393" s="93">
        <f>'Std. Curve C-16S'!C18</f>
        <v>172.65403738551285</v>
      </c>
      <c r="Z393" s="2" t="s">
        <v>74</v>
      </c>
      <c r="AA393" s="37">
        <f t="shared" si="96"/>
        <v>1118000</v>
      </c>
      <c r="AB393" s="38">
        <f>X393*'DNA extraction'!O393*'DNA extraction'!F393/'DNA extraction'!E393/1000</f>
        <v>1650.5877584110256</v>
      </c>
      <c r="AC393" s="38">
        <f>AB393*FWDW!H393</f>
        <v>0</v>
      </c>
      <c r="AD393" s="37">
        <f t="shared" si="97"/>
        <v>1845357113.9035265</v>
      </c>
      <c r="AE393" s="37">
        <f t="shared" si="98"/>
        <v>0</v>
      </c>
      <c r="AF393" s="39">
        <f t="shared" si="99"/>
        <v>6.4505813691480514</v>
      </c>
      <c r="AG393" s="39">
        <f t="shared" si="100"/>
        <v>3.1682619691296911E-2</v>
      </c>
    </row>
    <row r="394" spans="1:33" x14ac:dyDescent="0.3">
      <c r="A394" s="31" t="str">
        <f>Meta!A394</f>
        <v>NxW_16S</v>
      </c>
      <c r="B394">
        <v>240</v>
      </c>
      <c r="C394" t="s">
        <v>73</v>
      </c>
      <c r="D394" t="s">
        <v>341</v>
      </c>
      <c r="E394" t="s">
        <v>210</v>
      </c>
      <c r="F394" t="s">
        <v>108</v>
      </c>
      <c r="G394" t="s">
        <v>211</v>
      </c>
      <c r="H394" t="s">
        <v>212</v>
      </c>
      <c r="I394">
        <v>0.27</v>
      </c>
      <c r="J394">
        <v>0.27</v>
      </c>
      <c r="K394">
        <v>0.27</v>
      </c>
      <c r="L394" s="41">
        <f t="shared" si="88"/>
        <v>0.27</v>
      </c>
      <c r="M394">
        <v>1</v>
      </c>
      <c r="N394" s="36">
        <f t="shared" si="95"/>
        <v>-99.980216811172156</v>
      </c>
      <c r="O394">
        <f t="shared" si="101"/>
        <v>4.9999999999999996E-2</v>
      </c>
      <c r="P394" t="s">
        <v>130</v>
      </c>
      <c r="Q394">
        <v>16.62</v>
      </c>
      <c r="R394">
        <v>16.52</v>
      </c>
      <c r="S394">
        <v>16.46</v>
      </c>
      <c r="T394" s="43">
        <f t="shared" si="102"/>
        <v>16.533333333333335</v>
      </c>
      <c r="U394" s="40">
        <v>147</v>
      </c>
      <c r="V394" s="40">
        <v>148.69999999999999</v>
      </c>
      <c r="W394" s="40">
        <v>151.5</v>
      </c>
      <c r="X394" s="43">
        <f t="shared" si="103"/>
        <v>149.06666666666666</v>
      </c>
      <c r="Y394" s="93">
        <f>'Std. Curve C-16S'!C19</f>
        <v>126.3619597193109</v>
      </c>
      <c r="Z394" s="2" t="s">
        <v>74</v>
      </c>
      <c r="AA394" s="37">
        <f t="shared" si="96"/>
        <v>1118000</v>
      </c>
      <c r="AB394" s="38">
        <f>X394*'DNA extraction'!O394*'DNA extraction'!F394/'DNA extraction'!E394/1000</f>
        <v>1170.0680272108843</v>
      </c>
      <c r="AC394" s="38">
        <f>AB394*FWDW!H394</f>
        <v>0</v>
      </c>
      <c r="AD394" s="37">
        <f t="shared" si="97"/>
        <v>1308136054.4217687</v>
      </c>
      <c r="AE394" s="37">
        <f t="shared" si="98"/>
        <v>0</v>
      </c>
      <c r="AF394" s="39">
        <f t="shared" si="99"/>
        <v>2.2722969289539026</v>
      </c>
      <c r="AG394" s="39">
        <f t="shared" si="100"/>
        <v>1.5243494603894696E-2</v>
      </c>
    </row>
    <row r="395" spans="1:33" x14ac:dyDescent="0.3">
      <c r="A395" s="31" t="str">
        <f>Meta!A395</f>
        <v>NxW_16S</v>
      </c>
      <c r="B395">
        <v>241</v>
      </c>
      <c r="C395" t="s">
        <v>73</v>
      </c>
      <c r="D395" t="s">
        <v>341</v>
      </c>
      <c r="E395" t="s">
        <v>210</v>
      </c>
      <c r="F395" t="s">
        <v>108</v>
      </c>
      <c r="G395" t="s">
        <v>211</v>
      </c>
      <c r="H395" t="s">
        <v>212</v>
      </c>
      <c r="I395">
        <v>0.28000000000000003</v>
      </c>
      <c r="J395">
        <v>0.27</v>
      </c>
      <c r="K395">
        <v>0.28000000000000003</v>
      </c>
      <c r="L395" s="41">
        <f t="shared" si="88"/>
        <v>0.27666666666666667</v>
      </c>
      <c r="M395">
        <v>1</v>
      </c>
      <c r="N395" s="36">
        <f t="shared" si="95"/>
        <v>-99.975703586586391</v>
      </c>
      <c r="O395">
        <f t="shared" si="101"/>
        <v>4.9999999999999996E-2</v>
      </c>
      <c r="P395" t="s">
        <v>131</v>
      </c>
      <c r="Q395">
        <v>16.93</v>
      </c>
      <c r="R395">
        <v>16.989999999999998</v>
      </c>
      <c r="S395">
        <v>16.75</v>
      </c>
      <c r="T395" s="43">
        <f t="shared" si="102"/>
        <v>16.89</v>
      </c>
      <c r="U395" s="40">
        <v>119.2</v>
      </c>
      <c r="V395" s="40">
        <v>108.6</v>
      </c>
      <c r="W395" s="40">
        <v>124.6</v>
      </c>
      <c r="X395" s="43">
        <f t="shared" si="103"/>
        <v>117.46666666666665</v>
      </c>
      <c r="Y395" s="93">
        <f>'Std. Curve C-16S'!C20</f>
        <v>99.372018887698971</v>
      </c>
      <c r="Z395" s="2" t="s">
        <v>74</v>
      </c>
      <c r="AA395" s="37">
        <f t="shared" si="96"/>
        <v>1118000</v>
      </c>
      <c r="AB395" s="38">
        <f>X395*'DNA extraction'!O395*'DNA extraction'!F395/'DNA extraction'!E395/1000</f>
        <v>956.95858791581793</v>
      </c>
      <c r="AC395" s="38">
        <f>AB395*FWDW!H395</f>
        <v>0</v>
      </c>
      <c r="AD395" s="37">
        <f t="shared" si="97"/>
        <v>1069879701.2898844</v>
      </c>
      <c r="AE395" s="37">
        <f t="shared" si="98"/>
        <v>0</v>
      </c>
      <c r="AF395" s="39">
        <f t="shared" si="99"/>
        <v>8.1396150605132025</v>
      </c>
      <c r="AG395" s="39">
        <f t="shared" si="100"/>
        <v>6.9292977246139642E-2</v>
      </c>
    </row>
    <row r="396" spans="1:33" x14ac:dyDescent="0.3">
      <c r="A396" s="31" t="str">
        <f>Meta!A396</f>
        <v>NxW_16S</v>
      </c>
      <c r="B396">
        <v>242</v>
      </c>
      <c r="C396" t="s">
        <v>73</v>
      </c>
      <c r="D396" t="s">
        <v>341</v>
      </c>
      <c r="E396" t="s">
        <v>210</v>
      </c>
      <c r="F396" t="s">
        <v>108</v>
      </c>
      <c r="G396" t="s">
        <v>211</v>
      </c>
      <c r="H396" t="s">
        <v>212</v>
      </c>
      <c r="I396">
        <v>0.33</v>
      </c>
      <c r="J396">
        <v>0.33</v>
      </c>
      <c r="K396">
        <v>0.32</v>
      </c>
      <c r="L396" s="41">
        <f t="shared" si="88"/>
        <v>0.32666666666666666</v>
      </c>
      <c r="M396">
        <v>1</v>
      </c>
      <c r="N396" s="36">
        <f t="shared" si="95"/>
        <v>-99.913148862624865</v>
      </c>
      <c r="O396">
        <f t="shared" si="101"/>
        <v>4.9999999999999996E-2</v>
      </c>
      <c r="P396" t="s">
        <v>132</v>
      </c>
      <c r="Q396">
        <v>17.16</v>
      </c>
      <c r="R396">
        <v>17.21</v>
      </c>
      <c r="S396">
        <v>17.05</v>
      </c>
      <c r="T396" s="43">
        <f t="shared" si="102"/>
        <v>17.14</v>
      </c>
      <c r="U396" s="40">
        <v>102</v>
      </c>
      <c r="V396" s="40">
        <v>93.76</v>
      </c>
      <c r="W396" s="40">
        <v>101.8</v>
      </c>
      <c r="X396" s="43">
        <f t="shared" si="103"/>
        <v>99.186666666666667</v>
      </c>
      <c r="Y396" s="93">
        <f>'Std. Curve C-16S'!C21</f>
        <v>83.969200895438746</v>
      </c>
      <c r="Z396" s="2" t="s">
        <v>74</v>
      </c>
      <c r="AA396" s="37">
        <f t="shared" si="96"/>
        <v>1118000</v>
      </c>
      <c r="AB396" s="38">
        <f>X396*'DNA extraction'!O396*'DNA extraction'!F396/'DNA extraction'!E396/1000</f>
        <v>785.01516950270423</v>
      </c>
      <c r="AC396" s="38">
        <f>AB396*FWDW!H396</f>
        <v>0</v>
      </c>
      <c r="AD396" s="37">
        <f t="shared" si="97"/>
        <v>877646959.50402331</v>
      </c>
      <c r="AE396" s="37">
        <f t="shared" si="98"/>
        <v>0</v>
      </c>
      <c r="AF396" s="39">
        <f t="shared" si="99"/>
        <v>4.700694984077705</v>
      </c>
      <c r="AG396" s="39">
        <f t="shared" si="100"/>
        <v>4.7392408093268973E-2</v>
      </c>
    </row>
    <row r="397" spans="1:33" x14ac:dyDescent="0.3">
      <c r="A397" s="31" t="str">
        <f>Meta!A397</f>
        <v>NxW_16S</v>
      </c>
      <c r="B397">
        <v>243</v>
      </c>
      <c r="C397" t="s">
        <v>73</v>
      </c>
      <c r="D397" t="s">
        <v>341</v>
      </c>
      <c r="E397" t="s">
        <v>210</v>
      </c>
      <c r="F397" t="s">
        <v>108</v>
      </c>
      <c r="G397" t="s">
        <v>211</v>
      </c>
      <c r="H397" t="s">
        <v>212</v>
      </c>
      <c r="I397">
        <v>0.33</v>
      </c>
      <c r="J397">
        <v>0.34</v>
      </c>
      <c r="K397">
        <v>0.33</v>
      </c>
      <c r="L397" s="41">
        <f t="shared" si="88"/>
        <v>0.33333333333333331</v>
      </c>
      <c r="M397">
        <v>1</v>
      </c>
      <c r="N397" s="36">
        <f t="shared" si="95"/>
        <v>-99.9</v>
      </c>
      <c r="O397">
        <f t="shared" si="101"/>
        <v>4.9999999999999996E-2</v>
      </c>
      <c r="P397" t="s">
        <v>133</v>
      </c>
      <c r="Q397">
        <v>15.53</v>
      </c>
      <c r="R397">
        <v>15.43</v>
      </c>
      <c r="S397">
        <v>15.39</v>
      </c>
      <c r="T397" s="43">
        <f t="shared" si="102"/>
        <v>15.450000000000001</v>
      </c>
      <c r="U397" s="40">
        <v>307.10000000000002</v>
      </c>
      <c r="V397" s="40">
        <v>308.2</v>
      </c>
      <c r="W397" s="40">
        <v>311.60000000000002</v>
      </c>
      <c r="X397" s="43">
        <f t="shared" si="103"/>
        <v>308.96666666666664</v>
      </c>
      <c r="Y397" s="93">
        <f>'Std. Curve C-16S'!C22</f>
        <v>262.16462448430525</v>
      </c>
      <c r="Z397" s="2" t="s">
        <v>74</v>
      </c>
      <c r="AA397" s="37">
        <f t="shared" si="96"/>
        <v>1118000</v>
      </c>
      <c r="AB397" s="38">
        <f>X397*'DNA extraction'!O397*'DNA extraction'!F397/'DNA extraction'!E397/1000</f>
        <v>2484.6535316981635</v>
      </c>
      <c r="AC397" s="38">
        <f>AB397*FWDW!H397</f>
        <v>0</v>
      </c>
      <c r="AD397" s="37">
        <f t="shared" si="97"/>
        <v>2777842648.4385467</v>
      </c>
      <c r="AE397" s="37">
        <f t="shared" si="98"/>
        <v>0</v>
      </c>
      <c r="AF397" s="39">
        <f t="shared" si="99"/>
        <v>2.3459184413217269</v>
      </c>
      <c r="AG397" s="39">
        <f t="shared" si="100"/>
        <v>7.5927881367625219E-3</v>
      </c>
    </row>
    <row r="398" spans="1:33" x14ac:dyDescent="0.3">
      <c r="A398" s="31" t="str">
        <f>Meta!A398</f>
        <v>NxW_16S</v>
      </c>
      <c r="B398">
        <v>244</v>
      </c>
      <c r="C398" t="s">
        <v>73</v>
      </c>
      <c r="D398" t="s">
        <v>341</v>
      </c>
      <c r="E398" t="s">
        <v>210</v>
      </c>
      <c r="F398" t="s">
        <v>108</v>
      </c>
      <c r="G398" t="s">
        <v>211</v>
      </c>
      <c r="H398" t="s">
        <v>212</v>
      </c>
      <c r="I398">
        <v>0</v>
      </c>
      <c r="J398">
        <v>0.01</v>
      </c>
      <c r="K398">
        <v>0.01</v>
      </c>
      <c r="L398" s="41">
        <f t="shared" si="88"/>
        <v>6.6666666666666671E-3</v>
      </c>
      <c r="M398">
        <v>1</v>
      </c>
      <c r="N398" s="36">
        <f t="shared" si="95"/>
        <v>-100</v>
      </c>
      <c r="O398">
        <f t="shared" si="101"/>
        <v>4.9999999999999996E-2</v>
      </c>
      <c r="P398" t="s">
        <v>134</v>
      </c>
      <c r="Q398" t="s">
        <v>213</v>
      </c>
      <c r="R398" t="s">
        <v>213</v>
      </c>
      <c r="S398" t="s">
        <v>112</v>
      </c>
      <c r="T398" s="43" t="e">
        <f t="shared" si="102"/>
        <v>#DIV/0!</v>
      </c>
      <c r="U398" t="s">
        <v>202</v>
      </c>
      <c r="V398" t="s">
        <v>202</v>
      </c>
      <c r="W398" t="s">
        <v>202</v>
      </c>
      <c r="X398" s="43" t="e">
        <f t="shared" si="103"/>
        <v>#DIV/0!</v>
      </c>
      <c r="Y398" s="93" t="e">
        <f>'Std. Curve C-16S'!C23</f>
        <v>#DIV/0!</v>
      </c>
      <c r="Z398" s="2" t="s">
        <v>74</v>
      </c>
      <c r="AA398" s="37">
        <f t="shared" si="96"/>
        <v>1118000</v>
      </c>
      <c r="AB398" s="38" t="e">
        <f>X398*'DNA extraction'!O398*'DNA extraction'!F398/'DNA extraction'!E398/1000</f>
        <v>#DIV/0!</v>
      </c>
      <c r="AC398" s="38" t="e">
        <f>AB398*FWDW!H398</f>
        <v>#DIV/0!</v>
      </c>
      <c r="AD398" s="37" t="e">
        <f t="shared" si="97"/>
        <v>#DIV/0!</v>
      </c>
      <c r="AE398" s="37" t="e">
        <f t="shared" si="98"/>
        <v>#DIV/0!</v>
      </c>
      <c r="AF398" s="39" t="e">
        <f t="shared" si="99"/>
        <v>#DIV/0!</v>
      </c>
      <c r="AG398" s="39" t="e">
        <f t="shared" si="100"/>
        <v>#DIV/0!</v>
      </c>
    </row>
    <row r="399" spans="1:33" x14ac:dyDescent="0.3">
      <c r="A399" s="31" t="str">
        <f>Meta!A399</f>
        <v>NxW_16S</v>
      </c>
      <c r="B399">
        <v>245</v>
      </c>
      <c r="C399" t="s">
        <v>73</v>
      </c>
      <c r="D399" t="s">
        <v>341</v>
      </c>
      <c r="E399" t="s">
        <v>210</v>
      </c>
      <c r="F399" t="s">
        <v>108</v>
      </c>
      <c r="G399" t="s">
        <v>211</v>
      </c>
      <c r="H399" t="s">
        <v>212</v>
      </c>
      <c r="I399">
        <v>0.28000000000000003</v>
      </c>
      <c r="J399">
        <v>0.25</v>
      </c>
      <c r="K399">
        <v>0.28000000000000003</v>
      </c>
      <c r="L399" s="41">
        <f t="shared" si="88"/>
        <v>0.27</v>
      </c>
      <c r="M399">
        <v>1</v>
      </c>
      <c r="N399" s="36">
        <f t="shared" si="95"/>
        <v>-99.980216811172156</v>
      </c>
      <c r="O399">
        <f t="shared" si="101"/>
        <v>4.9999999999999996E-2</v>
      </c>
      <c r="P399" t="s">
        <v>135</v>
      </c>
      <c r="Q399">
        <v>16.649999999999999</v>
      </c>
      <c r="R399">
        <v>16.32</v>
      </c>
      <c r="S399">
        <v>16.45</v>
      </c>
      <c r="T399" s="43">
        <f t="shared" si="102"/>
        <v>16.473333333333333</v>
      </c>
      <c r="U399" s="40">
        <v>144</v>
      </c>
      <c r="V399" s="40">
        <v>170</v>
      </c>
      <c r="W399" s="40">
        <v>152.5</v>
      </c>
      <c r="X399" s="43">
        <f t="shared" si="103"/>
        <v>155.5</v>
      </c>
      <c r="Y399" s="93">
        <f>'Std. Curve C-16S'!C24</f>
        <v>131.57425965378877</v>
      </c>
      <c r="Z399" s="2" t="s">
        <v>74</v>
      </c>
      <c r="AA399" s="37">
        <f t="shared" si="96"/>
        <v>1118000</v>
      </c>
      <c r="AB399" s="38">
        <f>X399*'DNA extraction'!O399*'DNA extraction'!F399/'DNA extraction'!E399/1000</f>
        <v>1229.2490118577075</v>
      </c>
      <c r="AC399" s="38">
        <f>AB399*FWDW!H399</f>
        <v>0</v>
      </c>
      <c r="AD399" s="37">
        <f t="shared" si="97"/>
        <v>1374300395.256917</v>
      </c>
      <c r="AE399" s="37">
        <f t="shared" si="98"/>
        <v>0</v>
      </c>
      <c r="AF399" s="39">
        <f t="shared" si="99"/>
        <v>13.257073583562851</v>
      </c>
      <c r="AG399" s="39">
        <f t="shared" si="100"/>
        <v>8.5254492498796478E-2</v>
      </c>
    </row>
    <row r="400" spans="1:33" x14ac:dyDescent="0.3">
      <c r="A400" s="31" t="str">
        <f>Meta!A400</f>
        <v>NxW_16S</v>
      </c>
      <c r="B400">
        <v>246</v>
      </c>
      <c r="C400" t="s">
        <v>73</v>
      </c>
      <c r="D400" t="s">
        <v>341</v>
      </c>
      <c r="E400" t="s">
        <v>210</v>
      </c>
      <c r="F400" t="s">
        <v>108</v>
      </c>
      <c r="G400" t="s">
        <v>211</v>
      </c>
      <c r="H400" t="s">
        <v>212</v>
      </c>
      <c r="I400">
        <v>0.32</v>
      </c>
      <c r="J400">
        <v>0.32</v>
      </c>
      <c r="K400">
        <v>0.31</v>
      </c>
      <c r="L400" s="41">
        <f t="shared" si="88"/>
        <v>0.31666666666666665</v>
      </c>
      <c r="M400">
        <v>1</v>
      </c>
      <c r="N400" s="36">
        <f t="shared" si="95"/>
        <v>-99.930480720382235</v>
      </c>
      <c r="O400">
        <f t="shared" si="101"/>
        <v>4.9999999999999996E-2</v>
      </c>
      <c r="P400" t="s">
        <v>136</v>
      </c>
      <c r="Q400">
        <v>17.25</v>
      </c>
      <c r="R400">
        <v>17</v>
      </c>
      <c r="S400">
        <v>17.170000000000002</v>
      </c>
      <c r="T400" s="43">
        <f t="shared" si="102"/>
        <v>17.14</v>
      </c>
      <c r="U400" s="40">
        <v>95.99</v>
      </c>
      <c r="V400" s="40">
        <v>107.9</v>
      </c>
      <c r="W400" s="40">
        <v>93.84</v>
      </c>
      <c r="X400" s="43">
        <f t="shared" si="103"/>
        <v>99.243333333333339</v>
      </c>
      <c r="Y400" s="93">
        <f>'Std. Curve C-16S'!C25</f>
        <v>83.969200895438746</v>
      </c>
      <c r="Z400" s="2" t="s">
        <v>74</v>
      </c>
      <c r="AA400" s="37">
        <f t="shared" si="96"/>
        <v>1118000</v>
      </c>
      <c r="AB400" s="38">
        <f>X400*'DNA extraction'!O400*'DNA extraction'!F400/'DNA extraction'!E400/1000</f>
        <v>775.94474850143342</v>
      </c>
      <c r="AC400" s="38">
        <f>AB400*FWDW!H400</f>
        <v>0</v>
      </c>
      <c r="AD400" s="37">
        <f t="shared" si="97"/>
        <v>867506228.8246026</v>
      </c>
      <c r="AE400" s="37">
        <f t="shared" si="98"/>
        <v>0</v>
      </c>
      <c r="AF400" s="39">
        <f t="shared" si="99"/>
        <v>7.5735746733846483</v>
      </c>
      <c r="AG400" s="39">
        <f t="shared" si="100"/>
        <v>7.6313183153037797E-2</v>
      </c>
    </row>
    <row r="401" spans="1:33" x14ac:dyDescent="0.3">
      <c r="A401" s="31" t="str">
        <f>Meta!A401</f>
        <v>NxW_16S</v>
      </c>
      <c r="B401">
        <v>247</v>
      </c>
      <c r="C401" t="s">
        <v>73</v>
      </c>
      <c r="D401" t="s">
        <v>341</v>
      </c>
      <c r="E401" t="s">
        <v>210</v>
      </c>
      <c r="F401" t="s">
        <v>108</v>
      </c>
      <c r="G401" t="s">
        <v>211</v>
      </c>
      <c r="H401" t="s">
        <v>212</v>
      </c>
      <c r="I401">
        <v>0.34</v>
      </c>
      <c r="J401">
        <v>0.34</v>
      </c>
      <c r="K401">
        <v>0.33</v>
      </c>
      <c r="L401" s="41">
        <f t="shared" si="88"/>
        <v>0.33666666666666667</v>
      </c>
      <c r="M401">
        <v>1</v>
      </c>
      <c r="N401" s="36">
        <f t="shared" si="95"/>
        <v>-99.892921329501362</v>
      </c>
      <c r="O401">
        <f t="shared" si="101"/>
        <v>4.9999999999999996E-2</v>
      </c>
      <c r="P401" t="s">
        <v>137</v>
      </c>
      <c r="Q401">
        <v>18.420000000000002</v>
      </c>
      <c r="R401">
        <v>18.079999999999998</v>
      </c>
      <c r="S401">
        <v>18.23</v>
      </c>
      <c r="T401" s="43">
        <f t="shared" si="102"/>
        <v>18.243333333333336</v>
      </c>
      <c r="U401" s="40">
        <v>43.52</v>
      </c>
      <c r="V401" s="40">
        <v>52.41</v>
      </c>
      <c r="W401" s="40">
        <v>45.92</v>
      </c>
      <c r="X401" s="43">
        <f t="shared" si="103"/>
        <v>47.283333333333339</v>
      </c>
      <c r="Y401" s="93">
        <f>'Std. Curve C-16S'!C26</f>
        <v>39.931052382040811</v>
      </c>
      <c r="Z401" s="2" t="s">
        <v>74</v>
      </c>
      <c r="AA401" s="37">
        <f t="shared" si="96"/>
        <v>1118000</v>
      </c>
      <c r="AB401" s="38">
        <f>X401*'DNA extraction'!O401*'DNA extraction'!F401/'DNA extraction'!E401/1000</f>
        <v>374.07700421940928</v>
      </c>
      <c r="AC401" s="38">
        <f>AB401*FWDW!H401</f>
        <v>0</v>
      </c>
      <c r="AD401" s="37">
        <f t="shared" si="97"/>
        <v>418218090.71729958</v>
      </c>
      <c r="AE401" s="37">
        <f t="shared" si="98"/>
        <v>0</v>
      </c>
      <c r="AF401" s="39">
        <f t="shared" si="99"/>
        <v>4.5991339764496209</v>
      </c>
      <c r="AG401" s="39">
        <f t="shared" si="100"/>
        <v>9.7267549731045899E-2</v>
      </c>
    </row>
    <row r="402" spans="1:33" x14ac:dyDescent="0.3">
      <c r="A402" s="31" t="str">
        <f>Meta!A402</f>
        <v>NxW_16S</v>
      </c>
      <c r="B402">
        <v>248</v>
      </c>
      <c r="C402" t="s">
        <v>73</v>
      </c>
      <c r="D402" t="s">
        <v>341</v>
      </c>
      <c r="E402" t="s">
        <v>210</v>
      </c>
      <c r="F402" t="s">
        <v>108</v>
      </c>
      <c r="G402" t="s">
        <v>211</v>
      </c>
      <c r="H402" t="s">
        <v>212</v>
      </c>
      <c r="I402">
        <v>0.28000000000000003</v>
      </c>
      <c r="J402">
        <v>0.28000000000000003</v>
      </c>
      <c r="K402">
        <v>0.26</v>
      </c>
      <c r="L402" s="41">
        <f t="shared" si="88"/>
        <v>0.27333333333333337</v>
      </c>
      <c r="M402">
        <v>1</v>
      </c>
      <c r="N402" s="36">
        <f t="shared" si="95"/>
        <v>-99.978048539797655</v>
      </c>
      <c r="O402">
        <f t="shared" si="101"/>
        <v>4.9999999999999996E-2</v>
      </c>
      <c r="P402" t="s">
        <v>138</v>
      </c>
      <c r="Q402">
        <v>16.5</v>
      </c>
      <c r="R402">
        <v>16.18</v>
      </c>
      <c r="S402">
        <v>16.41</v>
      </c>
      <c r="T402" s="43">
        <f t="shared" si="102"/>
        <v>16.363333333333333</v>
      </c>
      <c r="U402" s="40">
        <v>159.4</v>
      </c>
      <c r="V402" s="40">
        <v>186.7</v>
      </c>
      <c r="W402" s="40">
        <v>156.69999999999999</v>
      </c>
      <c r="X402" s="43">
        <f t="shared" si="103"/>
        <v>167.6</v>
      </c>
      <c r="Y402" s="93">
        <f>'Std. Curve C-16S'!C27</f>
        <v>141.69493813890668</v>
      </c>
      <c r="Z402" s="2" t="s">
        <v>74</v>
      </c>
      <c r="AA402" s="37">
        <f t="shared" si="96"/>
        <v>1118000</v>
      </c>
      <c r="AB402" s="38">
        <f>X402*'DNA extraction'!O402*'DNA extraction'!F402/'DNA extraction'!E402/1000</f>
        <v>1325.9493670886075</v>
      </c>
      <c r="AC402" s="38">
        <f>AB402*FWDW!H402</f>
        <v>0</v>
      </c>
      <c r="AD402" s="37">
        <f t="shared" si="97"/>
        <v>1482411392.4050632</v>
      </c>
      <c r="AE402" s="37">
        <f t="shared" si="98"/>
        <v>0</v>
      </c>
      <c r="AF402" s="39">
        <f t="shared" si="99"/>
        <v>16.596083875420728</v>
      </c>
      <c r="AG402" s="39">
        <f t="shared" si="100"/>
        <v>9.9021980163608164E-2</v>
      </c>
    </row>
    <row r="403" spans="1:33" x14ac:dyDescent="0.3">
      <c r="A403" s="31" t="str">
        <f>Meta!A403</f>
        <v>NxW_16S</v>
      </c>
      <c r="B403">
        <v>249</v>
      </c>
      <c r="C403" t="s">
        <v>73</v>
      </c>
      <c r="D403" t="s">
        <v>341</v>
      </c>
      <c r="E403" t="s">
        <v>210</v>
      </c>
      <c r="F403" t="s">
        <v>108</v>
      </c>
      <c r="G403" t="s">
        <v>211</v>
      </c>
      <c r="H403" t="s">
        <v>212</v>
      </c>
      <c r="I403">
        <v>0.28999999999999998</v>
      </c>
      <c r="J403">
        <v>0.28999999999999998</v>
      </c>
      <c r="K403">
        <v>0.28999999999999998</v>
      </c>
      <c r="L403" s="41">
        <f t="shared" si="88"/>
        <v>0.28999999999999998</v>
      </c>
      <c r="M403">
        <v>1</v>
      </c>
      <c r="N403" s="36">
        <f t="shared" si="95"/>
        <v>-99.964377521097376</v>
      </c>
      <c r="O403">
        <f t="shared" si="101"/>
        <v>4.9999999999999996E-2</v>
      </c>
      <c r="P403" t="s">
        <v>139</v>
      </c>
      <c r="Q403">
        <v>16.71</v>
      </c>
      <c r="R403">
        <v>16.39</v>
      </c>
      <c r="S403">
        <v>16.43</v>
      </c>
      <c r="T403" s="43">
        <f t="shared" si="102"/>
        <v>16.510000000000002</v>
      </c>
      <c r="U403" s="40">
        <v>138.30000000000001</v>
      </c>
      <c r="V403" s="40">
        <v>162.19999999999999</v>
      </c>
      <c r="W403" s="40">
        <v>154.6</v>
      </c>
      <c r="X403" s="43">
        <f t="shared" si="103"/>
        <v>151.70000000000002</v>
      </c>
      <c r="Y403" s="93">
        <f>'Std. Curve C-16S'!C28</f>
        <v>128.36396832320767</v>
      </c>
      <c r="Z403" s="2" t="s">
        <v>74</v>
      </c>
      <c r="AA403" s="37">
        <f t="shared" si="96"/>
        <v>1118000</v>
      </c>
      <c r="AB403" s="38">
        <f>X403*'DNA extraction'!O403*'DNA extraction'!F403/'DNA extraction'!E403/1000</f>
        <v>1197.789182787209</v>
      </c>
      <c r="AC403" s="38">
        <f>AB403*FWDW!H403</f>
        <v>0</v>
      </c>
      <c r="AD403" s="37">
        <f t="shared" si="97"/>
        <v>1339128306.3560996</v>
      </c>
      <c r="AE403" s="37">
        <f t="shared" si="98"/>
        <v>0</v>
      </c>
      <c r="AF403" s="39">
        <f t="shared" si="99"/>
        <v>12.211060560000499</v>
      </c>
      <c r="AG403" s="39">
        <f t="shared" si="100"/>
        <v>8.0494796044828593E-2</v>
      </c>
    </row>
    <row r="404" spans="1:33" x14ac:dyDescent="0.3">
      <c r="A404" s="31" t="str">
        <f>Meta!A404</f>
        <v>NxW_16S</v>
      </c>
      <c r="B404">
        <v>250</v>
      </c>
      <c r="C404" t="s">
        <v>73</v>
      </c>
      <c r="D404" t="s">
        <v>341</v>
      </c>
      <c r="E404" t="s">
        <v>210</v>
      </c>
      <c r="F404" t="s">
        <v>108</v>
      </c>
      <c r="G404" t="s">
        <v>211</v>
      </c>
      <c r="H404" t="s">
        <v>212</v>
      </c>
      <c r="I404">
        <v>0.33</v>
      </c>
      <c r="J404">
        <v>0.32</v>
      </c>
      <c r="K404">
        <v>0.32</v>
      </c>
      <c r="L404" s="41">
        <f t="shared" si="88"/>
        <v>0.32333333333333331</v>
      </c>
      <c r="M404">
        <v>1</v>
      </c>
      <c r="N404" s="36">
        <f t="shared" si="95"/>
        <v>-99.919236246454588</v>
      </c>
      <c r="O404">
        <f t="shared" si="101"/>
        <v>4.9999999999999996E-2</v>
      </c>
      <c r="P404" t="s">
        <v>140</v>
      </c>
      <c r="Q404">
        <v>16.739999999999998</v>
      </c>
      <c r="R404">
        <v>16.48</v>
      </c>
      <c r="S404">
        <v>16.62</v>
      </c>
      <c r="T404" s="43">
        <f t="shared" si="102"/>
        <v>16.613333333333333</v>
      </c>
      <c r="U404" s="40">
        <v>135.5</v>
      </c>
      <c r="V404" s="40">
        <v>152.69999999999999</v>
      </c>
      <c r="W404" s="40">
        <v>136</v>
      </c>
      <c r="X404" s="43">
        <f t="shared" si="103"/>
        <v>141.4</v>
      </c>
      <c r="Y404" s="93">
        <f>'Std. Curve C-16S'!C29</f>
        <v>119.73200162008025</v>
      </c>
      <c r="Z404" s="2" t="s">
        <v>74</v>
      </c>
      <c r="AA404" s="37">
        <f t="shared" si="96"/>
        <v>1118000</v>
      </c>
      <c r="AB404" s="38">
        <f>X404*'DNA extraction'!O404*'DNA extraction'!F404/'DNA extraction'!E404/1000</f>
        <v>1151.4657980456027</v>
      </c>
      <c r="AC404" s="38">
        <f>AB404*FWDW!H404</f>
        <v>0</v>
      </c>
      <c r="AD404" s="37">
        <f t="shared" si="97"/>
        <v>1287338762.2149837</v>
      </c>
      <c r="AE404" s="37">
        <f t="shared" si="98"/>
        <v>0</v>
      </c>
      <c r="AF404" s="39">
        <f t="shared" si="99"/>
        <v>9.7892798509389785</v>
      </c>
      <c r="AG404" s="39">
        <f t="shared" si="100"/>
        <v>6.9231116343274238E-2</v>
      </c>
    </row>
    <row r="405" spans="1:33" x14ac:dyDescent="0.3">
      <c r="A405" s="31" t="str">
        <f>Meta!A405</f>
        <v>NxW_16S</v>
      </c>
      <c r="B405">
        <v>251</v>
      </c>
      <c r="C405" t="s">
        <v>73</v>
      </c>
      <c r="D405" t="s">
        <v>341</v>
      </c>
      <c r="E405" t="s">
        <v>210</v>
      </c>
      <c r="F405" t="s">
        <v>108</v>
      </c>
      <c r="G405" t="s">
        <v>211</v>
      </c>
      <c r="H405" t="s">
        <v>212</v>
      </c>
      <c r="I405">
        <v>0.32</v>
      </c>
      <c r="J405">
        <v>0.33</v>
      </c>
      <c r="K405">
        <v>0.33</v>
      </c>
      <c r="L405" s="41">
        <f t="shared" si="88"/>
        <v>0.32666666666666666</v>
      </c>
      <c r="M405">
        <v>1</v>
      </c>
      <c r="N405" s="36">
        <f t="shared" si="95"/>
        <v>-99.913148862624865</v>
      </c>
      <c r="O405">
        <f t="shared" si="101"/>
        <v>4.9999999999999996E-2</v>
      </c>
      <c r="P405" t="s">
        <v>141</v>
      </c>
      <c r="Q405">
        <v>17.809999999999999</v>
      </c>
      <c r="R405">
        <v>17.399999999999999</v>
      </c>
      <c r="S405">
        <v>17.420000000000002</v>
      </c>
      <c r="T405" s="43">
        <f t="shared" si="102"/>
        <v>17.543333333333333</v>
      </c>
      <c r="U405" s="40">
        <v>65.739999999999995</v>
      </c>
      <c r="V405" s="40">
        <v>82.58</v>
      </c>
      <c r="W405" s="40">
        <v>79.290000000000006</v>
      </c>
      <c r="X405" s="43">
        <f t="shared" si="103"/>
        <v>75.87</v>
      </c>
      <c r="Y405" s="93">
        <f>'Std. Curve C-16S'!C30</f>
        <v>63.990310385088101</v>
      </c>
      <c r="Z405" s="2" t="s">
        <v>74</v>
      </c>
      <c r="AA405" s="37">
        <f t="shared" si="96"/>
        <v>1118000</v>
      </c>
      <c r="AB405" s="38">
        <f>X405*'DNA extraction'!O405*'DNA extraction'!F405/'DNA extraction'!E405/1000</f>
        <v>617.83387622149837</v>
      </c>
      <c r="AC405" s="38">
        <f>AB405*FWDW!H405</f>
        <v>0</v>
      </c>
      <c r="AD405" s="37">
        <f t="shared" si="97"/>
        <v>690738273.61563516</v>
      </c>
      <c r="AE405" s="37">
        <f t="shared" si="98"/>
        <v>0</v>
      </c>
      <c r="AF405" s="39">
        <f t="shared" si="99"/>
        <v>8.9257324629410704</v>
      </c>
      <c r="AG405" s="39">
        <f t="shared" si="100"/>
        <v>0.11764508320734243</v>
      </c>
    </row>
    <row r="406" spans="1:33" x14ac:dyDescent="0.3">
      <c r="A406" s="31" t="str">
        <f>Meta!A406</f>
        <v>NxW_16S</v>
      </c>
      <c r="B406">
        <v>252</v>
      </c>
      <c r="C406" t="s">
        <v>73</v>
      </c>
      <c r="D406" t="s">
        <v>341</v>
      </c>
      <c r="E406" t="s">
        <v>210</v>
      </c>
      <c r="F406" t="s">
        <v>108</v>
      </c>
      <c r="G406" t="s">
        <v>211</v>
      </c>
      <c r="H406" t="s">
        <v>212</v>
      </c>
      <c r="I406">
        <v>0.3</v>
      </c>
      <c r="J406">
        <v>0.28999999999999998</v>
      </c>
      <c r="K406">
        <v>0.28000000000000003</v>
      </c>
      <c r="L406" s="41">
        <f t="shared" ref="L406:L463" si="104">AVERAGE(I406:K406)</f>
        <v>0.28999999999999998</v>
      </c>
      <c r="M406">
        <v>1</v>
      </c>
      <c r="N406" s="36">
        <f t="shared" si="95"/>
        <v>-99.964377521097376</v>
      </c>
      <c r="O406">
        <f t="shared" si="101"/>
        <v>4.9999999999999996E-2</v>
      </c>
      <c r="P406" t="s">
        <v>142</v>
      </c>
      <c r="Q406">
        <v>17.41</v>
      </c>
      <c r="R406">
        <v>17.03</v>
      </c>
      <c r="S406">
        <v>17.13</v>
      </c>
      <c r="T406" s="43">
        <f t="shared" si="102"/>
        <v>17.189999999999998</v>
      </c>
      <c r="U406" s="40">
        <v>86.15</v>
      </c>
      <c r="V406" s="40">
        <v>105.8</v>
      </c>
      <c r="W406" s="40">
        <v>96.41</v>
      </c>
      <c r="X406" s="43">
        <f t="shared" si="103"/>
        <v>96.12</v>
      </c>
      <c r="Y406" s="93">
        <f>'Std. Curve C-16S'!C31</f>
        <v>81.187880080934676</v>
      </c>
      <c r="Z406" s="2" t="s">
        <v>74</v>
      </c>
      <c r="AA406" s="37">
        <f t="shared" si="96"/>
        <v>1118000</v>
      </c>
      <c r="AB406" s="38">
        <f>X406*'DNA extraction'!O406*'DNA extraction'!F406/'DNA extraction'!E406/1000</f>
        <v>759.84189723320151</v>
      </c>
      <c r="AC406" s="38">
        <f>AB406*FWDW!H406</f>
        <v>0</v>
      </c>
      <c r="AD406" s="37">
        <f t="shared" si="97"/>
        <v>849503241.10671926</v>
      </c>
      <c r="AE406" s="37">
        <f t="shared" si="98"/>
        <v>0</v>
      </c>
      <c r="AF406" s="39">
        <f t="shared" si="99"/>
        <v>9.8282093994786202</v>
      </c>
      <c r="AG406" s="39">
        <f t="shared" si="100"/>
        <v>0.10224936953265314</v>
      </c>
    </row>
    <row r="407" spans="1:33" x14ac:dyDescent="0.3">
      <c r="A407" s="31" t="str">
        <f>Meta!A407</f>
        <v>NxW_16S</v>
      </c>
      <c r="B407">
        <v>253</v>
      </c>
      <c r="C407" t="s">
        <v>73</v>
      </c>
      <c r="D407" t="s">
        <v>341</v>
      </c>
      <c r="E407" t="s">
        <v>210</v>
      </c>
      <c r="F407" t="s">
        <v>108</v>
      </c>
      <c r="G407" t="s">
        <v>211</v>
      </c>
      <c r="H407" t="s">
        <v>212</v>
      </c>
      <c r="I407">
        <v>0.28999999999999998</v>
      </c>
      <c r="J407">
        <v>0.28999999999999998</v>
      </c>
      <c r="K407">
        <v>0.28999999999999998</v>
      </c>
      <c r="L407" s="41">
        <f t="shared" si="104"/>
        <v>0.28999999999999998</v>
      </c>
      <c r="M407">
        <v>1</v>
      </c>
      <c r="N407" s="36">
        <f t="shared" si="95"/>
        <v>-99.964377521097376</v>
      </c>
      <c r="O407">
        <f t="shared" si="101"/>
        <v>4.9999999999999996E-2</v>
      </c>
      <c r="P407" t="s">
        <v>143</v>
      </c>
      <c r="Q407">
        <v>17.13</v>
      </c>
      <c r="R407">
        <v>16.98</v>
      </c>
      <c r="S407">
        <v>17.02</v>
      </c>
      <c r="T407" s="43">
        <f t="shared" si="102"/>
        <v>17.043333333333333</v>
      </c>
      <c r="U407" s="40">
        <v>104.1</v>
      </c>
      <c r="V407" s="40">
        <v>109.3</v>
      </c>
      <c r="W407" s="40">
        <v>103.8</v>
      </c>
      <c r="X407" s="43">
        <f t="shared" si="103"/>
        <v>105.73333333333333</v>
      </c>
      <c r="Y407" s="93">
        <f>'Std. Curve C-16S'!C32</f>
        <v>89.619476524216509</v>
      </c>
      <c r="Z407" s="2" t="s">
        <v>74</v>
      </c>
      <c r="AA407" s="37">
        <f t="shared" si="96"/>
        <v>1118000</v>
      </c>
      <c r="AB407" s="38">
        <f>X407*'DNA extraction'!O407*'DNA extraction'!F407/'DNA extraction'!E407/1000</f>
        <v>847.90163058005874</v>
      </c>
      <c r="AC407" s="38">
        <f>AB407*FWDW!H407</f>
        <v>0</v>
      </c>
      <c r="AD407" s="37">
        <f t="shared" si="97"/>
        <v>947954022.98850572</v>
      </c>
      <c r="AE407" s="37">
        <f t="shared" si="98"/>
        <v>0</v>
      </c>
      <c r="AF407" s="39">
        <f t="shared" si="99"/>
        <v>3.0924639582917273</v>
      </c>
      <c r="AG407" s="39">
        <f t="shared" si="100"/>
        <v>2.9247767575268542E-2</v>
      </c>
    </row>
    <row r="408" spans="1:33" x14ac:dyDescent="0.3">
      <c r="A408" s="31" t="str">
        <f>Meta!A408</f>
        <v>NxW_16S</v>
      </c>
      <c r="B408">
        <v>254</v>
      </c>
      <c r="C408" t="s">
        <v>73</v>
      </c>
      <c r="D408" t="s">
        <v>341</v>
      </c>
      <c r="E408" t="s">
        <v>210</v>
      </c>
      <c r="F408" t="s">
        <v>108</v>
      </c>
      <c r="G408" t="s">
        <v>211</v>
      </c>
      <c r="H408" t="s">
        <v>212</v>
      </c>
      <c r="I408">
        <v>0.33</v>
      </c>
      <c r="J408">
        <v>0.33</v>
      </c>
      <c r="K408">
        <v>0.32</v>
      </c>
      <c r="L408" s="41">
        <f t="shared" si="104"/>
        <v>0.32666666666666666</v>
      </c>
      <c r="M408">
        <v>1</v>
      </c>
      <c r="N408" s="36">
        <f t="shared" si="95"/>
        <v>-99.913148862624865</v>
      </c>
      <c r="O408">
        <f t="shared" si="101"/>
        <v>4.9999999999999996E-2</v>
      </c>
      <c r="P408" t="s">
        <v>144</v>
      </c>
      <c r="Q408">
        <v>16.420000000000002</v>
      </c>
      <c r="R408">
        <v>16.22</v>
      </c>
      <c r="S408">
        <v>16.23</v>
      </c>
      <c r="T408" s="43">
        <f t="shared" si="102"/>
        <v>16.290000000000003</v>
      </c>
      <c r="U408" s="40">
        <v>168.2</v>
      </c>
      <c r="V408" s="40">
        <v>181.7</v>
      </c>
      <c r="W408" s="40">
        <v>176.9</v>
      </c>
      <c r="X408" s="43">
        <f t="shared" si="103"/>
        <v>175.6</v>
      </c>
      <c r="Y408" s="93">
        <f>'Std. Curve C-16S'!C33</f>
        <v>148.87094204655222</v>
      </c>
      <c r="Z408" s="2" t="s">
        <v>74</v>
      </c>
      <c r="AA408" s="37">
        <f t="shared" si="96"/>
        <v>1118000</v>
      </c>
      <c r="AB408" s="38">
        <f>X408*'DNA extraction'!O408*'DNA extraction'!F408/'DNA extraction'!E408/1000</f>
        <v>1369.2007797270956</v>
      </c>
      <c r="AC408" s="38">
        <f>AB408*FWDW!H408</f>
        <v>0</v>
      </c>
      <c r="AD408" s="37">
        <f t="shared" si="97"/>
        <v>1530766471.7348928</v>
      </c>
      <c r="AE408" s="37">
        <f t="shared" si="98"/>
        <v>0</v>
      </c>
      <c r="AF408" s="39">
        <f t="shared" si="99"/>
        <v>6.8432448443702505</v>
      </c>
      <c r="AG408" s="39">
        <f t="shared" si="100"/>
        <v>3.8970642621698463E-2</v>
      </c>
    </row>
    <row r="409" spans="1:33" x14ac:dyDescent="0.3">
      <c r="A409" s="31" t="str">
        <f>Meta!A409</f>
        <v>NxW_16S</v>
      </c>
      <c r="B409">
        <v>255</v>
      </c>
      <c r="C409" t="s">
        <v>73</v>
      </c>
      <c r="D409" t="s">
        <v>341</v>
      </c>
      <c r="E409" t="s">
        <v>210</v>
      </c>
      <c r="F409" t="s">
        <v>108</v>
      </c>
      <c r="G409" t="s">
        <v>211</v>
      </c>
      <c r="H409" t="s">
        <v>212</v>
      </c>
      <c r="I409">
        <v>0.33</v>
      </c>
      <c r="J409">
        <v>0.33</v>
      </c>
      <c r="K409">
        <v>0.33</v>
      </c>
      <c r="L409" s="41">
        <f t="shared" si="104"/>
        <v>0.33</v>
      </c>
      <c r="M409">
        <v>1</v>
      </c>
      <c r="N409" s="36">
        <f t="shared" si="95"/>
        <v>-99.90673966531169</v>
      </c>
      <c r="O409">
        <f t="shared" si="101"/>
        <v>4.9999999999999996E-2</v>
      </c>
      <c r="P409" t="s">
        <v>145</v>
      </c>
      <c r="Q409">
        <v>17.87</v>
      </c>
      <c r="R409">
        <v>17.88</v>
      </c>
      <c r="S409">
        <v>17.66</v>
      </c>
      <c r="T409" s="43">
        <f t="shared" si="102"/>
        <v>17.803333333333331</v>
      </c>
      <c r="U409" s="40">
        <v>63.13</v>
      </c>
      <c r="V409" s="40">
        <v>59.91</v>
      </c>
      <c r="W409" s="40">
        <v>67.44</v>
      </c>
      <c r="X409" s="43">
        <f t="shared" si="103"/>
        <v>63.493333333333332</v>
      </c>
      <c r="Y409" s="93">
        <f>'Std. Curve C-16S'!C34</f>
        <v>53.708665296578715</v>
      </c>
      <c r="Z409" s="2" t="s">
        <v>74</v>
      </c>
      <c r="AA409" s="37">
        <f t="shared" si="96"/>
        <v>1118000</v>
      </c>
      <c r="AB409" s="38">
        <f>X409*'DNA extraction'!O409*'DNA extraction'!F409/'DNA extraction'!E409/1000</f>
        <v>505.11800583399622</v>
      </c>
      <c r="AC409" s="38">
        <f>AB409*FWDW!H409</f>
        <v>0</v>
      </c>
      <c r="AD409" s="37">
        <f t="shared" si="97"/>
        <v>564721930.52240777</v>
      </c>
      <c r="AE409" s="37">
        <f t="shared" si="98"/>
        <v>0</v>
      </c>
      <c r="AF409" s="39">
        <f t="shared" si="99"/>
        <v>3.7781256375792132</v>
      </c>
      <c r="AG409" s="39">
        <f t="shared" si="100"/>
        <v>5.9504288706098488E-2</v>
      </c>
    </row>
    <row r="410" spans="1:33" x14ac:dyDescent="0.3">
      <c r="A410" s="31" t="str">
        <f>Meta!A410</f>
        <v>NxW_16S</v>
      </c>
      <c r="B410">
        <v>256</v>
      </c>
      <c r="C410" t="s">
        <v>73</v>
      </c>
      <c r="D410" t="s">
        <v>341</v>
      </c>
      <c r="E410" t="s">
        <v>210</v>
      </c>
      <c r="F410" t="s">
        <v>108</v>
      </c>
      <c r="G410" t="s">
        <v>211</v>
      </c>
      <c r="H410" t="s">
        <v>212</v>
      </c>
      <c r="I410">
        <v>0.28000000000000003</v>
      </c>
      <c r="J410">
        <v>0.28000000000000003</v>
      </c>
      <c r="K410">
        <v>0.28000000000000003</v>
      </c>
      <c r="L410" s="41">
        <f t="shared" si="104"/>
        <v>0.28000000000000003</v>
      </c>
      <c r="M410">
        <v>1</v>
      </c>
      <c r="N410" s="36">
        <f t="shared" si="95"/>
        <v>-99.973173042047208</v>
      </c>
      <c r="O410">
        <f t="shared" si="101"/>
        <v>4.9999999999999996E-2</v>
      </c>
      <c r="P410" t="s">
        <v>146</v>
      </c>
      <c r="Q410">
        <v>16.34</v>
      </c>
      <c r="R410">
        <v>16.21</v>
      </c>
      <c r="S410">
        <v>16.21</v>
      </c>
      <c r="T410" s="43">
        <f t="shared" si="102"/>
        <v>16.253333333333334</v>
      </c>
      <c r="U410" s="40">
        <v>177.6</v>
      </c>
      <c r="V410" s="40">
        <v>183</v>
      </c>
      <c r="W410" s="40">
        <v>179.3</v>
      </c>
      <c r="X410" s="43">
        <f t="shared" si="103"/>
        <v>179.9666666666667</v>
      </c>
      <c r="Y410" s="93">
        <f>'Std. Curve C-16S'!C35</f>
        <v>152.5940981694927</v>
      </c>
      <c r="Z410" s="2" t="s">
        <v>74</v>
      </c>
      <c r="AA410" s="37">
        <f t="shared" si="96"/>
        <v>1118000</v>
      </c>
      <c r="AB410" s="38">
        <f>X410*'DNA extraction'!O410*'DNA extraction'!F410/'DNA extraction'!E410/1000</f>
        <v>1411.5032679738563</v>
      </c>
      <c r="AC410" s="38">
        <f>AB410*FWDW!H410</f>
        <v>0</v>
      </c>
      <c r="AD410" s="37">
        <f t="shared" si="97"/>
        <v>1578060653.5947714</v>
      </c>
      <c r="AE410" s="37">
        <f t="shared" si="98"/>
        <v>0</v>
      </c>
      <c r="AF410" s="39">
        <f t="shared" si="99"/>
        <v>2.7610384519838438</v>
      </c>
      <c r="AG410" s="39">
        <f t="shared" si="100"/>
        <v>1.5341943611690183E-2</v>
      </c>
    </row>
    <row r="411" spans="1:33" x14ac:dyDescent="0.3">
      <c r="A411" s="31" t="str">
        <f>Meta!A411</f>
        <v>NxW_16S</v>
      </c>
      <c r="B411">
        <v>257</v>
      </c>
      <c r="C411" t="s">
        <v>73</v>
      </c>
      <c r="D411" t="s">
        <v>341</v>
      </c>
      <c r="E411" t="s">
        <v>210</v>
      </c>
      <c r="F411" t="s">
        <v>108</v>
      </c>
      <c r="G411" t="s">
        <v>211</v>
      </c>
      <c r="H411" t="s">
        <v>212</v>
      </c>
      <c r="I411">
        <v>0.28000000000000003</v>
      </c>
      <c r="J411">
        <v>0.28000000000000003</v>
      </c>
      <c r="K411">
        <v>0.28000000000000003</v>
      </c>
      <c r="L411" s="41">
        <f t="shared" si="104"/>
        <v>0.28000000000000003</v>
      </c>
      <c r="M411">
        <v>1</v>
      </c>
      <c r="N411" s="36">
        <f t="shared" si="95"/>
        <v>-99.973173042047208</v>
      </c>
      <c r="O411">
        <f t="shared" si="101"/>
        <v>4.9999999999999996E-2</v>
      </c>
      <c r="P411" t="s">
        <v>147</v>
      </c>
      <c r="Q411">
        <v>16.25</v>
      </c>
      <c r="R411">
        <v>15.91</v>
      </c>
      <c r="S411">
        <v>16.04</v>
      </c>
      <c r="T411" s="43">
        <f t="shared" si="102"/>
        <v>16.066666666666666</v>
      </c>
      <c r="U411" s="40">
        <v>188.7</v>
      </c>
      <c r="V411" s="40">
        <v>223.6</v>
      </c>
      <c r="W411" s="40">
        <v>201.1</v>
      </c>
      <c r="X411" s="43">
        <f t="shared" si="103"/>
        <v>204.46666666666667</v>
      </c>
      <c r="Y411" s="93">
        <f>'Std. Curve C-16S'!C36</f>
        <v>173.04218609054325</v>
      </c>
      <c r="Z411" s="2" t="s">
        <v>74</v>
      </c>
      <c r="AA411" s="37">
        <f t="shared" si="96"/>
        <v>1118000</v>
      </c>
      <c r="AB411" s="38">
        <f>X411*'DNA extraction'!O411*'DNA extraction'!F411/'DNA extraction'!E411/1000</f>
        <v>1700.3465003465008</v>
      </c>
      <c r="AC411" s="38">
        <f>AB411*FWDW!H411</f>
        <v>0</v>
      </c>
      <c r="AD411" s="37">
        <f t="shared" si="97"/>
        <v>1900987387.3873878</v>
      </c>
      <c r="AE411" s="37">
        <f t="shared" si="98"/>
        <v>0</v>
      </c>
      <c r="AF411" s="39">
        <f t="shared" si="99"/>
        <v>17.691900218273148</v>
      </c>
      <c r="AG411" s="39">
        <f t="shared" si="100"/>
        <v>8.6527063343363936E-2</v>
      </c>
    </row>
    <row r="412" spans="1:33" x14ac:dyDescent="0.3">
      <c r="A412" s="31" t="str">
        <f>Meta!A412</f>
        <v>NxW_16S</v>
      </c>
      <c r="B412">
        <v>258</v>
      </c>
      <c r="C412" t="s">
        <v>73</v>
      </c>
      <c r="D412" t="s">
        <v>341</v>
      </c>
      <c r="E412" t="s">
        <v>210</v>
      </c>
      <c r="F412" t="s">
        <v>108</v>
      </c>
      <c r="G412" t="s">
        <v>211</v>
      </c>
      <c r="H412" t="s">
        <v>212</v>
      </c>
      <c r="I412">
        <v>0.32</v>
      </c>
      <c r="J412">
        <v>0.31</v>
      </c>
      <c r="K412">
        <v>0.31</v>
      </c>
      <c r="L412" s="41">
        <f t="shared" si="104"/>
        <v>0.3133333333333333</v>
      </c>
      <c r="M412">
        <v>1</v>
      </c>
      <c r="N412" s="36">
        <f t="shared" si="95"/>
        <v>-99.93565561736672</v>
      </c>
      <c r="O412">
        <f t="shared" si="101"/>
        <v>4.9999999999999996E-2</v>
      </c>
      <c r="P412" t="s">
        <v>148</v>
      </c>
      <c r="Q412">
        <v>17.48</v>
      </c>
      <c r="R412">
        <v>17.22</v>
      </c>
      <c r="S412">
        <v>17.28</v>
      </c>
      <c r="T412" s="43">
        <f t="shared" si="102"/>
        <v>17.326666666666668</v>
      </c>
      <c r="U412" s="40">
        <v>82.17</v>
      </c>
      <c r="V412" s="40">
        <v>93.14</v>
      </c>
      <c r="W412" s="40">
        <v>87.13</v>
      </c>
      <c r="X412" s="43">
        <f t="shared" si="103"/>
        <v>87.48</v>
      </c>
      <c r="Y412" s="93">
        <f>'Std. Curve C-16S'!C37</f>
        <v>74.046709499774906</v>
      </c>
      <c r="Z412" s="2" t="s">
        <v>74</v>
      </c>
      <c r="AA412" s="37">
        <f t="shared" si="96"/>
        <v>1118000</v>
      </c>
      <c r="AB412" s="38">
        <f>X412*'DNA extraction'!O412*'DNA extraction'!F412/'DNA extraction'!E412/1000</f>
        <v>721.48453608247428</v>
      </c>
      <c r="AC412" s="38">
        <f>AB412*FWDW!H412</f>
        <v>0</v>
      </c>
      <c r="AD412" s="37">
        <f t="shared" si="97"/>
        <v>806619711.34020627</v>
      </c>
      <c r="AE412" s="37">
        <f t="shared" si="98"/>
        <v>0</v>
      </c>
      <c r="AF412" s="39">
        <f t="shared" si="99"/>
        <v>5.4933687296594238</v>
      </c>
      <c r="AG412" s="39">
        <f t="shared" si="100"/>
        <v>6.279571021558554E-2</v>
      </c>
    </row>
    <row r="413" spans="1:33" x14ac:dyDescent="0.3">
      <c r="A413" s="31" t="str">
        <f>Meta!A413</f>
        <v>NxW_16S</v>
      </c>
      <c r="B413">
        <v>259</v>
      </c>
      <c r="C413" t="s">
        <v>73</v>
      </c>
      <c r="D413" t="s">
        <v>341</v>
      </c>
      <c r="E413" t="s">
        <v>210</v>
      </c>
      <c r="F413" t="s">
        <v>108</v>
      </c>
      <c r="G413" t="s">
        <v>211</v>
      </c>
      <c r="H413" t="s">
        <v>212</v>
      </c>
      <c r="I413">
        <v>0.35</v>
      </c>
      <c r="J413">
        <v>0.33</v>
      </c>
      <c r="K413">
        <v>0.34</v>
      </c>
      <c r="L413" s="41">
        <f t="shared" si="104"/>
        <v>0.34</v>
      </c>
      <c r="M413">
        <v>1</v>
      </c>
      <c r="N413" s="36">
        <f t="shared" si="95"/>
        <v>-99.885495243006176</v>
      </c>
      <c r="O413">
        <f t="shared" si="101"/>
        <v>4.9999999999999996E-2</v>
      </c>
      <c r="P413" t="s">
        <v>149</v>
      </c>
      <c r="Q413">
        <v>17.260000000000002</v>
      </c>
      <c r="R413">
        <v>17.420000000000002</v>
      </c>
      <c r="S413">
        <v>17.02</v>
      </c>
      <c r="T413" s="43">
        <f t="shared" si="102"/>
        <v>17.233333333333334</v>
      </c>
      <c r="U413" s="40">
        <v>95.35</v>
      </c>
      <c r="V413" s="40">
        <v>81.48</v>
      </c>
      <c r="W413" s="40">
        <v>103.8</v>
      </c>
      <c r="X413" s="43">
        <f t="shared" si="103"/>
        <v>93.543333333333337</v>
      </c>
      <c r="Y413" s="93">
        <f>'Std. Curve C-16S'!C38</f>
        <v>78.852032476232367</v>
      </c>
      <c r="Z413" s="2" t="s">
        <v>74</v>
      </c>
      <c r="AA413" s="37">
        <f t="shared" si="96"/>
        <v>1118000</v>
      </c>
      <c r="AB413" s="38">
        <f>X413*'DNA extraction'!O413*'DNA extraction'!F413/'DNA extraction'!E413/1000</f>
        <v>722.34234234234236</v>
      </c>
      <c r="AC413" s="38">
        <f>AB413*FWDW!H413</f>
        <v>0</v>
      </c>
      <c r="AD413" s="37">
        <f t="shared" si="97"/>
        <v>807578738.73873878</v>
      </c>
      <c r="AE413" s="37">
        <f t="shared" si="98"/>
        <v>0</v>
      </c>
      <c r="AF413" s="39">
        <f t="shared" si="99"/>
        <v>11.269145190888848</v>
      </c>
      <c r="AG413" s="39">
        <f t="shared" si="100"/>
        <v>0.12046978431624039</v>
      </c>
    </row>
    <row r="414" spans="1:33" x14ac:dyDescent="0.3">
      <c r="A414" s="31" t="str">
        <f>Meta!A414</f>
        <v>NxW_16S</v>
      </c>
      <c r="B414">
        <v>260</v>
      </c>
      <c r="C414" t="s">
        <v>73</v>
      </c>
      <c r="D414" t="s">
        <v>341</v>
      </c>
      <c r="E414" t="s">
        <v>210</v>
      </c>
      <c r="F414" t="s">
        <v>108</v>
      </c>
      <c r="G414" t="s">
        <v>211</v>
      </c>
      <c r="H414" t="s">
        <v>212</v>
      </c>
      <c r="I414">
        <v>0.33</v>
      </c>
      <c r="J414">
        <v>0.32</v>
      </c>
      <c r="K414">
        <v>0.32</v>
      </c>
      <c r="L414" s="41">
        <f t="shared" si="104"/>
        <v>0.32333333333333331</v>
      </c>
      <c r="M414">
        <v>1</v>
      </c>
      <c r="N414" s="36">
        <f t="shared" si="95"/>
        <v>-99.919236246454588</v>
      </c>
      <c r="O414">
        <f t="shared" si="101"/>
        <v>4.9999999999999996E-2</v>
      </c>
      <c r="P414" t="s">
        <v>150</v>
      </c>
      <c r="Q414">
        <v>16.079999999999998</v>
      </c>
      <c r="R414">
        <v>15.88</v>
      </c>
      <c r="S414">
        <v>15.88</v>
      </c>
      <c r="T414" s="43">
        <f t="shared" si="102"/>
        <v>15.946666666666667</v>
      </c>
      <c r="U414" s="40">
        <v>211.7</v>
      </c>
      <c r="V414" s="40">
        <v>228.1</v>
      </c>
      <c r="W414" s="40">
        <v>224</v>
      </c>
      <c r="X414" s="43">
        <f t="shared" si="103"/>
        <v>221.26666666666665</v>
      </c>
      <c r="Y414" s="93">
        <f>'Std. Curve C-16S'!C39</f>
        <v>187.61223522473756</v>
      </c>
      <c r="Z414" s="2" t="s">
        <v>74</v>
      </c>
      <c r="AA414" s="37">
        <f t="shared" si="96"/>
        <v>1118000</v>
      </c>
      <c r="AB414" s="38">
        <f>X414*'DNA extraction'!O414*'DNA extraction'!F414/'DNA extraction'!E414/1000</f>
        <v>1735.4248366013071</v>
      </c>
      <c r="AC414" s="38">
        <f>AB414*FWDW!H414</f>
        <v>0</v>
      </c>
      <c r="AD414" s="37">
        <f t="shared" si="97"/>
        <v>1940204967.3202612</v>
      </c>
      <c r="AE414" s="37">
        <f t="shared" si="98"/>
        <v>0</v>
      </c>
      <c r="AF414" s="39">
        <f t="shared" si="99"/>
        <v>8.5348305978111476</v>
      </c>
      <c r="AG414" s="39">
        <f t="shared" si="100"/>
        <v>3.85725998695894E-2</v>
      </c>
    </row>
    <row r="415" spans="1:33" x14ac:dyDescent="0.3">
      <c r="A415" s="31" t="str">
        <f>Meta!A415</f>
        <v>NxW_16S</v>
      </c>
      <c r="B415">
        <v>261</v>
      </c>
      <c r="C415" t="s">
        <v>73</v>
      </c>
      <c r="D415" t="s">
        <v>341</v>
      </c>
      <c r="E415" t="s">
        <v>210</v>
      </c>
      <c r="F415" t="s">
        <v>108</v>
      </c>
      <c r="G415" t="s">
        <v>211</v>
      </c>
      <c r="H415" t="s">
        <v>212</v>
      </c>
      <c r="I415">
        <v>0.33</v>
      </c>
      <c r="J415">
        <v>0.33</v>
      </c>
      <c r="K415">
        <v>0.33</v>
      </c>
      <c r="L415" s="41">
        <f t="shared" si="104"/>
        <v>0.33</v>
      </c>
      <c r="M415">
        <v>1</v>
      </c>
      <c r="N415" s="36">
        <f t="shared" si="95"/>
        <v>-99.90673966531169</v>
      </c>
      <c r="O415">
        <f t="shared" si="101"/>
        <v>4.9999999999999996E-2</v>
      </c>
      <c r="P415" t="s">
        <v>151</v>
      </c>
      <c r="Q415">
        <v>16.7</v>
      </c>
      <c r="R415">
        <v>16.47</v>
      </c>
      <c r="S415">
        <v>16.55</v>
      </c>
      <c r="T415" s="43">
        <f t="shared" si="102"/>
        <v>16.573333333333334</v>
      </c>
      <c r="U415" s="40">
        <v>139.19999999999999</v>
      </c>
      <c r="V415" s="40">
        <v>153.80000000000001</v>
      </c>
      <c r="W415" s="40">
        <v>142.6</v>
      </c>
      <c r="X415" s="43">
        <f t="shared" si="103"/>
        <v>145.20000000000002</v>
      </c>
      <c r="Y415" s="93">
        <f>'Std. Curve C-16S'!C40</f>
        <v>123.00231853842874</v>
      </c>
      <c r="Z415" s="2" t="s">
        <v>74</v>
      </c>
      <c r="AA415" s="37">
        <f t="shared" si="96"/>
        <v>1118000</v>
      </c>
      <c r="AB415" s="38">
        <f>X415*'DNA extraction'!O415*'DNA extraction'!F415/'DNA extraction'!E415/1000</f>
        <v>1180.487804878049</v>
      </c>
      <c r="AC415" s="38">
        <f>AB415*FWDW!H415</f>
        <v>0</v>
      </c>
      <c r="AD415" s="37">
        <f t="shared" si="97"/>
        <v>1319785365.8536589</v>
      </c>
      <c r="AE415" s="37">
        <f t="shared" si="98"/>
        <v>0</v>
      </c>
      <c r="AF415" s="39">
        <f t="shared" si="99"/>
        <v>7.6393717019137242</v>
      </c>
      <c r="AG415" s="39">
        <f t="shared" si="100"/>
        <v>5.2612752768000849E-2</v>
      </c>
    </row>
    <row r="416" spans="1:33" x14ac:dyDescent="0.3">
      <c r="A416" s="31" t="str">
        <f>Meta!A416</f>
        <v>NxW_16S</v>
      </c>
      <c r="B416">
        <v>262</v>
      </c>
      <c r="C416" t="s">
        <v>73</v>
      </c>
      <c r="D416" t="s">
        <v>341</v>
      </c>
      <c r="E416" t="s">
        <v>210</v>
      </c>
      <c r="F416" t="s">
        <v>108</v>
      </c>
      <c r="G416" t="s">
        <v>211</v>
      </c>
      <c r="H416" t="s">
        <v>212</v>
      </c>
      <c r="I416">
        <v>0.34</v>
      </c>
      <c r="J416">
        <v>0.33</v>
      </c>
      <c r="K416">
        <v>0.33</v>
      </c>
      <c r="L416" s="41">
        <f t="shared" si="104"/>
        <v>0.33333333333333331</v>
      </c>
      <c r="M416">
        <v>1</v>
      </c>
      <c r="N416" s="36">
        <f t="shared" si="95"/>
        <v>-99.9</v>
      </c>
      <c r="O416">
        <f t="shared" si="101"/>
        <v>4.9999999999999996E-2</v>
      </c>
      <c r="P416" t="s">
        <v>152</v>
      </c>
      <c r="Q416">
        <v>16.53</v>
      </c>
      <c r="R416">
        <v>16.27</v>
      </c>
      <c r="S416">
        <v>16.27</v>
      </c>
      <c r="T416" s="43">
        <f t="shared" si="102"/>
        <v>16.356666666666666</v>
      </c>
      <c r="U416" s="40">
        <v>156.19999999999999</v>
      </c>
      <c r="V416" s="40">
        <v>175.8</v>
      </c>
      <c r="W416" s="40">
        <v>172.2</v>
      </c>
      <c r="X416" s="43">
        <f t="shared" si="103"/>
        <v>168.06666666666666</v>
      </c>
      <c r="Y416" s="93">
        <f>'Std. Curve C-16S'!C41</f>
        <v>142.33275153383659</v>
      </c>
      <c r="Z416" s="2" t="s">
        <v>74</v>
      </c>
      <c r="AA416" s="37">
        <f t="shared" si="96"/>
        <v>1118000</v>
      </c>
      <c r="AB416" s="38">
        <f>X416*'DNA extraction'!O416*'DNA extraction'!F416/'DNA extraction'!E416/1000</f>
        <v>1300.322372662798</v>
      </c>
      <c r="AC416" s="38">
        <f>AB416*FWDW!H416</f>
        <v>0</v>
      </c>
      <c r="AD416" s="37">
        <f t="shared" si="97"/>
        <v>1453760412.6370082</v>
      </c>
      <c r="AE416" s="37">
        <f t="shared" si="98"/>
        <v>0</v>
      </c>
      <c r="AF416" s="39">
        <f t="shared" si="99"/>
        <v>10.433280085061146</v>
      </c>
      <c r="AG416" s="39">
        <f t="shared" si="100"/>
        <v>6.2078223433525259E-2</v>
      </c>
    </row>
    <row r="417" spans="1:33" x14ac:dyDescent="0.3">
      <c r="A417" s="31" t="str">
        <f>Meta!A417</f>
        <v>NxW_16S</v>
      </c>
      <c r="B417">
        <v>263</v>
      </c>
      <c r="C417" t="s">
        <v>73</v>
      </c>
      <c r="D417" t="s">
        <v>341</v>
      </c>
      <c r="E417" t="s">
        <v>210</v>
      </c>
      <c r="F417" t="s">
        <v>108</v>
      </c>
      <c r="G417" t="s">
        <v>211</v>
      </c>
      <c r="H417" t="s">
        <v>212</v>
      </c>
      <c r="I417">
        <v>0.34</v>
      </c>
      <c r="J417">
        <v>0.33</v>
      </c>
      <c r="K417">
        <v>0.33</v>
      </c>
      <c r="L417" s="41">
        <f t="shared" si="104"/>
        <v>0.33333333333333331</v>
      </c>
      <c r="M417">
        <v>1</v>
      </c>
      <c r="N417" s="36">
        <f t="shared" si="95"/>
        <v>-99.9</v>
      </c>
      <c r="O417">
        <f t="shared" si="101"/>
        <v>4.9999999999999996E-2</v>
      </c>
      <c r="P417" t="s">
        <v>153</v>
      </c>
      <c r="Q417">
        <v>16.03</v>
      </c>
      <c r="R417">
        <v>15.83</v>
      </c>
      <c r="S417">
        <v>15.83</v>
      </c>
      <c r="T417" s="43">
        <f t="shared" si="102"/>
        <v>15.896666666666667</v>
      </c>
      <c r="U417" s="40">
        <v>219</v>
      </c>
      <c r="V417" s="40">
        <v>235.9</v>
      </c>
      <c r="W417" s="40">
        <v>231.6</v>
      </c>
      <c r="X417" s="43">
        <f t="shared" si="103"/>
        <v>228.83333333333334</v>
      </c>
      <c r="Y417" s="93">
        <f>'Std. Curve C-16S'!C42</f>
        <v>194.03942379483021</v>
      </c>
      <c r="Z417" s="2" t="s">
        <v>74</v>
      </c>
      <c r="AA417" s="37">
        <f t="shared" si="96"/>
        <v>1118000</v>
      </c>
      <c r="AB417" s="38">
        <f>X417*'DNA extraction'!O417*'DNA extraction'!F417/'DNA extraction'!E417/1000</f>
        <v>1906.9444444444446</v>
      </c>
      <c r="AC417" s="38">
        <f>AB417*FWDW!H417</f>
        <v>0</v>
      </c>
      <c r="AD417" s="37">
        <f t="shared" si="97"/>
        <v>2131963888.8888891</v>
      </c>
      <c r="AE417" s="37">
        <f t="shared" si="98"/>
        <v>0</v>
      </c>
      <c r="AF417" s="39">
        <f t="shared" si="99"/>
        <v>8.7831277648303256</v>
      </c>
      <c r="AG417" s="39">
        <f t="shared" si="100"/>
        <v>3.8382204361967917E-2</v>
      </c>
    </row>
    <row r="418" spans="1:33" x14ac:dyDescent="0.3">
      <c r="A418" s="31" t="str">
        <f>Meta!A418</f>
        <v>NxW_16S</v>
      </c>
      <c r="B418">
        <v>264</v>
      </c>
      <c r="C418" t="s">
        <v>73</v>
      </c>
      <c r="D418" t="s">
        <v>341</v>
      </c>
      <c r="E418" t="s">
        <v>210</v>
      </c>
      <c r="F418" t="s">
        <v>108</v>
      </c>
      <c r="G418" t="s">
        <v>211</v>
      </c>
      <c r="H418" t="s">
        <v>212</v>
      </c>
      <c r="I418">
        <v>0.33</v>
      </c>
      <c r="J418">
        <v>0.33</v>
      </c>
      <c r="K418">
        <v>0.33</v>
      </c>
      <c r="L418" s="41">
        <f t="shared" si="104"/>
        <v>0.33</v>
      </c>
      <c r="M418">
        <v>1</v>
      </c>
      <c r="N418" s="36">
        <f t="shared" si="95"/>
        <v>-99.90673966531169</v>
      </c>
      <c r="O418">
        <f t="shared" si="101"/>
        <v>4.9999999999999996E-2</v>
      </c>
      <c r="P418" t="s">
        <v>154</v>
      </c>
      <c r="Q418">
        <v>16.68</v>
      </c>
      <c r="R418">
        <v>16.64</v>
      </c>
      <c r="S418">
        <v>16.649999999999999</v>
      </c>
      <c r="T418" s="43">
        <f t="shared" si="102"/>
        <v>16.656666666666666</v>
      </c>
      <c r="U418" s="40">
        <v>141.1</v>
      </c>
      <c r="V418" s="40">
        <v>137.19999999999999</v>
      </c>
      <c r="W418" s="40">
        <v>133.30000000000001</v>
      </c>
      <c r="X418" s="43">
        <f t="shared" si="103"/>
        <v>137.19999999999999</v>
      </c>
      <c r="Y418" s="93">
        <f>'Std. Curve C-16S'!C43</f>
        <v>116.2872053165969</v>
      </c>
      <c r="Z418" s="2" t="s">
        <v>74</v>
      </c>
      <c r="AA418" s="37">
        <f t="shared" si="96"/>
        <v>1118000</v>
      </c>
      <c r="AB418" s="38">
        <f>X418*'DNA extraction'!O418*'DNA extraction'!F418/'DNA extraction'!E418/1000</f>
        <v>1122.2903885480573</v>
      </c>
      <c r="AC418" s="38">
        <f>AB418*FWDW!H418</f>
        <v>0</v>
      </c>
      <c r="AD418" s="37">
        <f t="shared" si="97"/>
        <v>1254720654.396728</v>
      </c>
      <c r="AE418" s="37">
        <f t="shared" si="98"/>
        <v>0</v>
      </c>
      <c r="AF418" s="39">
        <f t="shared" si="99"/>
        <v>3.8999999999999915</v>
      </c>
      <c r="AG418" s="39">
        <f t="shared" si="100"/>
        <v>2.8425655976676324E-2</v>
      </c>
    </row>
    <row r="419" spans="1:33" x14ac:dyDescent="0.3">
      <c r="A419" s="31" t="str">
        <f>Meta!A419</f>
        <v>NxW_16S</v>
      </c>
      <c r="B419">
        <v>265</v>
      </c>
      <c r="C419" t="s">
        <v>73</v>
      </c>
      <c r="D419" t="s">
        <v>341</v>
      </c>
      <c r="E419" t="s">
        <v>210</v>
      </c>
      <c r="F419" t="s">
        <v>108</v>
      </c>
      <c r="G419" t="s">
        <v>211</v>
      </c>
      <c r="H419" t="s">
        <v>212</v>
      </c>
      <c r="I419">
        <v>0.32</v>
      </c>
      <c r="J419">
        <v>0.32</v>
      </c>
      <c r="K419">
        <v>0.33</v>
      </c>
      <c r="L419" s="41">
        <f t="shared" si="104"/>
        <v>0.32333333333333331</v>
      </c>
      <c r="M419">
        <v>1</v>
      </c>
      <c r="N419" s="36">
        <f t="shared" si="95"/>
        <v>-99.919236246454588</v>
      </c>
      <c r="O419">
        <f t="shared" si="101"/>
        <v>4.9999999999999996E-2</v>
      </c>
      <c r="P419" t="s">
        <v>155</v>
      </c>
      <c r="Q419">
        <v>17.309999999999999</v>
      </c>
      <c r="R419">
        <v>17.18</v>
      </c>
      <c r="S419">
        <v>17.11</v>
      </c>
      <c r="T419" s="43">
        <f t="shared" si="102"/>
        <v>17.2</v>
      </c>
      <c r="U419" s="40">
        <v>92.18</v>
      </c>
      <c r="V419" s="40">
        <v>95.66</v>
      </c>
      <c r="W419" s="40">
        <v>97.72</v>
      </c>
      <c r="X419" s="43">
        <f t="shared" si="103"/>
        <v>95.186666666666667</v>
      </c>
      <c r="Y419" s="93">
        <f>'Std. Curve C-16S'!C44</f>
        <v>80.642770167444738</v>
      </c>
      <c r="Z419" s="2" t="s">
        <v>74</v>
      </c>
      <c r="AA419" s="37">
        <f t="shared" si="96"/>
        <v>1118000</v>
      </c>
      <c r="AB419" s="38">
        <f>X419*'DNA extraction'!O419*'DNA extraction'!F419/'DNA extraction'!E419/1000</f>
        <v>778.3047151812483</v>
      </c>
      <c r="AC419" s="38">
        <f>AB419*FWDW!H419</f>
        <v>0</v>
      </c>
      <c r="AD419" s="37">
        <f t="shared" si="97"/>
        <v>870144671.57263565</v>
      </c>
      <c r="AE419" s="37">
        <f t="shared" si="98"/>
        <v>0</v>
      </c>
      <c r="AF419" s="39">
        <f t="shared" si="99"/>
        <v>2.8001666617066401</v>
      </c>
      <c r="AG419" s="39">
        <f t="shared" si="100"/>
        <v>2.9417635471074101E-2</v>
      </c>
    </row>
    <row r="420" spans="1:33" x14ac:dyDescent="0.3">
      <c r="A420" s="31" t="str">
        <f>Meta!A420</f>
        <v>NxW_16S</v>
      </c>
      <c r="B420">
        <v>266</v>
      </c>
      <c r="C420" t="s">
        <v>73</v>
      </c>
      <c r="D420" t="s">
        <v>341</v>
      </c>
      <c r="E420" t="s">
        <v>210</v>
      </c>
      <c r="F420" t="s">
        <v>108</v>
      </c>
      <c r="G420" t="s">
        <v>211</v>
      </c>
      <c r="H420" t="s">
        <v>212</v>
      </c>
      <c r="I420">
        <v>0.33</v>
      </c>
      <c r="J420">
        <v>0.32</v>
      </c>
      <c r="K420">
        <v>0.33</v>
      </c>
      <c r="L420" s="41">
        <f t="shared" si="104"/>
        <v>0.32666666666666666</v>
      </c>
      <c r="M420">
        <v>1</v>
      </c>
      <c r="N420" s="36">
        <f t="shared" si="95"/>
        <v>-99.913148862624865</v>
      </c>
      <c r="O420">
        <f t="shared" si="101"/>
        <v>4.9999999999999996E-2</v>
      </c>
      <c r="P420" t="s">
        <v>156</v>
      </c>
      <c r="Q420">
        <v>17.34</v>
      </c>
      <c r="R420">
        <v>17.2</v>
      </c>
      <c r="S420">
        <v>17.37</v>
      </c>
      <c r="T420" s="43">
        <f t="shared" si="102"/>
        <v>17.303333333333331</v>
      </c>
      <c r="U420" s="40">
        <v>90.33</v>
      </c>
      <c r="V420" s="40">
        <v>94.39</v>
      </c>
      <c r="W420" s="40">
        <v>82</v>
      </c>
      <c r="X420" s="43">
        <f t="shared" si="103"/>
        <v>88.90666666666668</v>
      </c>
      <c r="Y420" s="93">
        <f>'Std. Curve C-16S'!C45</f>
        <v>75.219864378332517</v>
      </c>
      <c r="Z420" s="2" t="s">
        <v>74</v>
      </c>
      <c r="AA420" s="37">
        <f t="shared" si="96"/>
        <v>1118000</v>
      </c>
      <c r="AB420" s="38">
        <f>X420*'DNA extraction'!O420*'DNA extraction'!F420/'DNA extraction'!E420/1000</f>
        <v>690.53721682847913</v>
      </c>
      <c r="AC420" s="38">
        <f>AB420*FWDW!H420</f>
        <v>0</v>
      </c>
      <c r="AD420" s="37">
        <f t="shared" si="97"/>
        <v>772020608.41423965</v>
      </c>
      <c r="AE420" s="37">
        <f t="shared" si="98"/>
        <v>0</v>
      </c>
      <c r="AF420" s="39">
        <f t="shared" si="99"/>
        <v>6.3164415087399757</v>
      </c>
      <c r="AG420" s="39">
        <f t="shared" si="100"/>
        <v>7.1045757821760369E-2</v>
      </c>
    </row>
    <row r="421" spans="1:33" x14ac:dyDescent="0.3">
      <c r="A421" s="31" t="str">
        <f>Meta!A421</f>
        <v>NxW_16S</v>
      </c>
      <c r="B421">
        <v>267</v>
      </c>
      <c r="C421" t="s">
        <v>73</v>
      </c>
      <c r="D421" t="s">
        <v>341</v>
      </c>
      <c r="E421" t="s">
        <v>210</v>
      </c>
      <c r="F421" t="s">
        <v>108</v>
      </c>
      <c r="G421" t="s">
        <v>211</v>
      </c>
      <c r="H421" t="s">
        <v>212</v>
      </c>
      <c r="I421">
        <v>0.34</v>
      </c>
      <c r="J421">
        <v>0.34</v>
      </c>
      <c r="K421">
        <v>0.34</v>
      </c>
      <c r="L421" s="41">
        <f t="shared" si="104"/>
        <v>0.34</v>
      </c>
      <c r="M421">
        <v>1</v>
      </c>
      <c r="N421" s="36">
        <f t="shared" si="95"/>
        <v>-99.885495243006176</v>
      </c>
      <c r="O421">
        <f t="shared" si="101"/>
        <v>4.9999999999999996E-2</v>
      </c>
      <c r="P421" t="s">
        <v>157</v>
      </c>
      <c r="Q421">
        <v>16.920000000000002</v>
      </c>
      <c r="R421">
        <v>16.850000000000001</v>
      </c>
      <c r="S421">
        <v>16.850000000000001</v>
      </c>
      <c r="T421" s="43">
        <f t="shared" si="102"/>
        <v>16.873333333333335</v>
      </c>
      <c r="U421" s="40">
        <v>120</v>
      </c>
      <c r="V421" s="40">
        <v>119.3</v>
      </c>
      <c r="W421" s="40">
        <v>116.4</v>
      </c>
      <c r="X421" s="43">
        <f t="shared" si="103"/>
        <v>118.56666666666668</v>
      </c>
      <c r="Y421" s="93">
        <f>'Std. Curve C-16S'!C46</f>
        <v>100.49405857860692</v>
      </c>
      <c r="Z421" s="2" t="s">
        <v>74</v>
      </c>
      <c r="AA421" s="37">
        <f t="shared" si="96"/>
        <v>1118000</v>
      </c>
      <c r="AB421" s="38">
        <f>X421*'DNA extraction'!O421*'DNA extraction'!F421/'DNA extraction'!E421/1000</f>
        <v>975.45591663238724</v>
      </c>
      <c r="AC421" s="38">
        <f>AB421*FWDW!H421</f>
        <v>0</v>
      </c>
      <c r="AD421" s="37">
        <f t="shared" si="97"/>
        <v>1090559714.7950089</v>
      </c>
      <c r="AE421" s="37">
        <f t="shared" si="98"/>
        <v>0</v>
      </c>
      <c r="AF421" s="39">
        <f t="shared" si="99"/>
        <v>1.908751773629384</v>
      </c>
      <c r="AG421" s="39">
        <f t="shared" si="100"/>
        <v>1.6098553052820219E-2</v>
      </c>
    </row>
    <row r="422" spans="1:33" x14ac:dyDescent="0.3">
      <c r="A422" s="31" t="str">
        <f>Meta!A422</f>
        <v>NxW_16S</v>
      </c>
      <c r="B422">
        <v>268</v>
      </c>
      <c r="C422" t="s">
        <v>73</v>
      </c>
      <c r="D422" t="s">
        <v>341</v>
      </c>
      <c r="E422" t="s">
        <v>210</v>
      </c>
      <c r="F422" t="s">
        <v>108</v>
      </c>
      <c r="G422" t="s">
        <v>211</v>
      </c>
      <c r="H422" t="s">
        <v>212</v>
      </c>
      <c r="I422">
        <v>0.34</v>
      </c>
      <c r="J422">
        <v>0.33</v>
      </c>
      <c r="K422">
        <v>0.33</v>
      </c>
      <c r="L422" s="41">
        <f t="shared" si="104"/>
        <v>0.33333333333333331</v>
      </c>
      <c r="M422">
        <v>1</v>
      </c>
      <c r="N422" s="36">
        <f t="shared" si="95"/>
        <v>-99.9</v>
      </c>
      <c r="O422">
        <f t="shared" si="101"/>
        <v>4.9999999999999996E-2</v>
      </c>
      <c r="P422" t="s">
        <v>158</v>
      </c>
      <c r="Q422">
        <v>16.809999999999999</v>
      </c>
      <c r="R422">
        <v>16.63</v>
      </c>
      <c r="S422">
        <v>16.63</v>
      </c>
      <c r="T422" s="43">
        <f t="shared" si="102"/>
        <v>16.689999999999998</v>
      </c>
      <c r="U422" s="40">
        <v>129.19999999999999</v>
      </c>
      <c r="V422" s="40">
        <v>138.19999999999999</v>
      </c>
      <c r="W422" s="40">
        <v>135.1</v>
      </c>
      <c r="X422" s="43">
        <f t="shared" si="103"/>
        <v>134.16666666666666</v>
      </c>
      <c r="Y422" s="93">
        <f>'Std. Curve C-16S'!C47</f>
        <v>113.70495422162834</v>
      </c>
      <c r="Z422" s="2" t="s">
        <v>74</v>
      </c>
      <c r="AA422" s="37">
        <f t="shared" si="96"/>
        <v>1118000</v>
      </c>
      <c r="AB422" s="38">
        <f>X422*'DNA extraction'!O422*'DNA extraction'!F422/'DNA extraction'!E422/1000</f>
        <v>1062.7062706270626</v>
      </c>
      <c r="AC422" s="38">
        <f>AB422*FWDW!H422</f>
        <v>0</v>
      </c>
      <c r="AD422" s="37">
        <f t="shared" si="97"/>
        <v>1188105610.5610559</v>
      </c>
      <c r="AE422" s="37">
        <f t="shared" si="98"/>
        <v>0</v>
      </c>
      <c r="AF422" s="39">
        <f t="shared" si="99"/>
        <v>4.5720163312627546</v>
      </c>
      <c r="AG422" s="39">
        <f t="shared" si="100"/>
        <v>3.4077140357237926E-2</v>
      </c>
    </row>
    <row r="423" spans="1:33" x14ac:dyDescent="0.3">
      <c r="A423" s="31" t="str">
        <f>Meta!A423</f>
        <v>NxW_16S</v>
      </c>
      <c r="B423">
        <v>269</v>
      </c>
      <c r="C423" t="s">
        <v>73</v>
      </c>
      <c r="D423" t="s">
        <v>341</v>
      </c>
      <c r="E423" t="s">
        <v>210</v>
      </c>
      <c r="F423" t="s">
        <v>108</v>
      </c>
      <c r="G423" t="s">
        <v>211</v>
      </c>
      <c r="H423" t="s">
        <v>212</v>
      </c>
      <c r="I423">
        <v>0.33</v>
      </c>
      <c r="J423">
        <v>0.34</v>
      </c>
      <c r="K423">
        <v>0.33</v>
      </c>
      <c r="L423" s="41">
        <f t="shared" si="104"/>
        <v>0.33333333333333331</v>
      </c>
      <c r="M423">
        <v>1</v>
      </c>
      <c r="N423" s="36">
        <f t="shared" si="95"/>
        <v>-99.9</v>
      </c>
      <c r="O423">
        <f t="shared" si="101"/>
        <v>4.9999999999999996E-2</v>
      </c>
      <c r="P423" t="s">
        <v>159</v>
      </c>
      <c r="Q423">
        <v>16.18</v>
      </c>
      <c r="R423">
        <v>15.94</v>
      </c>
      <c r="S423">
        <v>15.95</v>
      </c>
      <c r="T423" s="43">
        <f t="shared" si="102"/>
        <v>16.02333333333333</v>
      </c>
      <c r="U423" s="40">
        <v>197.9</v>
      </c>
      <c r="V423" s="40">
        <v>219.1</v>
      </c>
      <c r="W423" s="40">
        <v>213.6</v>
      </c>
      <c r="X423" s="43">
        <f t="shared" si="103"/>
        <v>210.20000000000002</v>
      </c>
      <c r="Y423" s="93">
        <f>'Std. Curve C-16S'!C48</f>
        <v>178.16824515584219</v>
      </c>
      <c r="Z423" s="2" t="s">
        <v>74</v>
      </c>
      <c r="AA423" s="37">
        <f t="shared" si="96"/>
        <v>1118000</v>
      </c>
      <c r="AB423" s="38">
        <f>X423*'DNA extraction'!O423*'DNA extraction'!F423/'DNA extraction'!E423/1000</f>
        <v>1680.9276289484208</v>
      </c>
      <c r="AC423" s="38">
        <f>AB423*FWDW!H423</f>
        <v>0</v>
      </c>
      <c r="AD423" s="37">
        <f t="shared" si="97"/>
        <v>1879277089.1643343</v>
      </c>
      <c r="AE423" s="37">
        <f t="shared" si="98"/>
        <v>0</v>
      </c>
      <c r="AF423" s="39">
        <f t="shared" si="99"/>
        <v>11.001363551851192</v>
      </c>
      <c r="AG423" s="39">
        <f t="shared" si="100"/>
        <v>5.2337600151528024E-2</v>
      </c>
    </row>
    <row r="424" spans="1:33" x14ac:dyDescent="0.3">
      <c r="A424" s="31" t="str">
        <f>Meta!A424</f>
        <v>NxW_16S</v>
      </c>
      <c r="B424">
        <v>270</v>
      </c>
      <c r="C424" t="s">
        <v>73</v>
      </c>
      <c r="D424" t="s">
        <v>341</v>
      </c>
      <c r="E424" t="s">
        <v>210</v>
      </c>
      <c r="F424" t="s">
        <v>108</v>
      </c>
      <c r="G424" t="s">
        <v>211</v>
      </c>
      <c r="H424" t="s">
        <v>212</v>
      </c>
      <c r="I424">
        <v>0.33</v>
      </c>
      <c r="J424">
        <v>0.33</v>
      </c>
      <c r="K424">
        <v>0.33</v>
      </c>
      <c r="L424" s="41">
        <f t="shared" si="104"/>
        <v>0.33</v>
      </c>
      <c r="M424">
        <v>1</v>
      </c>
      <c r="N424" s="36">
        <f t="shared" si="95"/>
        <v>-99.90673966531169</v>
      </c>
      <c r="O424">
        <f t="shared" si="101"/>
        <v>4.9999999999999996E-2</v>
      </c>
      <c r="P424" t="s">
        <v>160</v>
      </c>
      <c r="Q424">
        <v>18.11</v>
      </c>
      <c r="R424">
        <v>17.68</v>
      </c>
      <c r="S424">
        <v>17.600000000000001</v>
      </c>
      <c r="T424" s="43">
        <f t="shared" si="102"/>
        <v>17.796666666666667</v>
      </c>
      <c r="U424" s="40">
        <v>53.67</v>
      </c>
      <c r="V424" s="40">
        <v>68.48</v>
      </c>
      <c r="W424" s="40">
        <v>70.22</v>
      </c>
      <c r="X424" s="43">
        <f t="shared" si="103"/>
        <v>64.123333333333335</v>
      </c>
      <c r="Y424" s="93">
        <f>'Std. Curve C-16S'!C49</f>
        <v>53.950424858351838</v>
      </c>
      <c r="Z424" s="2" t="s">
        <v>74</v>
      </c>
      <c r="AA424" s="37">
        <f t="shared" si="96"/>
        <v>1118000</v>
      </c>
      <c r="AB424" s="38">
        <f>X424*'DNA extraction'!O424*'DNA extraction'!F424/'DNA extraction'!E424/1000</f>
        <v>519.21727395411608</v>
      </c>
      <c r="AC424" s="38">
        <f>AB424*FWDW!H424</f>
        <v>0</v>
      </c>
      <c r="AD424" s="37">
        <f t="shared" si="97"/>
        <v>580484912.28070176</v>
      </c>
      <c r="AE424" s="37">
        <f t="shared" si="98"/>
        <v>0</v>
      </c>
      <c r="AF424" s="39">
        <f t="shared" si="99"/>
        <v>9.0945606454261405</v>
      </c>
      <c r="AG424" s="39">
        <f t="shared" si="100"/>
        <v>0.14182919340998296</v>
      </c>
    </row>
    <row r="425" spans="1:33" x14ac:dyDescent="0.3">
      <c r="A425" s="31" t="str">
        <f>Meta!A425</f>
        <v>NxW_16S</v>
      </c>
      <c r="B425">
        <v>271</v>
      </c>
      <c r="C425" t="s">
        <v>73</v>
      </c>
      <c r="D425" t="s">
        <v>341</v>
      </c>
      <c r="E425" t="s">
        <v>210</v>
      </c>
      <c r="F425" t="s">
        <v>108</v>
      </c>
      <c r="G425" t="s">
        <v>211</v>
      </c>
      <c r="H425" t="s">
        <v>212</v>
      </c>
      <c r="I425">
        <v>0.33</v>
      </c>
      <c r="J425">
        <v>0.34</v>
      </c>
      <c r="K425">
        <v>0.33</v>
      </c>
      <c r="L425" s="41">
        <f t="shared" si="104"/>
        <v>0.33333333333333331</v>
      </c>
      <c r="M425">
        <v>1</v>
      </c>
      <c r="N425" s="36">
        <f t="shared" si="95"/>
        <v>-99.9</v>
      </c>
      <c r="O425">
        <f t="shared" si="101"/>
        <v>4.9999999999999996E-2</v>
      </c>
      <c r="P425" t="s">
        <v>161</v>
      </c>
      <c r="Q425" t="s">
        <v>202</v>
      </c>
      <c r="R425">
        <v>17.170000000000002</v>
      </c>
      <c r="S425">
        <v>17.25</v>
      </c>
      <c r="T425" s="43">
        <f t="shared" si="102"/>
        <v>17.21</v>
      </c>
      <c r="U425" t="s">
        <v>202</v>
      </c>
      <c r="V425" s="40">
        <v>96.3</v>
      </c>
      <c r="W425" s="40">
        <v>88.92</v>
      </c>
      <c r="X425" s="43">
        <f t="shared" si="103"/>
        <v>92.61</v>
      </c>
      <c r="Y425" s="93">
        <f>'Std. Curve C-16S'!C50</f>
        <v>80.10132021917974</v>
      </c>
      <c r="Z425" s="2" t="s">
        <v>74</v>
      </c>
      <c r="AA425" s="37">
        <f t="shared" si="96"/>
        <v>1118000</v>
      </c>
      <c r="AB425" s="38">
        <f>X425*'DNA extraction'!O425*'DNA extraction'!F425/'DNA extraction'!E425/1000</f>
        <v>745.6521739130435</v>
      </c>
      <c r="AC425" s="38">
        <f>AB425*FWDW!H425</f>
        <v>0</v>
      </c>
      <c r="AD425" s="37">
        <f t="shared" si="97"/>
        <v>833639130.43478262</v>
      </c>
      <c r="AE425" s="37">
        <f t="shared" si="98"/>
        <v>0</v>
      </c>
      <c r="AF425" s="39">
        <f t="shared" si="99"/>
        <v>5.2184480451567179</v>
      </c>
      <c r="AG425" s="39">
        <f t="shared" si="100"/>
        <v>5.6348645342368185E-2</v>
      </c>
    </row>
    <row r="426" spans="1:33" x14ac:dyDescent="0.3">
      <c r="A426" s="31" t="str">
        <f>Meta!A426</f>
        <v>NxW_16S</v>
      </c>
      <c r="B426">
        <v>272</v>
      </c>
      <c r="C426" t="s">
        <v>73</v>
      </c>
      <c r="D426" t="s">
        <v>341</v>
      </c>
      <c r="E426" t="s">
        <v>210</v>
      </c>
      <c r="F426" t="s">
        <v>108</v>
      </c>
      <c r="G426" t="s">
        <v>211</v>
      </c>
      <c r="H426" t="s">
        <v>212</v>
      </c>
      <c r="I426">
        <v>0.32</v>
      </c>
      <c r="J426">
        <v>0.33</v>
      </c>
      <c r="K426">
        <v>0.32</v>
      </c>
      <c r="L426" s="41">
        <f t="shared" si="104"/>
        <v>0.32333333333333331</v>
      </c>
      <c r="M426">
        <v>1</v>
      </c>
      <c r="N426" s="36">
        <f t="shared" si="95"/>
        <v>-99.919236246454588</v>
      </c>
      <c r="O426">
        <f t="shared" si="101"/>
        <v>4.9999999999999996E-2</v>
      </c>
      <c r="P426" t="s">
        <v>162</v>
      </c>
      <c r="Q426">
        <v>17.7</v>
      </c>
      <c r="R426">
        <v>17.38</v>
      </c>
      <c r="S426">
        <v>17.350000000000001</v>
      </c>
      <c r="T426" s="43">
        <f t="shared" si="102"/>
        <v>17.476666666666667</v>
      </c>
      <c r="U426" s="40">
        <v>70.81</v>
      </c>
      <c r="V426" s="40">
        <v>83.69</v>
      </c>
      <c r="W426" s="40">
        <v>83.12</v>
      </c>
      <c r="X426" s="43">
        <f t="shared" si="103"/>
        <v>79.206666666666663</v>
      </c>
      <c r="Y426" s="93">
        <f>'Std. Curve C-16S'!C51</f>
        <v>66.929766242976754</v>
      </c>
      <c r="Z426" s="2" t="s">
        <v>74</v>
      </c>
      <c r="AA426" s="37">
        <f t="shared" si="96"/>
        <v>1118000</v>
      </c>
      <c r="AB426" s="38">
        <f>X426*'DNA extraction'!O426*'DNA extraction'!F426/'DNA extraction'!E426/1000</f>
        <v>635.68753344034224</v>
      </c>
      <c r="AC426" s="38">
        <f>AB426*FWDW!H426</f>
        <v>0</v>
      </c>
      <c r="AD426" s="37">
        <f t="shared" si="97"/>
        <v>710698662.38630259</v>
      </c>
      <c r="AE426" s="37">
        <f t="shared" si="98"/>
        <v>0</v>
      </c>
      <c r="AF426" s="39">
        <f t="shared" si="99"/>
        <v>7.2773094845095958</v>
      </c>
      <c r="AG426" s="39">
        <f t="shared" si="100"/>
        <v>9.1877486968810651E-2</v>
      </c>
    </row>
    <row r="427" spans="1:33" x14ac:dyDescent="0.3">
      <c r="A427" s="31" t="str">
        <f>Meta!A427</f>
        <v>NxW_16S</v>
      </c>
      <c r="B427">
        <v>273</v>
      </c>
      <c r="C427" t="s">
        <v>73</v>
      </c>
      <c r="D427" t="s">
        <v>341</v>
      </c>
      <c r="E427" t="s">
        <v>210</v>
      </c>
      <c r="F427" t="s">
        <v>108</v>
      </c>
      <c r="G427" t="s">
        <v>211</v>
      </c>
      <c r="H427" t="s">
        <v>212</v>
      </c>
      <c r="I427">
        <v>0.33</v>
      </c>
      <c r="J427">
        <v>0.33</v>
      </c>
      <c r="K427">
        <v>0.32</v>
      </c>
      <c r="L427" s="41">
        <f t="shared" si="104"/>
        <v>0.32666666666666666</v>
      </c>
      <c r="M427">
        <v>1</v>
      </c>
      <c r="N427" s="36">
        <f t="shared" si="95"/>
        <v>-99.913148862624865</v>
      </c>
      <c r="O427">
        <f t="shared" si="101"/>
        <v>4.9999999999999996E-2</v>
      </c>
      <c r="P427" t="s">
        <v>163</v>
      </c>
      <c r="Q427">
        <v>17.79</v>
      </c>
      <c r="R427">
        <v>17.36</v>
      </c>
      <c r="S427">
        <v>17.39</v>
      </c>
      <c r="T427" s="43">
        <f t="shared" si="102"/>
        <v>17.513333333333332</v>
      </c>
      <c r="U427" s="40">
        <v>66.63</v>
      </c>
      <c r="V427" s="40">
        <v>84.82</v>
      </c>
      <c r="W427" s="40">
        <v>80.91</v>
      </c>
      <c r="X427" s="43">
        <f t="shared" si="103"/>
        <v>77.453333333333333</v>
      </c>
      <c r="Y427" s="93">
        <f>'Std. Curve C-16S'!C52</f>
        <v>65.296741296509211</v>
      </c>
      <c r="Z427" s="2" t="s">
        <v>74</v>
      </c>
      <c r="AA427" s="37">
        <f t="shared" si="96"/>
        <v>1118000</v>
      </c>
      <c r="AB427" s="38">
        <f>X427*'DNA extraction'!O427*'DNA extraction'!F427/'DNA extraction'!E427/1000</f>
        <v>604.16016640665612</v>
      </c>
      <c r="AC427" s="38">
        <f>AB427*FWDW!H427</f>
        <v>0</v>
      </c>
      <c r="AD427" s="37">
        <f t="shared" si="97"/>
        <v>675451066.04264152</v>
      </c>
      <c r="AE427" s="37">
        <f t="shared" si="98"/>
        <v>0</v>
      </c>
      <c r="AF427" s="39">
        <f t="shared" si="99"/>
        <v>9.5749899912915311</v>
      </c>
      <c r="AG427" s="39">
        <f t="shared" si="100"/>
        <v>0.12362269742586759</v>
      </c>
    </row>
    <row r="428" spans="1:33" x14ac:dyDescent="0.3">
      <c r="A428" s="31" t="str">
        <f>Meta!A428</f>
        <v>NxW_16S</v>
      </c>
      <c r="B428">
        <v>274</v>
      </c>
      <c r="C428" t="s">
        <v>73</v>
      </c>
      <c r="D428" t="s">
        <v>341</v>
      </c>
      <c r="E428" t="s">
        <v>210</v>
      </c>
      <c r="F428" t="s">
        <v>108</v>
      </c>
      <c r="G428" t="s">
        <v>211</v>
      </c>
      <c r="H428" t="s">
        <v>212</v>
      </c>
      <c r="I428">
        <v>0.33</v>
      </c>
      <c r="J428">
        <v>0.33</v>
      </c>
      <c r="K428">
        <v>0.33</v>
      </c>
      <c r="L428" s="41">
        <f t="shared" si="104"/>
        <v>0.33</v>
      </c>
      <c r="M428">
        <v>1</v>
      </c>
      <c r="N428" s="36">
        <f t="shared" si="95"/>
        <v>-99.90673966531169</v>
      </c>
      <c r="O428">
        <f t="shared" si="101"/>
        <v>4.9999999999999996E-2</v>
      </c>
      <c r="P428" t="s">
        <v>164</v>
      </c>
      <c r="Q428">
        <v>17.71</v>
      </c>
      <c r="R428">
        <v>17.29</v>
      </c>
      <c r="S428">
        <v>17.5</v>
      </c>
      <c r="T428" s="43">
        <f t="shared" si="102"/>
        <v>17.5</v>
      </c>
      <c r="U428" s="40">
        <v>70.34</v>
      </c>
      <c r="V428" s="40">
        <v>88.88</v>
      </c>
      <c r="W428" s="40">
        <v>75.12</v>
      </c>
      <c r="X428" s="43">
        <f t="shared" si="103"/>
        <v>78.11333333333333</v>
      </c>
      <c r="Y428" s="93">
        <f>'Std. Curve C-16S'!C53</f>
        <v>65.885906586520392</v>
      </c>
      <c r="Z428" s="2" t="s">
        <v>74</v>
      </c>
      <c r="AA428" s="37">
        <f t="shared" si="96"/>
        <v>1118000</v>
      </c>
      <c r="AB428" s="38">
        <f>X428*'DNA extraction'!O428*'DNA extraction'!F428/'DNA extraction'!E428/1000</f>
        <v>624.65680394508865</v>
      </c>
      <c r="AC428" s="38">
        <f>AB428*FWDW!H428</f>
        <v>0</v>
      </c>
      <c r="AD428" s="37">
        <f t="shared" si="97"/>
        <v>698366306.8106091</v>
      </c>
      <c r="AE428" s="37">
        <f t="shared" si="98"/>
        <v>0</v>
      </c>
      <c r="AF428" s="39">
        <f t="shared" si="99"/>
        <v>9.6256393727031373</v>
      </c>
      <c r="AG428" s="39">
        <f t="shared" si="100"/>
        <v>0.12322658580741407</v>
      </c>
    </row>
    <row r="429" spans="1:33" x14ac:dyDescent="0.3">
      <c r="A429" s="31" t="str">
        <f>Meta!A429</f>
        <v>NxW_16S</v>
      </c>
      <c r="B429">
        <v>275</v>
      </c>
      <c r="C429" t="s">
        <v>73</v>
      </c>
      <c r="D429" t="s">
        <v>341</v>
      </c>
      <c r="E429" t="s">
        <v>210</v>
      </c>
      <c r="F429" t="s">
        <v>108</v>
      </c>
      <c r="G429" t="s">
        <v>211</v>
      </c>
      <c r="H429" t="s">
        <v>212</v>
      </c>
      <c r="I429">
        <v>0.33</v>
      </c>
      <c r="J429">
        <v>0.34</v>
      </c>
      <c r="K429">
        <v>0.33</v>
      </c>
      <c r="L429" s="41">
        <f t="shared" si="104"/>
        <v>0.33333333333333331</v>
      </c>
      <c r="M429">
        <v>1</v>
      </c>
      <c r="N429" s="36">
        <f t="shared" si="95"/>
        <v>-99.9</v>
      </c>
      <c r="O429">
        <f t="shared" si="101"/>
        <v>4.9999999999999996E-2</v>
      </c>
      <c r="P429" t="s">
        <v>165</v>
      </c>
      <c r="Q429">
        <v>16.399999999999999</v>
      </c>
      <c r="R429">
        <v>16.16</v>
      </c>
      <c r="S429">
        <v>16.3</v>
      </c>
      <c r="T429" s="43">
        <f t="shared" si="102"/>
        <v>16.286666666666665</v>
      </c>
      <c r="U429" s="40">
        <v>170.5</v>
      </c>
      <c r="V429" s="40">
        <v>189.2</v>
      </c>
      <c r="W429" s="40">
        <v>168.7</v>
      </c>
      <c r="X429" s="43">
        <f t="shared" si="103"/>
        <v>176.13333333333333</v>
      </c>
      <c r="Y429" s="93">
        <f>'Std. Curve C-16S'!C54</f>
        <v>149.20562326366721</v>
      </c>
      <c r="Z429" s="2" t="s">
        <v>74</v>
      </c>
      <c r="AA429" s="37">
        <f t="shared" si="96"/>
        <v>1118000</v>
      </c>
      <c r="AB429" s="38">
        <f>X429*'DNA extraction'!O429*'DNA extraction'!F429/'DNA extraction'!E429/1000</f>
        <v>1418.1427804616208</v>
      </c>
      <c r="AC429" s="38">
        <f>AB429*FWDW!H429</f>
        <v>0</v>
      </c>
      <c r="AD429" s="37">
        <f t="shared" si="97"/>
        <v>1585483628.556092</v>
      </c>
      <c r="AE429" s="37">
        <f t="shared" si="98"/>
        <v>0</v>
      </c>
      <c r="AF429" s="39">
        <f t="shared" si="99"/>
        <v>11.351798682734524</v>
      </c>
      <c r="AG429" s="39">
        <f t="shared" si="100"/>
        <v>6.4450030371316372E-2</v>
      </c>
    </row>
    <row r="430" spans="1:33" x14ac:dyDescent="0.3">
      <c r="A430" s="31" t="str">
        <f>Meta!A430</f>
        <v>NxW_16S</v>
      </c>
      <c r="B430">
        <v>276</v>
      </c>
      <c r="C430" t="s">
        <v>73</v>
      </c>
      <c r="D430" t="s">
        <v>341</v>
      </c>
      <c r="E430" t="s">
        <v>210</v>
      </c>
      <c r="F430" t="s">
        <v>108</v>
      </c>
      <c r="G430" t="s">
        <v>211</v>
      </c>
      <c r="H430" t="s">
        <v>212</v>
      </c>
      <c r="I430">
        <v>0.32</v>
      </c>
      <c r="J430">
        <v>0.33</v>
      </c>
      <c r="K430">
        <v>0.32</v>
      </c>
      <c r="L430" s="41">
        <f t="shared" si="104"/>
        <v>0.32333333333333331</v>
      </c>
      <c r="M430">
        <v>1</v>
      </c>
      <c r="N430" s="36">
        <f t="shared" si="95"/>
        <v>-99.919236246454588</v>
      </c>
      <c r="O430">
        <f t="shared" si="101"/>
        <v>4.9999999999999996E-2</v>
      </c>
      <c r="P430" t="s">
        <v>166</v>
      </c>
      <c r="Q430">
        <v>17.54</v>
      </c>
      <c r="R430">
        <v>17.36</v>
      </c>
      <c r="S430">
        <v>17.48</v>
      </c>
      <c r="T430" s="43">
        <f t="shared" si="102"/>
        <v>17.459999999999997</v>
      </c>
      <c r="U430" s="40">
        <v>78.900000000000006</v>
      </c>
      <c r="V430" s="40">
        <v>84.82</v>
      </c>
      <c r="W430" s="40">
        <v>76.14</v>
      </c>
      <c r="X430" s="43">
        <f t="shared" si="103"/>
        <v>79.953333333333333</v>
      </c>
      <c r="Y430" s="93">
        <f>'Std. Curve C-16S'!C55</f>
        <v>67.685490591424411</v>
      </c>
      <c r="Z430" s="2" t="s">
        <v>74</v>
      </c>
      <c r="AA430" s="37">
        <f t="shared" si="96"/>
        <v>1118000</v>
      </c>
      <c r="AB430" s="38">
        <f>X430*'DNA extraction'!O430*'DNA extraction'!F430/'DNA extraction'!E430/1000</f>
        <v>645.56587269546492</v>
      </c>
      <c r="AC430" s="38">
        <f>AB430*FWDW!H430</f>
        <v>0</v>
      </c>
      <c r="AD430" s="37">
        <f t="shared" si="97"/>
        <v>721742645.67352974</v>
      </c>
      <c r="AE430" s="37">
        <f t="shared" si="98"/>
        <v>0</v>
      </c>
      <c r="AF430" s="39">
        <f t="shared" si="99"/>
        <v>4.4348318269505214</v>
      </c>
      <c r="AG430" s="39">
        <f t="shared" si="100"/>
        <v>5.5467754026730445E-2</v>
      </c>
    </row>
    <row r="431" spans="1:33" x14ac:dyDescent="0.3">
      <c r="A431" s="31" t="str">
        <f>Meta!A431</f>
        <v>NxW_16S</v>
      </c>
      <c r="B431">
        <v>277</v>
      </c>
      <c r="C431" t="s">
        <v>73</v>
      </c>
      <c r="D431" t="s">
        <v>341</v>
      </c>
      <c r="E431" t="s">
        <v>210</v>
      </c>
      <c r="F431" t="s">
        <v>108</v>
      </c>
      <c r="G431" t="s">
        <v>211</v>
      </c>
      <c r="H431" t="s">
        <v>212</v>
      </c>
      <c r="I431">
        <v>0.32</v>
      </c>
      <c r="J431">
        <v>0.33</v>
      </c>
      <c r="K431">
        <v>0.33</v>
      </c>
      <c r="L431" s="41">
        <f t="shared" si="104"/>
        <v>0.32666666666666666</v>
      </c>
      <c r="M431">
        <v>1</v>
      </c>
      <c r="N431" s="36">
        <f t="shared" ref="N431:N463" si="105">100*(10^(-1/L431)-1)</f>
        <v>-99.913148862624865</v>
      </c>
      <c r="O431">
        <f t="shared" si="101"/>
        <v>4.9999999999999996E-2</v>
      </c>
      <c r="P431" t="s">
        <v>167</v>
      </c>
      <c r="Q431">
        <v>17.53</v>
      </c>
      <c r="R431">
        <v>17.32</v>
      </c>
      <c r="S431">
        <v>17.62</v>
      </c>
      <c r="T431" s="43">
        <f t="shared" si="102"/>
        <v>17.489999999999998</v>
      </c>
      <c r="U431" s="40">
        <v>79.44</v>
      </c>
      <c r="V431" s="40">
        <v>87.11</v>
      </c>
      <c r="W431" s="40">
        <v>69.28</v>
      </c>
      <c r="X431" s="43">
        <f t="shared" si="103"/>
        <v>78.61</v>
      </c>
      <c r="Y431" s="93">
        <f>'Std. Curve C-16S'!C56</f>
        <v>66.331266545820057</v>
      </c>
      <c r="Z431" s="2" t="s">
        <v>74</v>
      </c>
      <c r="AA431" s="37">
        <f t="shared" si="96"/>
        <v>1118000</v>
      </c>
      <c r="AB431" s="38">
        <f>X431*'DNA extraction'!O431*'DNA extraction'!F431/'DNA extraction'!E431/1000</f>
        <v>634.71941865159465</v>
      </c>
      <c r="AC431" s="38">
        <f>AB431*FWDW!H431</f>
        <v>0</v>
      </c>
      <c r="AD431" s="37">
        <f t="shared" si="97"/>
        <v>709616310.05248284</v>
      </c>
      <c r="AE431" s="37">
        <f t="shared" si="98"/>
        <v>0</v>
      </c>
      <c r="AF431" s="39">
        <f t="shared" si="99"/>
        <v>8.9439309031320224</v>
      </c>
      <c r="AG431" s="39">
        <f t="shared" si="100"/>
        <v>0.11377599418816974</v>
      </c>
    </row>
    <row r="432" spans="1:33" x14ac:dyDescent="0.3">
      <c r="A432" s="31" t="str">
        <f>Meta!A432</f>
        <v>NxW_16S</v>
      </c>
      <c r="B432">
        <v>278</v>
      </c>
      <c r="C432" t="s">
        <v>73</v>
      </c>
      <c r="D432" t="s">
        <v>341</v>
      </c>
      <c r="E432" t="s">
        <v>210</v>
      </c>
      <c r="F432" t="s">
        <v>108</v>
      </c>
      <c r="G432" t="s">
        <v>211</v>
      </c>
      <c r="H432" t="s">
        <v>212</v>
      </c>
      <c r="I432">
        <v>0.32</v>
      </c>
      <c r="J432">
        <v>0.32</v>
      </c>
      <c r="K432">
        <v>0.32</v>
      </c>
      <c r="L432" s="41">
        <f t="shared" si="104"/>
        <v>0.32</v>
      </c>
      <c r="M432">
        <v>1</v>
      </c>
      <c r="N432" s="36">
        <f t="shared" si="105"/>
        <v>-99.92501057906675</v>
      </c>
      <c r="O432">
        <f t="shared" si="101"/>
        <v>4.9999999999999996E-2</v>
      </c>
      <c r="P432" t="s">
        <v>168</v>
      </c>
      <c r="Q432">
        <v>17.84</v>
      </c>
      <c r="R432">
        <v>17.63</v>
      </c>
      <c r="S432">
        <v>17.77</v>
      </c>
      <c r="T432" s="43">
        <f t="shared" si="102"/>
        <v>17.746666666666666</v>
      </c>
      <c r="U432" s="40">
        <v>64.42</v>
      </c>
      <c r="V432" s="40">
        <v>70.81</v>
      </c>
      <c r="W432" s="40">
        <v>62.62</v>
      </c>
      <c r="X432" s="43">
        <f t="shared" si="103"/>
        <v>65.95</v>
      </c>
      <c r="Y432" s="93">
        <f>'Std. Curve C-16S'!C57</f>
        <v>55.798649488189419</v>
      </c>
      <c r="Z432" s="2" t="s">
        <v>74</v>
      </c>
      <c r="AA432" s="37">
        <f t="shared" si="96"/>
        <v>1118000</v>
      </c>
      <c r="AB432" s="38">
        <f>X432*'DNA extraction'!O432*'DNA extraction'!F432/'DNA extraction'!E432/1000</f>
        <v>532.28410008071023</v>
      </c>
      <c r="AC432" s="38">
        <f>AB432*FWDW!H432</f>
        <v>0</v>
      </c>
      <c r="AD432" s="37">
        <f t="shared" si="97"/>
        <v>595093623.89023399</v>
      </c>
      <c r="AE432" s="37">
        <f t="shared" si="98"/>
        <v>0</v>
      </c>
      <c r="AF432" s="39">
        <f t="shared" si="99"/>
        <v>4.3040329924386054</v>
      </c>
      <c r="AG432" s="39">
        <f t="shared" si="100"/>
        <v>6.5262062053655881E-2</v>
      </c>
    </row>
    <row r="433" spans="1:33" x14ac:dyDescent="0.3">
      <c r="A433" s="31" t="str">
        <f>Meta!A433</f>
        <v>NxW_16S</v>
      </c>
      <c r="B433">
        <v>279</v>
      </c>
      <c r="C433" t="s">
        <v>73</v>
      </c>
      <c r="D433" t="s">
        <v>341</v>
      </c>
      <c r="E433" t="s">
        <v>210</v>
      </c>
      <c r="F433" t="s">
        <v>108</v>
      </c>
      <c r="G433" t="s">
        <v>211</v>
      </c>
      <c r="H433" t="s">
        <v>212</v>
      </c>
      <c r="I433">
        <v>0.33</v>
      </c>
      <c r="J433">
        <v>0.33</v>
      </c>
      <c r="K433">
        <v>0.33</v>
      </c>
      <c r="L433" s="41">
        <f t="shared" si="104"/>
        <v>0.33</v>
      </c>
      <c r="M433">
        <v>1</v>
      </c>
      <c r="N433" s="36">
        <f t="shared" si="105"/>
        <v>-99.90673966531169</v>
      </c>
      <c r="O433">
        <f t="shared" si="101"/>
        <v>4.9999999999999996E-2</v>
      </c>
      <c r="P433" t="s">
        <v>169</v>
      </c>
      <c r="Q433">
        <v>18.5</v>
      </c>
      <c r="R433">
        <v>18.57</v>
      </c>
      <c r="S433">
        <v>18.43</v>
      </c>
      <c r="T433" s="43">
        <f t="shared" si="102"/>
        <v>18.5</v>
      </c>
      <c r="U433" s="40">
        <v>41.23</v>
      </c>
      <c r="V433" s="40">
        <v>37.770000000000003</v>
      </c>
      <c r="W433" s="40">
        <v>40.130000000000003</v>
      </c>
      <c r="X433" s="43">
        <f t="shared" si="103"/>
        <v>39.71</v>
      </c>
      <c r="Y433" s="93">
        <f>'Std. Curve C-16S'!C58</f>
        <v>33.590475677423008</v>
      </c>
      <c r="Z433" s="2" t="s">
        <v>74</v>
      </c>
      <c r="AA433" s="37">
        <f t="shared" si="96"/>
        <v>1118000</v>
      </c>
      <c r="AB433" s="38">
        <f>X433*'DNA extraction'!O433*'DNA extraction'!F433/'DNA extraction'!E433/1000</f>
        <v>320.24193548387098</v>
      </c>
      <c r="AC433" s="38">
        <f>AB433*FWDW!H433</f>
        <v>0</v>
      </c>
      <c r="AD433" s="37">
        <f t="shared" si="97"/>
        <v>358030483.87096775</v>
      </c>
      <c r="AE433" s="37">
        <f t="shared" si="98"/>
        <v>0</v>
      </c>
      <c r="AF433" s="39">
        <f t="shared" si="99"/>
        <v>1.7678235206037933</v>
      </c>
      <c r="AG433" s="39">
        <f t="shared" si="100"/>
        <v>4.4518346023767141E-2</v>
      </c>
    </row>
    <row r="434" spans="1:33" x14ac:dyDescent="0.3">
      <c r="A434" s="31" t="str">
        <f>Meta!A434</f>
        <v>NxW_16S</v>
      </c>
      <c r="B434">
        <v>280</v>
      </c>
      <c r="C434" t="s">
        <v>73</v>
      </c>
      <c r="D434" t="s">
        <v>341</v>
      </c>
      <c r="E434" t="s">
        <v>210</v>
      </c>
      <c r="F434" t="s">
        <v>108</v>
      </c>
      <c r="G434" t="s">
        <v>211</v>
      </c>
      <c r="H434" t="s">
        <v>212</v>
      </c>
      <c r="I434">
        <v>0.33</v>
      </c>
      <c r="J434">
        <v>0.33</v>
      </c>
      <c r="K434">
        <v>0.33</v>
      </c>
      <c r="L434" s="41">
        <f t="shared" si="104"/>
        <v>0.33</v>
      </c>
      <c r="M434">
        <v>1</v>
      </c>
      <c r="N434" s="36">
        <f t="shared" si="105"/>
        <v>-99.90673966531169</v>
      </c>
      <c r="O434">
        <f t="shared" si="101"/>
        <v>4.9999999999999996E-2</v>
      </c>
      <c r="P434" t="s">
        <v>170</v>
      </c>
      <c r="Q434">
        <v>16.89</v>
      </c>
      <c r="R434">
        <v>16.7</v>
      </c>
      <c r="S434">
        <v>16.690000000000001</v>
      </c>
      <c r="T434" s="43">
        <f t="shared" si="102"/>
        <v>16.760000000000002</v>
      </c>
      <c r="U434" s="40">
        <v>122.4</v>
      </c>
      <c r="V434" s="40">
        <v>131.9</v>
      </c>
      <c r="W434" s="40">
        <v>129.69999999999999</v>
      </c>
      <c r="X434" s="43">
        <f t="shared" si="103"/>
        <v>128</v>
      </c>
      <c r="Y434" s="93">
        <f>'Std. Curve C-16S'!C59</f>
        <v>108.4673529280728</v>
      </c>
      <c r="Z434" s="2" t="s">
        <v>74</v>
      </c>
      <c r="AA434" s="37">
        <f t="shared" si="96"/>
        <v>1118000</v>
      </c>
      <c r="AB434" s="38">
        <f>X434*'DNA extraction'!O434*'DNA extraction'!F434/'DNA extraction'!E434/1000</f>
        <v>1038.118410381184</v>
      </c>
      <c r="AC434" s="38">
        <f>AB434*FWDW!H434</f>
        <v>0</v>
      </c>
      <c r="AD434" s="37">
        <f t="shared" si="97"/>
        <v>1160616382.8061638</v>
      </c>
      <c r="AE434" s="37">
        <f t="shared" si="98"/>
        <v>0</v>
      </c>
      <c r="AF434" s="39">
        <f t="shared" si="99"/>
        <v>4.9729267036625391</v>
      </c>
      <c r="AG434" s="39">
        <f t="shared" si="100"/>
        <v>3.8850989872363587E-2</v>
      </c>
    </row>
    <row r="435" spans="1:33" x14ac:dyDescent="0.3">
      <c r="A435" s="31" t="str">
        <f>Meta!A435</f>
        <v>NxW_16S</v>
      </c>
      <c r="B435">
        <v>281</v>
      </c>
      <c r="C435" t="s">
        <v>73</v>
      </c>
      <c r="D435" t="s">
        <v>341</v>
      </c>
      <c r="E435" t="s">
        <v>210</v>
      </c>
      <c r="F435" t="s">
        <v>108</v>
      </c>
      <c r="G435" t="s">
        <v>211</v>
      </c>
      <c r="H435" t="s">
        <v>212</v>
      </c>
      <c r="I435">
        <v>0.33</v>
      </c>
      <c r="J435">
        <v>0.35</v>
      </c>
      <c r="K435">
        <v>0.33</v>
      </c>
      <c r="L435" s="41">
        <f t="shared" si="104"/>
        <v>0.33666666666666667</v>
      </c>
      <c r="M435">
        <v>1</v>
      </c>
      <c r="N435" s="36">
        <f t="shared" si="105"/>
        <v>-99.892921329501362</v>
      </c>
      <c r="O435">
        <f t="shared" si="101"/>
        <v>4.9999999999999996E-2</v>
      </c>
      <c r="P435" t="s">
        <v>171</v>
      </c>
      <c r="Q435">
        <v>17.72</v>
      </c>
      <c r="R435">
        <v>17.61</v>
      </c>
      <c r="S435">
        <v>17.559999999999999</v>
      </c>
      <c r="T435" s="43">
        <f t="shared" si="102"/>
        <v>17.63</v>
      </c>
      <c r="U435" s="40">
        <v>69.86</v>
      </c>
      <c r="V435" s="40">
        <v>71.760000000000005</v>
      </c>
      <c r="W435" s="40">
        <v>72.14</v>
      </c>
      <c r="X435" s="43">
        <f t="shared" si="103"/>
        <v>71.25333333333333</v>
      </c>
      <c r="Y435" s="93">
        <f>'Std. Curve C-16S'!C60</f>
        <v>60.361162847686266</v>
      </c>
      <c r="Z435" s="2" t="s">
        <v>74</v>
      </c>
      <c r="AA435" s="37">
        <f t="shared" si="96"/>
        <v>1118000</v>
      </c>
      <c r="AB435" s="38">
        <f>X435*'DNA extraction'!O435*'DNA extraction'!F435/'DNA extraction'!E435/1000</f>
        <v>562.1564760026298</v>
      </c>
      <c r="AC435" s="38">
        <f>AB435*FWDW!H435</f>
        <v>0</v>
      </c>
      <c r="AD435" s="37">
        <f t="shared" si="97"/>
        <v>628490940.17094016</v>
      </c>
      <c r="AE435" s="37">
        <f t="shared" si="98"/>
        <v>0</v>
      </c>
      <c r="AF435" s="39">
        <f t="shared" si="99"/>
        <v>1.2215290963924426</v>
      </c>
      <c r="AG435" s="39">
        <f t="shared" si="100"/>
        <v>1.714346598604663E-2</v>
      </c>
    </row>
    <row r="436" spans="1:33" x14ac:dyDescent="0.3">
      <c r="A436" s="31" t="str">
        <f>Meta!A436</f>
        <v>NxW_16S</v>
      </c>
      <c r="B436">
        <v>282</v>
      </c>
      <c r="C436" t="s">
        <v>73</v>
      </c>
      <c r="D436" t="s">
        <v>341</v>
      </c>
      <c r="E436" t="s">
        <v>210</v>
      </c>
      <c r="F436" t="s">
        <v>108</v>
      </c>
      <c r="G436" t="s">
        <v>211</v>
      </c>
      <c r="H436" t="s">
        <v>212</v>
      </c>
      <c r="I436">
        <v>0.35</v>
      </c>
      <c r="J436">
        <v>0.33</v>
      </c>
      <c r="K436">
        <v>0.33</v>
      </c>
      <c r="L436" s="41">
        <f t="shared" si="104"/>
        <v>0.33666666666666667</v>
      </c>
      <c r="M436">
        <v>1</v>
      </c>
      <c r="N436" s="36">
        <f t="shared" si="105"/>
        <v>-99.892921329501362</v>
      </c>
      <c r="O436">
        <f t="shared" si="101"/>
        <v>4.9999999999999996E-2</v>
      </c>
      <c r="P436" t="s">
        <v>172</v>
      </c>
      <c r="Q436">
        <v>17.29</v>
      </c>
      <c r="R436">
        <v>16.91</v>
      </c>
      <c r="S436">
        <v>16.989999999999998</v>
      </c>
      <c r="T436" s="43">
        <f t="shared" si="102"/>
        <v>17.063333333333333</v>
      </c>
      <c r="U436" s="40">
        <v>93.43</v>
      </c>
      <c r="V436" s="40">
        <v>114.6</v>
      </c>
      <c r="W436" s="40">
        <v>106</v>
      </c>
      <c r="X436" s="43">
        <f t="shared" si="103"/>
        <v>104.67666666666666</v>
      </c>
      <c r="Y436" s="93">
        <f>'Std. Curve C-16S'!C61</f>
        <v>88.420074274451935</v>
      </c>
      <c r="Z436" s="2" t="s">
        <v>74</v>
      </c>
      <c r="AA436" s="37">
        <f t="shared" si="96"/>
        <v>1118000</v>
      </c>
      <c r="AB436" s="38">
        <f>X436*'DNA extraction'!O436*'DNA extraction'!F436/'DNA extraction'!E436/1000</f>
        <v>830.10837959291575</v>
      </c>
      <c r="AC436" s="38">
        <f>AB436*FWDW!H436</f>
        <v>0</v>
      </c>
      <c r="AD436" s="37">
        <f t="shared" si="97"/>
        <v>928061168.38487983</v>
      </c>
      <c r="AE436" s="37">
        <f t="shared" si="98"/>
        <v>0</v>
      </c>
      <c r="AF436" s="39">
        <f t="shared" si="99"/>
        <v>10.646860257058567</v>
      </c>
      <c r="AG436" s="39">
        <f t="shared" si="100"/>
        <v>0.10171187711739547</v>
      </c>
    </row>
    <row r="437" spans="1:33" x14ac:dyDescent="0.3">
      <c r="A437" s="31" t="str">
        <f>Meta!A437</f>
        <v>NxW_16S</v>
      </c>
      <c r="B437">
        <v>283</v>
      </c>
      <c r="C437" t="s">
        <v>73</v>
      </c>
      <c r="D437" t="s">
        <v>341</v>
      </c>
      <c r="E437" t="s">
        <v>210</v>
      </c>
      <c r="F437" t="s">
        <v>108</v>
      </c>
      <c r="G437" t="s">
        <v>211</v>
      </c>
      <c r="H437" t="s">
        <v>212</v>
      </c>
      <c r="I437">
        <v>0.34</v>
      </c>
      <c r="J437">
        <v>0.33</v>
      </c>
      <c r="K437">
        <v>0.33</v>
      </c>
      <c r="L437" s="41">
        <f t="shared" si="104"/>
        <v>0.33333333333333331</v>
      </c>
      <c r="M437">
        <v>1</v>
      </c>
      <c r="N437" s="36">
        <f t="shared" si="105"/>
        <v>-99.9</v>
      </c>
      <c r="O437">
        <f t="shared" si="101"/>
        <v>4.9999999999999996E-2</v>
      </c>
      <c r="P437" t="s">
        <v>173</v>
      </c>
      <c r="Q437">
        <v>17.25</v>
      </c>
      <c r="R437">
        <v>16.87</v>
      </c>
      <c r="S437">
        <v>16.97</v>
      </c>
      <c r="T437" s="43">
        <f t="shared" si="102"/>
        <v>17.03</v>
      </c>
      <c r="U437" s="40">
        <v>95.99</v>
      </c>
      <c r="V437" s="40">
        <v>117.7</v>
      </c>
      <c r="W437" s="40">
        <v>107.4</v>
      </c>
      <c r="X437" s="43">
        <f t="shared" si="103"/>
        <v>107.03000000000002</v>
      </c>
      <c r="Y437" s="93">
        <f>'Std. Curve C-16S'!C62</f>
        <v>90.428103169722121</v>
      </c>
      <c r="Z437" s="2" t="s">
        <v>74</v>
      </c>
      <c r="AA437" s="37">
        <f t="shared" si="96"/>
        <v>1118000</v>
      </c>
      <c r="AB437" s="38">
        <f>X437*'DNA extraction'!O437*'DNA extraction'!F437/'DNA extraction'!E437/1000</f>
        <v>878.37505129257295</v>
      </c>
      <c r="AC437" s="38">
        <f>AB437*FWDW!H437</f>
        <v>0</v>
      </c>
      <c r="AD437" s="37">
        <f t="shared" si="97"/>
        <v>982023307.34509659</v>
      </c>
      <c r="AE437" s="37">
        <f t="shared" si="98"/>
        <v>0</v>
      </c>
      <c r="AF437" s="39">
        <f t="shared" si="99"/>
        <v>10.859728357560336</v>
      </c>
      <c r="AG437" s="39">
        <f t="shared" si="100"/>
        <v>0.10146434044249587</v>
      </c>
    </row>
    <row r="438" spans="1:33" x14ac:dyDescent="0.3">
      <c r="A438" s="31" t="str">
        <f>Meta!A438</f>
        <v>NxW_16S</v>
      </c>
      <c r="B438">
        <v>284</v>
      </c>
      <c r="C438" t="s">
        <v>73</v>
      </c>
      <c r="D438" t="s">
        <v>341</v>
      </c>
      <c r="E438" t="s">
        <v>210</v>
      </c>
      <c r="F438" t="s">
        <v>108</v>
      </c>
      <c r="G438" t="s">
        <v>211</v>
      </c>
      <c r="H438" t="s">
        <v>212</v>
      </c>
      <c r="I438">
        <v>0.32</v>
      </c>
      <c r="J438">
        <v>0.31</v>
      </c>
      <c r="K438">
        <v>0.28999999999999998</v>
      </c>
      <c r="L438" s="41">
        <f t="shared" si="104"/>
        <v>0.30666666666666664</v>
      </c>
      <c r="M438">
        <v>1</v>
      </c>
      <c r="N438" s="36">
        <f t="shared" si="105"/>
        <v>-99.94515583423879</v>
      </c>
      <c r="O438">
        <f t="shared" si="101"/>
        <v>4.9999999999999996E-2</v>
      </c>
      <c r="P438" t="s">
        <v>174</v>
      </c>
      <c r="Q438">
        <v>17.059999999999999</v>
      </c>
      <c r="R438">
        <v>16.66</v>
      </c>
      <c r="S438">
        <v>16.739999999999998</v>
      </c>
      <c r="T438" s="43">
        <f t="shared" si="102"/>
        <v>16.819999999999997</v>
      </c>
      <c r="U438" s="40">
        <v>109.1</v>
      </c>
      <c r="V438" s="40">
        <v>135.4</v>
      </c>
      <c r="W438" s="40">
        <v>125.4</v>
      </c>
      <c r="X438" s="43">
        <f t="shared" si="103"/>
        <v>123.3</v>
      </c>
      <c r="Y438" s="93">
        <f>'Std. Curve C-16S'!C63</f>
        <v>104.17043058134982</v>
      </c>
      <c r="Z438" s="2" t="s">
        <v>74</v>
      </c>
      <c r="AA438" s="37">
        <f t="shared" ref="AA438:AA463" si="106">VLOOKUP(Z438,$AK$3:$AR$4,8,FALSE)</f>
        <v>1118000</v>
      </c>
      <c r="AB438" s="38">
        <f>X438*'DNA extraction'!O438*'DNA extraction'!F438/'DNA extraction'!E438/1000</f>
        <v>999.59464937170651</v>
      </c>
      <c r="AC438" s="38">
        <f>AB438*FWDW!H438</f>
        <v>0</v>
      </c>
      <c r="AD438" s="37">
        <f t="shared" ref="AD438:AD463" si="107">AB438*AA438</f>
        <v>1117546817.9975679</v>
      </c>
      <c r="AE438" s="37">
        <f t="shared" ref="AE438:AE463" si="108">AC438*AA438</f>
        <v>0</v>
      </c>
      <c r="AF438" s="39">
        <f t="shared" ref="AF438:AF463" si="109">STDEV(U438:W438)</f>
        <v>13.275164782404781</v>
      </c>
      <c r="AG438" s="39">
        <f t="shared" ref="AG438:AG463" si="110">AF438/X438</f>
        <v>0.10766557001139319</v>
      </c>
    </row>
    <row r="439" spans="1:33" x14ac:dyDescent="0.3">
      <c r="A439" s="31" t="str">
        <f>Meta!A439</f>
        <v>NxW_16S</v>
      </c>
      <c r="B439">
        <v>285</v>
      </c>
      <c r="C439" t="s">
        <v>73</v>
      </c>
      <c r="D439" t="s">
        <v>341</v>
      </c>
      <c r="E439" t="s">
        <v>210</v>
      </c>
      <c r="F439" t="s">
        <v>108</v>
      </c>
      <c r="G439" t="s">
        <v>211</v>
      </c>
      <c r="H439" t="s">
        <v>212</v>
      </c>
      <c r="I439">
        <v>0.3</v>
      </c>
      <c r="J439">
        <v>0.28999999999999998</v>
      </c>
      <c r="K439">
        <v>0.28999999999999998</v>
      </c>
      <c r="L439" s="41">
        <f t="shared" si="104"/>
        <v>0.29333333333333328</v>
      </c>
      <c r="M439">
        <v>1</v>
      </c>
      <c r="N439" s="36">
        <f t="shared" si="105"/>
        <v>-99.961013962974505</v>
      </c>
      <c r="O439">
        <f t="shared" si="101"/>
        <v>4.9999999999999996E-2</v>
      </c>
      <c r="P439" t="s">
        <v>175</v>
      </c>
      <c r="Q439">
        <v>17.89</v>
      </c>
      <c r="R439">
        <v>17.53</v>
      </c>
      <c r="S439">
        <v>17.75</v>
      </c>
      <c r="T439" s="43">
        <f t="shared" si="102"/>
        <v>17.723333333333333</v>
      </c>
      <c r="U439" s="40">
        <v>62.28</v>
      </c>
      <c r="V439" s="40">
        <v>75.7</v>
      </c>
      <c r="W439" s="40">
        <v>63.47</v>
      </c>
      <c r="X439" s="43">
        <f t="shared" si="103"/>
        <v>67.150000000000006</v>
      </c>
      <c r="Y439" s="93">
        <f>'Std. Curve C-16S'!C64</f>
        <v>56.682692253981557</v>
      </c>
      <c r="Z439" s="2" t="s">
        <v>74</v>
      </c>
      <c r="AA439" s="37">
        <f t="shared" si="106"/>
        <v>1118000</v>
      </c>
      <c r="AB439" s="38">
        <f>X439*'DNA extraction'!O439*'DNA extraction'!F439/'DNA extraction'!E439/1000</f>
        <v>543.2847896440129</v>
      </c>
      <c r="AC439" s="38">
        <f>AB439*FWDW!H439</f>
        <v>0</v>
      </c>
      <c r="AD439" s="37">
        <f t="shared" si="107"/>
        <v>607392394.82200646</v>
      </c>
      <c r="AE439" s="37">
        <f t="shared" si="108"/>
        <v>0</v>
      </c>
      <c r="AF439" s="39">
        <f t="shared" si="109"/>
        <v>7.4283847504016665</v>
      </c>
      <c r="AG439" s="39">
        <f t="shared" si="110"/>
        <v>0.11062374907522958</v>
      </c>
    </row>
    <row r="440" spans="1:33" x14ac:dyDescent="0.3">
      <c r="A440" s="31" t="str">
        <f>Meta!A440</f>
        <v>NxW_16S</v>
      </c>
      <c r="B440">
        <v>286</v>
      </c>
      <c r="C440" t="s">
        <v>73</v>
      </c>
      <c r="D440" t="s">
        <v>341</v>
      </c>
      <c r="E440" t="s">
        <v>210</v>
      </c>
      <c r="F440" t="s">
        <v>108</v>
      </c>
      <c r="G440" t="s">
        <v>211</v>
      </c>
      <c r="H440" t="s">
        <v>212</v>
      </c>
      <c r="I440">
        <v>0.33</v>
      </c>
      <c r="J440">
        <v>0.32</v>
      </c>
      <c r="K440">
        <v>0.32</v>
      </c>
      <c r="L440" s="41">
        <f t="shared" si="104"/>
        <v>0.32333333333333331</v>
      </c>
      <c r="M440">
        <v>1</v>
      </c>
      <c r="N440" s="36">
        <f t="shared" si="105"/>
        <v>-99.919236246454588</v>
      </c>
      <c r="O440">
        <f t="shared" si="101"/>
        <v>4.9999999999999996E-2</v>
      </c>
      <c r="P440" t="s">
        <v>176</v>
      </c>
      <c r="Q440">
        <v>17.510000000000002</v>
      </c>
      <c r="R440">
        <v>16.95</v>
      </c>
      <c r="S440">
        <v>17</v>
      </c>
      <c r="T440" s="43">
        <f t="shared" si="102"/>
        <v>17.153333333333332</v>
      </c>
      <c r="U440" s="40">
        <v>80.52</v>
      </c>
      <c r="V440" s="40">
        <v>111.6</v>
      </c>
      <c r="W440" s="40">
        <v>105.2</v>
      </c>
      <c r="X440" s="43">
        <f t="shared" si="103"/>
        <v>99.106666666666669</v>
      </c>
      <c r="Y440" s="93">
        <f>'Std. Curve C-16S'!C65</f>
        <v>83.218331078801981</v>
      </c>
      <c r="Z440" s="2" t="s">
        <v>74</v>
      </c>
      <c r="AA440" s="37">
        <f t="shared" si="106"/>
        <v>1118000</v>
      </c>
      <c r="AB440" s="38">
        <f>X440*'DNA extraction'!O440*'DNA extraction'!F440/'DNA extraction'!E440/1000</f>
        <v>785.93708696801491</v>
      </c>
      <c r="AC440" s="38">
        <f>AB440*FWDW!H440</f>
        <v>0</v>
      </c>
      <c r="AD440" s="37">
        <f t="shared" si="107"/>
        <v>878677663.2302407</v>
      </c>
      <c r="AE440" s="37">
        <f t="shared" si="108"/>
        <v>0</v>
      </c>
      <c r="AF440" s="39">
        <f t="shared" si="109"/>
        <v>16.411524406140174</v>
      </c>
      <c r="AG440" s="39">
        <f t="shared" si="110"/>
        <v>0.16559455542318216</v>
      </c>
    </row>
    <row r="441" spans="1:33" x14ac:dyDescent="0.3">
      <c r="A441" s="31" t="str">
        <f>Meta!A441</f>
        <v>NxW_16S</v>
      </c>
      <c r="B441">
        <v>287</v>
      </c>
      <c r="C441" t="s">
        <v>73</v>
      </c>
      <c r="D441" t="s">
        <v>341</v>
      </c>
      <c r="E441" t="s">
        <v>210</v>
      </c>
      <c r="F441" t="s">
        <v>108</v>
      </c>
      <c r="G441" t="s">
        <v>211</v>
      </c>
      <c r="H441" t="s">
        <v>212</v>
      </c>
      <c r="I441">
        <v>0.32</v>
      </c>
      <c r="J441">
        <v>0.34</v>
      </c>
      <c r="K441">
        <v>0.31</v>
      </c>
      <c r="L441" s="41">
        <f t="shared" si="104"/>
        <v>0.32333333333333331</v>
      </c>
      <c r="M441">
        <v>1</v>
      </c>
      <c r="N441" s="36">
        <f t="shared" si="105"/>
        <v>-99.919236246454588</v>
      </c>
      <c r="O441">
        <f t="shared" si="101"/>
        <v>4.9999999999999996E-2</v>
      </c>
      <c r="P441" t="s">
        <v>177</v>
      </c>
      <c r="Q441">
        <v>17.91</v>
      </c>
      <c r="R441">
        <v>17.68</v>
      </c>
      <c r="S441">
        <v>17.68</v>
      </c>
      <c r="T441" s="43">
        <f t="shared" si="102"/>
        <v>17.756666666666668</v>
      </c>
      <c r="U441" s="40">
        <v>61.44</v>
      </c>
      <c r="V441" s="40">
        <v>68.48</v>
      </c>
      <c r="W441" s="40">
        <v>66.540000000000006</v>
      </c>
      <c r="X441" s="43">
        <f t="shared" si="103"/>
        <v>65.486666666666679</v>
      </c>
      <c r="Y441" s="93">
        <f>'Std. Curve C-16S'!C66</f>
        <v>55.42400739918498</v>
      </c>
      <c r="Z441" s="2" t="s">
        <v>74</v>
      </c>
      <c r="AA441" s="37">
        <f t="shared" si="106"/>
        <v>1118000</v>
      </c>
      <c r="AB441" s="38">
        <f>X441*'DNA extraction'!O441*'DNA extraction'!F441/'DNA extraction'!E441/1000</f>
        <v>510.21945201921841</v>
      </c>
      <c r="AC441" s="38">
        <f>AB441*FWDW!H441</f>
        <v>0</v>
      </c>
      <c r="AD441" s="37">
        <f t="shared" si="107"/>
        <v>570425347.35748613</v>
      </c>
      <c r="AE441" s="37">
        <f t="shared" si="108"/>
        <v>0</v>
      </c>
      <c r="AF441" s="39">
        <f t="shared" si="109"/>
        <v>3.636280150556797</v>
      </c>
      <c r="AG441" s="39">
        <f t="shared" si="110"/>
        <v>5.5527030701773332E-2</v>
      </c>
    </row>
    <row r="442" spans="1:33" x14ac:dyDescent="0.3">
      <c r="A442" s="31" t="str">
        <f>Meta!A442</f>
        <v>NxW_16S</v>
      </c>
      <c r="B442">
        <v>288</v>
      </c>
      <c r="C442" t="s">
        <v>73</v>
      </c>
      <c r="D442" t="s">
        <v>341</v>
      </c>
      <c r="E442" t="s">
        <v>210</v>
      </c>
      <c r="F442" t="s">
        <v>108</v>
      </c>
      <c r="G442" t="s">
        <v>211</v>
      </c>
      <c r="H442" t="s">
        <v>212</v>
      </c>
      <c r="I442">
        <v>0.3</v>
      </c>
      <c r="J442">
        <v>0.28999999999999998</v>
      </c>
      <c r="K442">
        <v>0.28999999999999998</v>
      </c>
      <c r="L442" s="41">
        <f t="shared" si="104"/>
        <v>0.29333333333333328</v>
      </c>
      <c r="M442">
        <v>1</v>
      </c>
      <c r="N442" s="36">
        <f t="shared" si="105"/>
        <v>-99.961013962974505</v>
      </c>
      <c r="O442">
        <f t="shared" si="101"/>
        <v>4.9999999999999996E-2</v>
      </c>
      <c r="P442" t="s">
        <v>178</v>
      </c>
      <c r="Q442">
        <v>17.75</v>
      </c>
      <c r="R442">
        <v>17.420000000000002</v>
      </c>
      <c r="S442">
        <v>17.72</v>
      </c>
      <c r="T442" s="43">
        <f t="shared" si="102"/>
        <v>17.63</v>
      </c>
      <c r="U442" s="40">
        <v>68.459999999999994</v>
      </c>
      <c r="V442" s="40">
        <v>81.48</v>
      </c>
      <c r="W442" s="40">
        <v>64.77</v>
      </c>
      <c r="X442" s="43">
        <f t="shared" si="103"/>
        <v>71.569999999999993</v>
      </c>
      <c r="Y442" s="93">
        <f>'Std. Curve C-16S'!C67</f>
        <v>60.361162847686266</v>
      </c>
      <c r="Z442" s="2" t="s">
        <v>74</v>
      </c>
      <c r="AA442" s="37">
        <f t="shared" si="106"/>
        <v>1118000</v>
      </c>
      <c r="AB442" s="38">
        <f>X442*'DNA extraction'!O442*'DNA extraction'!F442/'DNA extraction'!E442/1000</f>
        <v>577.17741935483866</v>
      </c>
      <c r="AC442" s="38">
        <f>AB442*FWDW!H442</f>
        <v>0</v>
      </c>
      <c r="AD442" s="37">
        <f t="shared" si="107"/>
        <v>645284354.83870959</v>
      </c>
      <c r="AE442" s="37">
        <f t="shared" si="108"/>
        <v>0</v>
      </c>
      <c r="AF442" s="39">
        <f t="shared" si="109"/>
        <v>8.7783882347501638</v>
      </c>
      <c r="AG442" s="39">
        <f t="shared" si="110"/>
        <v>0.1226545792196474</v>
      </c>
    </row>
    <row r="443" spans="1:33" x14ac:dyDescent="0.3">
      <c r="A443" s="31" t="str">
        <f>Meta!A443</f>
        <v>NxW_16S</v>
      </c>
      <c r="B443">
        <v>289</v>
      </c>
      <c r="C443" t="s">
        <v>73</v>
      </c>
      <c r="D443" t="s">
        <v>341</v>
      </c>
      <c r="E443" t="s">
        <v>210</v>
      </c>
      <c r="F443" t="s">
        <v>108</v>
      </c>
      <c r="G443" t="s">
        <v>211</v>
      </c>
      <c r="H443" t="s">
        <v>212</v>
      </c>
      <c r="I443">
        <v>0.28999999999999998</v>
      </c>
      <c r="J443">
        <v>0.3</v>
      </c>
      <c r="K443">
        <v>0.28999999999999998</v>
      </c>
      <c r="L443" s="41">
        <f t="shared" si="104"/>
        <v>0.29333333333333328</v>
      </c>
      <c r="M443">
        <v>1</v>
      </c>
      <c r="N443" s="36">
        <f t="shared" si="105"/>
        <v>-99.961013962974505</v>
      </c>
      <c r="O443">
        <f t="shared" si="101"/>
        <v>4.9999999999999996E-2</v>
      </c>
      <c r="P443" t="s">
        <v>179</v>
      </c>
      <c r="Q443">
        <v>17.07</v>
      </c>
      <c r="R443">
        <v>16.73</v>
      </c>
      <c r="S443">
        <v>17.239999999999998</v>
      </c>
      <c r="T443" s="43">
        <f t="shared" si="102"/>
        <v>17.013333333333332</v>
      </c>
      <c r="U443" s="40">
        <v>108.4</v>
      </c>
      <c r="V443" s="40">
        <v>129.19999999999999</v>
      </c>
      <c r="W443" s="40">
        <v>89.52</v>
      </c>
      <c r="X443" s="43">
        <f t="shared" si="103"/>
        <v>109.04</v>
      </c>
      <c r="Y443" s="93">
        <f>'Std. Curve C-16S'!C68</f>
        <v>91.449154387818496</v>
      </c>
      <c r="Z443" s="2" t="s">
        <v>74</v>
      </c>
      <c r="AA443" s="37">
        <f t="shared" si="106"/>
        <v>1118000</v>
      </c>
      <c r="AB443" s="38">
        <f>X443*'DNA extraction'!O443*'DNA extraction'!F443/'DNA extraction'!E443/1000</f>
        <v>852.87446226046166</v>
      </c>
      <c r="AC443" s="38">
        <f>AB443*FWDW!H443</f>
        <v>0</v>
      </c>
      <c r="AD443" s="37">
        <f t="shared" si="107"/>
        <v>953513648.80719614</v>
      </c>
      <c r="AE443" s="37">
        <f t="shared" si="108"/>
        <v>0</v>
      </c>
      <c r="AF443" s="39">
        <f t="shared" si="109"/>
        <v>19.847740425549674</v>
      </c>
      <c r="AG443" s="39">
        <f t="shared" si="110"/>
        <v>0.18202256443093978</v>
      </c>
    </row>
    <row r="444" spans="1:33" x14ac:dyDescent="0.3">
      <c r="A444" s="31" t="str">
        <f>Meta!A444</f>
        <v>NxW_16S</v>
      </c>
      <c r="B444">
        <v>290</v>
      </c>
      <c r="C444" t="s">
        <v>73</v>
      </c>
      <c r="D444" t="s">
        <v>341</v>
      </c>
      <c r="E444" t="s">
        <v>210</v>
      </c>
      <c r="F444" t="s">
        <v>108</v>
      </c>
      <c r="G444" t="s">
        <v>211</v>
      </c>
      <c r="H444" t="s">
        <v>212</v>
      </c>
      <c r="I444">
        <v>0.32</v>
      </c>
      <c r="J444">
        <v>0.32</v>
      </c>
      <c r="K444">
        <v>0.32</v>
      </c>
      <c r="L444" s="41">
        <f t="shared" si="104"/>
        <v>0.32</v>
      </c>
      <c r="M444">
        <v>1</v>
      </c>
      <c r="N444" s="36">
        <f t="shared" si="105"/>
        <v>-99.92501057906675</v>
      </c>
      <c r="O444">
        <f t="shared" ref="O444:O463" si="111">AVERAGE(0.03,0.08,0.04)</f>
        <v>4.9999999999999996E-2</v>
      </c>
      <c r="P444" t="s">
        <v>180</v>
      </c>
      <c r="Q444">
        <v>18.3</v>
      </c>
      <c r="R444">
        <v>17.899999999999999</v>
      </c>
      <c r="S444">
        <v>18.010000000000002</v>
      </c>
      <c r="T444" s="43">
        <f t="shared" si="102"/>
        <v>18.070000000000004</v>
      </c>
      <c r="U444" s="40">
        <v>47.2</v>
      </c>
      <c r="V444" s="40">
        <v>59.12</v>
      </c>
      <c r="W444" s="40">
        <v>53.26</v>
      </c>
      <c r="X444" s="43">
        <f t="shared" si="103"/>
        <v>53.193333333333328</v>
      </c>
      <c r="Y444" s="93">
        <f>'Std. Curve C-16S'!C69</f>
        <v>44.877018302396699</v>
      </c>
      <c r="Z444" s="2" t="s">
        <v>74</v>
      </c>
      <c r="AA444" s="37">
        <f t="shared" si="106"/>
        <v>1118000</v>
      </c>
      <c r="AB444" s="38">
        <f>X444*'DNA extraction'!O444*'DNA extraction'!F444/'DNA extraction'!E444/1000</f>
        <v>431.58891142663958</v>
      </c>
      <c r="AC444" s="38">
        <f>AB444*FWDW!H444</f>
        <v>0</v>
      </c>
      <c r="AD444" s="37">
        <f t="shared" si="107"/>
        <v>482516402.97498304</v>
      </c>
      <c r="AE444" s="37">
        <f t="shared" si="108"/>
        <v>0</v>
      </c>
      <c r="AF444" s="39">
        <f t="shared" si="109"/>
        <v>5.9602796354980949</v>
      </c>
      <c r="AG444" s="39">
        <f t="shared" si="110"/>
        <v>0.1120493727691082</v>
      </c>
    </row>
    <row r="445" spans="1:33" x14ac:dyDescent="0.3">
      <c r="A445" s="31" t="str">
        <f>Meta!A445</f>
        <v>NxW_16S</v>
      </c>
      <c r="B445">
        <v>291</v>
      </c>
      <c r="C445" t="s">
        <v>73</v>
      </c>
      <c r="D445" t="s">
        <v>341</v>
      </c>
      <c r="E445" t="s">
        <v>210</v>
      </c>
      <c r="F445" t="s">
        <v>108</v>
      </c>
      <c r="G445" t="s">
        <v>211</v>
      </c>
      <c r="H445" t="s">
        <v>212</v>
      </c>
      <c r="I445">
        <v>0.33</v>
      </c>
      <c r="J445">
        <v>0.32</v>
      </c>
      <c r="K445">
        <v>0.32</v>
      </c>
      <c r="L445" s="41">
        <f t="shared" si="104"/>
        <v>0.32333333333333331</v>
      </c>
      <c r="M445">
        <v>1</v>
      </c>
      <c r="N445" s="36">
        <f t="shared" si="105"/>
        <v>-99.919236246454588</v>
      </c>
      <c r="O445">
        <f t="shared" si="111"/>
        <v>4.9999999999999996E-2</v>
      </c>
      <c r="P445" t="s">
        <v>181</v>
      </c>
      <c r="Q445">
        <v>16.690000000000001</v>
      </c>
      <c r="R445">
        <v>16.579999999999998</v>
      </c>
      <c r="S445">
        <v>16.57</v>
      </c>
      <c r="T445" s="43">
        <f t="shared" si="102"/>
        <v>16.613333333333333</v>
      </c>
      <c r="U445" s="40">
        <v>140.19999999999999</v>
      </c>
      <c r="V445" s="40">
        <v>142.9</v>
      </c>
      <c r="W445" s="40">
        <v>140.6</v>
      </c>
      <c r="X445" s="43">
        <f t="shared" si="103"/>
        <v>141.23333333333335</v>
      </c>
      <c r="Y445" s="93">
        <f>'Std. Curve C-16S'!C70</f>
        <v>119.73200162008025</v>
      </c>
      <c r="Z445" s="2" t="s">
        <v>74</v>
      </c>
      <c r="AA445" s="37">
        <f t="shared" si="106"/>
        <v>1118000</v>
      </c>
      <c r="AB445" s="38">
        <f>X445*'DNA extraction'!O445*'DNA extraction'!F445/'DNA extraction'!E445/1000</f>
        <v>1144.5164775796868</v>
      </c>
      <c r="AC445" s="38">
        <f>AB445*FWDW!H445</f>
        <v>0</v>
      </c>
      <c r="AD445" s="37">
        <f t="shared" si="107"/>
        <v>1279569421.9340899</v>
      </c>
      <c r="AE445" s="37">
        <f t="shared" si="108"/>
        <v>0</v>
      </c>
      <c r="AF445" s="39">
        <f t="shared" si="109"/>
        <v>1.4571661996263015</v>
      </c>
      <c r="AG445" s="39">
        <f t="shared" si="110"/>
        <v>1.0317438279157196E-2</v>
      </c>
    </row>
    <row r="446" spans="1:33" x14ac:dyDescent="0.3">
      <c r="A446" s="31" t="str">
        <f>Meta!A446</f>
        <v>NxW_16S</v>
      </c>
      <c r="B446">
        <v>292</v>
      </c>
      <c r="C446" t="s">
        <v>73</v>
      </c>
      <c r="D446" t="s">
        <v>341</v>
      </c>
      <c r="E446" t="s">
        <v>210</v>
      </c>
      <c r="F446" t="s">
        <v>108</v>
      </c>
      <c r="G446" t="s">
        <v>211</v>
      </c>
      <c r="H446" t="s">
        <v>212</v>
      </c>
      <c r="I446">
        <v>0.31</v>
      </c>
      <c r="J446">
        <v>0.31</v>
      </c>
      <c r="K446">
        <v>0.32</v>
      </c>
      <c r="L446" s="41">
        <f t="shared" si="104"/>
        <v>0.3133333333333333</v>
      </c>
      <c r="M446">
        <v>1</v>
      </c>
      <c r="N446" s="36">
        <f t="shared" si="105"/>
        <v>-99.93565561736672</v>
      </c>
      <c r="O446">
        <f t="shared" si="111"/>
        <v>4.9999999999999996E-2</v>
      </c>
      <c r="P446" t="s">
        <v>182</v>
      </c>
      <c r="Q446">
        <v>16.79</v>
      </c>
      <c r="R446">
        <v>16.63</v>
      </c>
      <c r="S446">
        <v>16.809999999999999</v>
      </c>
      <c r="T446" s="43">
        <f t="shared" si="102"/>
        <v>16.743333333333336</v>
      </c>
      <c r="U446" s="40">
        <v>131</v>
      </c>
      <c r="V446" s="40">
        <v>138.19999999999999</v>
      </c>
      <c r="W446" s="40">
        <v>119.6</v>
      </c>
      <c r="X446" s="43">
        <f t="shared" si="103"/>
        <v>129.6</v>
      </c>
      <c r="Y446" s="93">
        <f>'Std. Curve C-16S'!C71</f>
        <v>109.69209080212745</v>
      </c>
      <c r="Z446" s="2" t="s">
        <v>74</v>
      </c>
      <c r="AA446" s="37">
        <f t="shared" si="106"/>
        <v>1118000</v>
      </c>
      <c r="AB446" s="38">
        <f>X446*'DNA extraction'!O446*'DNA extraction'!F446/'DNA extraction'!E446/1000</f>
        <v>1018.0675569520818</v>
      </c>
      <c r="AC446" s="38">
        <f>AB446*FWDW!H446</f>
        <v>0</v>
      </c>
      <c r="AD446" s="37">
        <f t="shared" si="107"/>
        <v>1138199528.6724274</v>
      </c>
      <c r="AE446" s="37">
        <f t="shared" si="108"/>
        <v>0</v>
      </c>
      <c r="AF446" s="39">
        <f t="shared" si="109"/>
        <v>9.3786992701546819</v>
      </c>
      <c r="AG446" s="39">
        <f t="shared" si="110"/>
        <v>7.2366506714156495E-2</v>
      </c>
    </row>
    <row r="447" spans="1:33" x14ac:dyDescent="0.3">
      <c r="A447" s="31" t="str">
        <f>Meta!A447</f>
        <v>NxW_16S</v>
      </c>
      <c r="B447">
        <v>293</v>
      </c>
      <c r="C447" t="s">
        <v>73</v>
      </c>
      <c r="D447" t="s">
        <v>341</v>
      </c>
      <c r="E447" t="s">
        <v>210</v>
      </c>
      <c r="F447" t="s">
        <v>108</v>
      </c>
      <c r="G447" t="s">
        <v>211</v>
      </c>
      <c r="H447" t="s">
        <v>212</v>
      </c>
      <c r="I447">
        <v>0.31</v>
      </c>
      <c r="J447">
        <v>0.31</v>
      </c>
      <c r="K447">
        <v>0.3</v>
      </c>
      <c r="L447" s="41">
        <f t="shared" si="104"/>
        <v>0.30666666666666664</v>
      </c>
      <c r="M447">
        <v>1</v>
      </c>
      <c r="N447" s="36">
        <f t="shared" si="105"/>
        <v>-99.94515583423879</v>
      </c>
      <c r="O447">
        <f t="shared" si="111"/>
        <v>4.9999999999999996E-2</v>
      </c>
      <c r="P447" t="s">
        <v>183</v>
      </c>
      <c r="Q447">
        <v>18.649999999999999</v>
      </c>
      <c r="R447">
        <v>18.13</v>
      </c>
      <c r="S447">
        <v>18.3</v>
      </c>
      <c r="T447" s="43">
        <f t="shared" ref="T447:T463" si="112">AVERAGE(Q447:S447)</f>
        <v>18.36</v>
      </c>
      <c r="U447" s="40">
        <v>37.26</v>
      </c>
      <c r="V447" s="40">
        <v>50.69</v>
      </c>
      <c r="W447" s="40">
        <v>43.8</v>
      </c>
      <c r="X447" s="43">
        <f t="shared" ref="X447:X463" si="113">AVERAGE(U447:W447)</f>
        <v>43.916666666666664</v>
      </c>
      <c r="Y447" s="93">
        <f>'Std. Curve C-16S'!C72</f>
        <v>36.912787800035531</v>
      </c>
      <c r="Z447" s="2" t="s">
        <v>74</v>
      </c>
      <c r="AA447" s="37">
        <f t="shared" si="106"/>
        <v>1118000</v>
      </c>
      <c r="AB447" s="38">
        <f>X447*'DNA extraction'!O447*'DNA extraction'!F447/'DNA extraction'!E447/1000</f>
        <v>348.54497354497352</v>
      </c>
      <c r="AC447" s="38">
        <f>AB447*FWDW!H447</f>
        <v>0</v>
      </c>
      <c r="AD447" s="37">
        <f t="shared" si="107"/>
        <v>389673280.42328042</v>
      </c>
      <c r="AE447" s="37">
        <f t="shared" si="108"/>
        <v>0</v>
      </c>
      <c r="AF447" s="39">
        <f t="shared" si="109"/>
        <v>6.7157600711560015</v>
      </c>
      <c r="AG447" s="39">
        <f t="shared" si="110"/>
        <v>0.15292053292954844</v>
      </c>
    </row>
    <row r="448" spans="1:33" x14ac:dyDescent="0.3">
      <c r="A448" s="31" t="str">
        <f>Meta!A448</f>
        <v>NxW_16S</v>
      </c>
      <c r="B448">
        <v>294</v>
      </c>
      <c r="C448" t="s">
        <v>73</v>
      </c>
      <c r="D448" t="s">
        <v>341</v>
      </c>
      <c r="E448" t="s">
        <v>210</v>
      </c>
      <c r="F448" t="s">
        <v>108</v>
      </c>
      <c r="G448" t="s">
        <v>211</v>
      </c>
      <c r="H448" t="s">
        <v>212</v>
      </c>
      <c r="I448">
        <v>0.33</v>
      </c>
      <c r="J448">
        <v>0.33</v>
      </c>
      <c r="K448">
        <v>0.33</v>
      </c>
      <c r="L448" s="41">
        <f t="shared" si="104"/>
        <v>0.33</v>
      </c>
      <c r="M448">
        <v>1</v>
      </c>
      <c r="N448" s="36">
        <f t="shared" si="105"/>
        <v>-99.90673966531169</v>
      </c>
      <c r="O448">
        <f t="shared" si="111"/>
        <v>4.9999999999999996E-2</v>
      </c>
      <c r="P448" t="s">
        <v>184</v>
      </c>
      <c r="Q448">
        <v>17.22</v>
      </c>
      <c r="R448">
        <v>16.96</v>
      </c>
      <c r="S448">
        <v>17.12</v>
      </c>
      <c r="T448" s="43">
        <f t="shared" si="112"/>
        <v>17.099999999999998</v>
      </c>
      <c r="U448" s="40">
        <v>97.96</v>
      </c>
      <c r="V448" s="40">
        <v>110.8</v>
      </c>
      <c r="W448" s="40">
        <v>97.06</v>
      </c>
      <c r="X448" s="43">
        <f t="shared" si="113"/>
        <v>101.94</v>
      </c>
      <c r="Y448" s="93">
        <f>'Std. Curve C-16S'!C73</f>
        <v>86.262705510687155</v>
      </c>
      <c r="Z448" s="2" t="s">
        <v>74</v>
      </c>
      <c r="AA448" s="37">
        <f t="shared" si="106"/>
        <v>1118000</v>
      </c>
      <c r="AB448" s="38">
        <f>X448*'DNA extraction'!O448*'DNA extraction'!F448/'DNA extraction'!E448/1000</f>
        <v>843.87417218543044</v>
      </c>
      <c r="AC448" s="38">
        <f>AB448*FWDW!H448</f>
        <v>0</v>
      </c>
      <c r="AD448" s="37">
        <f t="shared" si="107"/>
        <v>943451324.50331128</v>
      </c>
      <c r="AE448" s="37">
        <f t="shared" si="108"/>
        <v>0</v>
      </c>
      <c r="AF448" s="39">
        <f t="shared" si="109"/>
        <v>7.6861693970403744</v>
      </c>
      <c r="AG448" s="39">
        <f t="shared" si="110"/>
        <v>7.5398954257802381E-2</v>
      </c>
    </row>
    <row r="449" spans="1:33" x14ac:dyDescent="0.3">
      <c r="A449" s="31" t="str">
        <f>Meta!A449</f>
        <v>NxW_16S</v>
      </c>
      <c r="B449">
        <v>295</v>
      </c>
      <c r="C449" t="s">
        <v>73</v>
      </c>
      <c r="D449" t="s">
        <v>341</v>
      </c>
      <c r="E449" t="s">
        <v>210</v>
      </c>
      <c r="F449" t="s">
        <v>108</v>
      </c>
      <c r="G449" t="s">
        <v>211</v>
      </c>
      <c r="H449" t="s">
        <v>212</v>
      </c>
      <c r="I449">
        <v>0.33</v>
      </c>
      <c r="J449">
        <v>0.33</v>
      </c>
      <c r="K449">
        <v>0.33</v>
      </c>
      <c r="L449" s="41">
        <f t="shared" si="104"/>
        <v>0.33</v>
      </c>
      <c r="M449">
        <v>1</v>
      </c>
      <c r="N449" s="36">
        <f t="shared" si="105"/>
        <v>-99.90673966531169</v>
      </c>
      <c r="O449">
        <f t="shared" si="111"/>
        <v>4.9999999999999996E-2</v>
      </c>
      <c r="P449" t="s">
        <v>185</v>
      </c>
      <c r="Q449">
        <v>18.13</v>
      </c>
      <c r="R449">
        <v>17.63</v>
      </c>
      <c r="S449">
        <v>17.850000000000001</v>
      </c>
      <c r="T449" s="43">
        <f t="shared" si="112"/>
        <v>17.87</v>
      </c>
      <c r="U449" s="40">
        <v>52.95</v>
      </c>
      <c r="V449" s="40">
        <v>70.81</v>
      </c>
      <c r="W449" s="40">
        <v>59.33</v>
      </c>
      <c r="X449" s="43">
        <f t="shared" si="113"/>
        <v>61.03</v>
      </c>
      <c r="Y449" s="93">
        <f>'Std. Curve C-16S'!C74</f>
        <v>51.349860542169687</v>
      </c>
      <c r="Z449" s="2" t="s">
        <v>74</v>
      </c>
      <c r="AA449" s="37">
        <f t="shared" si="106"/>
        <v>1118000</v>
      </c>
      <c r="AB449" s="38">
        <f>X449*'DNA extraction'!O449*'DNA extraction'!F449/'DNA extraction'!E449/1000</f>
        <v>494.37019036046973</v>
      </c>
      <c r="AC449" s="38">
        <f>AB449*FWDW!H449</f>
        <v>0</v>
      </c>
      <c r="AD449" s="37">
        <f t="shared" si="107"/>
        <v>552705872.8230052</v>
      </c>
      <c r="AE449" s="37">
        <f t="shared" si="108"/>
        <v>0</v>
      </c>
      <c r="AF449" s="39">
        <f t="shared" si="109"/>
        <v>9.0505469447984286</v>
      </c>
      <c r="AG449" s="39">
        <f t="shared" si="110"/>
        <v>0.14829668924788511</v>
      </c>
    </row>
    <row r="450" spans="1:33" x14ac:dyDescent="0.3">
      <c r="A450" s="31" t="str">
        <f>Meta!A450</f>
        <v>NxW_16S</v>
      </c>
      <c r="B450">
        <v>296</v>
      </c>
      <c r="C450" t="s">
        <v>73</v>
      </c>
      <c r="D450" t="s">
        <v>341</v>
      </c>
      <c r="E450" t="s">
        <v>210</v>
      </c>
      <c r="F450" t="s">
        <v>108</v>
      </c>
      <c r="G450" t="s">
        <v>211</v>
      </c>
      <c r="H450" t="s">
        <v>212</v>
      </c>
      <c r="I450">
        <v>0.28999999999999998</v>
      </c>
      <c r="J450">
        <v>0.28000000000000003</v>
      </c>
      <c r="K450">
        <v>0.28000000000000003</v>
      </c>
      <c r="L450" s="41">
        <f t="shared" si="104"/>
        <v>0.28333333333333338</v>
      </c>
      <c r="M450">
        <v>1</v>
      </c>
      <c r="N450" s="36">
        <f t="shared" si="105"/>
        <v>-99.97044790764798</v>
      </c>
      <c r="O450">
        <f t="shared" si="111"/>
        <v>4.9999999999999996E-2</v>
      </c>
      <c r="P450" t="s">
        <v>186</v>
      </c>
      <c r="Q450">
        <v>17.3</v>
      </c>
      <c r="R450">
        <v>16.920000000000002</v>
      </c>
      <c r="S450">
        <v>17.13</v>
      </c>
      <c r="T450" s="43">
        <f t="shared" si="112"/>
        <v>17.116666666666664</v>
      </c>
      <c r="U450" s="40">
        <v>92.8</v>
      </c>
      <c r="V450" s="40">
        <v>113.8</v>
      </c>
      <c r="W450" s="40">
        <v>96.41</v>
      </c>
      <c r="X450" s="43">
        <f t="shared" si="113"/>
        <v>101.00333333333333</v>
      </c>
      <c r="Y450" s="93">
        <f>'Std. Curve C-16S'!C75</f>
        <v>85.299562208514629</v>
      </c>
      <c r="Z450" s="2" t="s">
        <v>74</v>
      </c>
      <c r="AA450" s="37">
        <f t="shared" si="106"/>
        <v>1118000</v>
      </c>
      <c r="AB450" s="38">
        <f>X450*'DNA extraction'!O450*'DNA extraction'!F450/'DNA extraction'!E450/1000</f>
        <v>836.46652864044177</v>
      </c>
      <c r="AC450" s="38">
        <f>AB450*FWDW!H450</f>
        <v>0</v>
      </c>
      <c r="AD450" s="37">
        <f t="shared" si="107"/>
        <v>935169579.02001393</v>
      </c>
      <c r="AE450" s="37">
        <f t="shared" si="108"/>
        <v>0</v>
      </c>
      <c r="AF450" s="39">
        <f t="shared" si="109"/>
        <v>11.22826938282714</v>
      </c>
      <c r="AG450" s="39">
        <f t="shared" si="110"/>
        <v>0.11116731510010039</v>
      </c>
    </row>
    <row r="451" spans="1:33" x14ac:dyDescent="0.3">
      <c r="A451" s="31" t="str">
        <f>Meta!A451</f>
        <v>NxW_16S</v>
      </c>
      <c r="B451">
        <v>297</v>
      </c>
      <c r="C451" t="s">
        <v>73</v>
      </c>
      <c r="D451" t="s">
        <v>341</v>
      </c>
      <c r="E451" t="s">
        <v>210</v>
      </c>
      <c r="F451" t="s">
        <v>108</v>
      </c>
      <c r="G451" t="s">
        <v>211</v>
      </c>
      <c r="H451" t="s">
        <v>212</v>
      </c>
      <c r="I451">
        <v>0.28999999999999998</v>
      </c>
      <c r="J451">
        <v>0.28999999999999998</v>
      </c>
      <c r="K451">
        <v>0.28000000000000003</v>
      </c>
      <c r="L451" s="41">
        <f t="shared" si="104"/>
        <v>0.28666666666666668</v>
      </c>
      <c r="M451">
        <v>1</v>
      </c>
      <c r="N451" s="36">
        <f t="shared" si="105"/>
        <v>-99.967519111027613</v>
      </c>
      <c r="O451">
        <f t="shared" si="111"/>
        <v>4.9999999999999996E-2</v>
      </c>
      <c r="P451" t="s">
        <v>187</v>
      </c>
      <c r="Q451">
        <v>16.72</v>
      </c>
      <c r="R451">
        <v>16.45</v>
      </c>
      <c r="S451">
        <v>16.47</v>
      </c>
      <c r="T451" s="43">
        <f t="shared" si="112"/>
        <v>16.546666666666667</v>
      </c>
      <c r="U451" s="40">
        <v>137.4</v>
      </c>
      <c r="V451" s="40">
        <v>155.80000000000001</v>
      </c>
      <c r="W451" s="40">
        <v>150.5</v>
      </c>
      <c r="X451" s="43">
        <f t="shared" si="113"/>
        <v>147.9</v>
      </c>
      <c r="Y451" s="93">
        <f>'Std. Curve C-16S'!C76</f>
        <v>125.23200515844242</v>
      </c>
      <c r="Z451" s="2" t="s">
        <v>74</v>
      </c>
      <c r="AA451" s="37">
        <f t="shared" si="106"/>
        <v>1118000</v>
      </c>
      <c r="AB451" s="38">
        <f>X451*'DNA extraction'!O451*'DNA extraction'!F451/'DNA extraction'!E451/1000</f>
        <v>1197.570850202429</v>
      </c>
      <c r="AC451" s="38">
        <f>AB451*FWDW!H451</f>
        <v>0</v>
      </c>
      <c r="AD451" s="37">
        <f t="shared" si="107"/>
        <v>1338884210.5263157</v>
      </c>
      <c r="AE451" s="37">
        <f t="shared" si="108"/>
        <v>0</v>
      </c>
      <c r="AF451" s="39">
        <f t="shared" si="109"/>
        <v>9.4715363062176987</v>
      </c>
      <c r="AG451" s="39">
        <f t="shared" si="110"/>
        <v>6.4040137296941843E-2</v>
      </c>
    </row>
    <row r="452" spans="1:33" x14ac:dyDescent="0.3">
      <c r="A452" s="31" t="str">
        <f>Meta!A452</f>
        <v>NxW_16S</v>
      </c>
      <c r="B452">
        <v>298</v>
      </c>
      <c r="C452" t="s">
        <v>73</v>
      </c>
      <c r="D452" t="s">
        <v>341</v>
      </c>
      <c r="E452" t="s">
        <v>210</v>
      </c>
      <c r="F452" t="s">
        <v>108</v>
      </c>
      <c r="G452" t="s">
        <v>211</v>
      </c>
      <c r="H452" t="s">
        <v>212</v>
      </c>
      <c r="I452">
        <v>0.31</v>
      </c>
      <c r="J452">
        <v>0.31</v>
      </c>
      <c r="K452">
        <v>0.31</v>
      </c>
      <c r="L452" s="41">
        <f t="shared" si="104"/>
        <v>0.31</v>
      </c>
      <c r="M452">
        <v>1</v>
      </c>
      <c r="N452" s="36">
        <f t="shared" si="105"/>
        <v>-99.940544292914552</v>
      </c>
      <c r="O452">
        <f t="shared" si="111"/>
        <v>4.9999999999999996E-2</v>
      </c>
      <c r="P452" t="s">
        <v>188</v>
      </c>
      <c r="Q452">
        <v>16.18</v>
      </c>
      <c r="R452">
        <v>15.74</v>
      </c>
      <c r="S452">
        <v>16.12</v>
      </c>
      <c r="T452" s="43">
        <f t="shared" si="112"/>
        <v>16.013333333333335</v>
      </c>
      <c r="U452" s="40">
        <v>197.9</v>
      </c>
      <c r="V452" s="40">
        <v>250.5</v>
      </c>
      <c r="W452" s="40">
        <v>190.5</v>
      </c>
      <c r="X452" s="43">
        <f t="shared" si="113"/>
        <v>212.96666666666667</v>
      </c>
      <c r="Y452" s="93">
        <f>'Std. Curve C-16S'!C77</f>
        <v>179.37258469554112</v>
      </c>
      <c r="Z452" s="2" t="s">
        <v>74</v>
      </c>
      <c r="AA452" s="37">
        <f t="shared" si="106"/>
        <v>1118000</v>
      </c>
      <c r="AB452" s="38">
        <f>X452*'DNA extraction'!O452*'DNA extraction'!F452/'DNA extraction'!E452/1000</f>
        <v>1671.6378859236002</v>
      </c>
      <c r="AC452" s="38">
        <f>AB452*FWDW!H452</f>
        <v>0</v>
      </c>
      <c r="AD452" s="37">
        <f t="shared" si="107"/>
        <v>1868891156.462585</v>
      </c>
      <c r="AE452" s="37">
        <f t="shared" si="108"/>
        <v>0</v>
      </c>
      <c r="AF452" s="39">
        <f t="shared" si="109"/>
        <v>32.714726551407111</v>
      </c>
      <c r="AG452" s="39">
        <f t="shared" si="110"/>
        <v>0.15361430529694997</v>
      </c>
    </row>
    <row r="453" spans="1:33" x14ac:dyDescent="0.3">
      <c r="A453" s="31" t="str">
        <f>Meta!A453</f>
        <v>NxW_16S</v>
      </c>
      <c r="B453">
        <v>299</v>
      </c>
      <c r="C453" t="s">
        <v>73</v>
      </c>
      <c r="D453" t="s">
        <v>341</v>
      </c>
      <c r="E453" t="s">
        <v>210</v>
      </c>
      <c r="F453" t="s">
        <v>108</v>
      </c>
      <c r="G453" t="s">
        <v>211</v>
      </c>
      <c r="H453" t="s">
        <v>212</v>
      </c>
      <c r="I453">
        <v>0.33</v>
      </c>
      <c r="J453">
        <v>0.32</v>
      </c>
      <c r="K453">
        <v>0.33</v>
      </c>
      <c r="L453" s="41">
        <f t="shared" si="104"/>
        <v>0.32666666666666666</v>
      </c>
      <c r="M453">
        <v>1</v>
      </c>
      <c r="N453" s="36">
        <f t="shared" si="105"/>
        <v>-99.913148862624865</v>
      </c>
      <c r="O453">
        <f t="shared" si="111"/>
        <v>4.9999999999999996E-2</v>
      </c>
      <c r="P453" t="s">
        <v>189</v>
      </c>
      <c r="Q453">
        <v>17.12</v>
      </c>
      <c r="R453">
        <v>16.7</v>
      </c>
      <c r="S453">
        <v>17.14</v>
      </c>
      <c r="T453" s="43">
        <f t="shared" si="112"/>
        <v>16.986666666666668</v>
      </c>
      <c r="U453" s="40">
        <v>104.8</v>
      </c>
      <c r="V453" s="40">
        <v>131.9</v>
      </c>
      <c r="W453" s="40">
        <v>95.76</v>
      </c>
      <c r="X453" s="43">
        <f t="shared" si="113"/>
        <v>110.82</v>
      </c>
      <c r="Y453" s="93">
        <f>'Std. Curve C-16S'!C78</f>
        <v>93.106870749370984</v>
      </c>
      <c r="Z453" s="2" t="s">
        <v>74</v>
      </c>
      <c r="AA453" s="37">
        <f t="shared" si="106"/>
        <v>1118000</v>
      </c>
      <c r="AB453" s="38">
        <f>X453*'DNA extraction'!O453*'DNA extraction'!F453/'DNA extraction'!E453/1000</f>
        <v>874.31952662721881</v>
      </c>
      <c r="AC453" s="38">
        <f>AB453*FWDW!H453</f>
        <v>0</v>
      </c>
      <c r="AD453" s="37">
        <f t="shared" si="107"/>
        <v>977489230.7692306</v>
      </c>
      <c r="AE453" s="37">
        <f t="shared" si="108"/>
        <v>0</v>
      </c>
      <c r="AF453" s="39">
        <f t="shared" si="109"/>
        <v>18.807051868913533</v>
      </c>
      <c r="AG453" s="39">
        <f t="shared" si="110"/>
        <v>0.16970810204758649</v>
      </c>
    </row>
    <row r="454" spans="1:33" x14ac:dyDescent="0.3">
      <c r="A454" s="31" t="str">
        <f>Meta!A454</f>
        <v>NxW_16S</v>
      </c>
      <c r="B454">
        <v>300</v>
      </c>
      <c r="C454" t="s">
        <v>73</v>
      </c>
      <c r="D454" t="s">
        <v>341</v>
      </c>
      <c r="E454" t="s">
        <v>210</v>
      </c>
      <c r="F454" t="s">
        <v>108</v>
      </c>
      <c r="G454" t="s">
        <v>211</v>
      </c>
      <c r="H454" t="s">
        <v>212</v>
      </c>
      <c r="I454">
        <v>0.26</v>
      </c>
      <c r="J454">
        <v>0.25</v>
      </c>
      <c r="K454">
        <v>0.26</v>
      </c>
      <c r="L454" s="41">
        <f t="shared" si="104"/>
        <v>0.25666666666666665</v>
      </c>
      <c r="M454">
        <v>1</v>
      </c>
      <c r="N454" s="36">
        <f t="shared" si="105"/>
        <v>-99.987297298173971</v>
      </c>
      <c r="O454">
        <f t="shared" si="111"/>
        <v>4.9999999999999996E-2</v>
      </c>
      <c r="P454" t="s">
        <v>190</v>
      </c>
      <c r="Q454">
        <v>15.85</v>
      </c>
      <c r="R454">
        <v>15.51</v>
      </c>
      <c r="S454">
        <v>15.73</v>
      </c>
      <c r="T454" s="43">
        <f t="shared" si="112"/>
        <v>15.696666666666667</v>
      </c>
      <c r="U454" s="40">
        <v>247.3</v>
      </c>
      <c r="V454" s="40">
        <v>292.10000000000002</v>
      </c>
      <c r="W454" s="40">
        <v>247.8</v>
      </c>
      <c r="X454" s="43">
        <f t="shared" si="113"/>
        <v>262.40000000000003</v>
      </c>
      <c r="Y454" s="93">
        <f>'Std. Curve C-16S'!C79</f>
        <v>222.02672388810058</v>
      </c>
      <c r="Z454" s="2" t="s">
        <v>74</v>
      </c>
      <c r="AA454" s="37">
        <f t="shared" si="106"/>
        <v>1118000</v>
      </c>
      <c r="AB454" s="38">
        <f>X454*'DNA extraction'!O454*'DNA extraction'!F454/'DNA extraction'!E454/1000</f>
        <v>2092.5039872408297</v>
      </c>
      <c r="AC454" s="38">
        <f>AB454*FWDW!H454</f>
        <v>0</v>
      </c>
      <c r="AD454" s="37">
        <f t="shared" si="107"/>
        <v>2339419457.7352476</v>
      </c>
      <c r="AE454" s="37">
        <f t="shared" si="108"/>
        <v>0</v>
      </c>
      <c r="AF454" s="39">
        <f t="shared" si="109"/>
        <v>25.722169426391709</v>
      </c>
      <c r="AG454" s="39">
        <f t="shared" si="110"/>
        <v>9.8026560313992775E-2</v>
      </c>
    </row>
    <row r="455" spans="1:33" x14ac:dyDescent="0.3">
      <c r="A455" s="31" t="str">
        <f>Meta!A455</f>
        <v>NxW_16S</v>
      </c>
      <c r="B455">
        <v>301</v>
      </c>
      <c r="C455" t="s">
        <v>73</v>
      </c>
      <c r="D455" t="s">
        <v>341</v>
      </c>
      <c r="E455" t="s">
        <v>210</v>
      </c>
      <c r="F455" t="s">
        <v>108</v>
      </c>
      <c r="G455" t="s">
        <v>211</v>
      </c>
      <c r="H455" t="s">
        <v>212</v>
      </c>
      <c r="I455">
        <v>0.26</v>
      </c>
      <c r="J455">
        <v>0.26</v>
      </c>
      <c r="K455">
        <v>0.26</v>
      </c>
      <c r="L455" s="41">
        <f t="shared" si="104"/>
        <v>0.26</v>
      </c>
      <c r="M455">
        <v>1</v>
      </c>
      <c r="N455" s="36">
        <f t="shared" si="105"/>
        <v>-99.985748973296978</v>
      </c>
      <c r="O455">
        <f t="shared" si="111"/>
        <v>4.9999999999999996E-2</v>
      </c>
      <c r="P455" t="s">
        <v>191</v>
      </c>
      <c r="Q455">
        <v>17.75</v>
      </c>
      <c r="R455">
        <v>17.420000000000002</v>
      </c>
      <c r="S455">
        <v>17.559999999999999</v>
      </c>
      <c r="T455" s="43">
        <f t="shared" si="112"/>
        <v>17.576666666666668</v>
      </c>
      <c r="U455" s="40">
        <v>68.459999999999994</v>
      </c>
      <c r="V455" s="40">
        <v>81.48</v>
      </c>
      <c r="W455" s="40">
        <v>72.14</v>
      </c>
      <c r="X455" s="43">
        <f t="shared" si="113"/>
        <v>74.026666666666657</v>
      </c>
      <c r="Y455" s="93">
        <f>'Std. Curve C-16S'!C80</f>
        <v>62.569353981420001</v>
      </c>
      <c r="Z455" s="2" t="s">
        <v>74</v>
      </c>
      <c r="AA455" s="37">
        <f t="shared" si="106"/>
        <v>1118000</v>
      </c>
      <c r="AB455" s="38">
        <f>X455*'DNA extraction'!O455*'DNA extraction'!F455/'DNA extraction'!E455/1000</f>
        <v>604.54607322716743</v>
      </c>
      <c r="AC455" s="38">
        <f>AB455*FWDW!H455</f>
        <v>0</v>
      </c>
      <c r="AD455" s="37">
        <f t="shared" si="107"/>
        <v>675882509.86797321</v>
      </c>
      <c r="AE455" s="37">
        <f t="shared" si="108"/>
        <v>0</v>
      </c>
      <c r="AF455" s="39">
        <f t="shared" si="109"/>
        <v>6.7119098126638583</v>
      </c>
      <c r="AG455" s="39">
        <f t="shared" si="110"/>
        <v>9.0668810509688294E-2</v>
      </c>
    </row>
    <row r="456" spans="1:33" x14ac:dyDescent="0.3">
      <c r="A456" s="31" t="str">
        <f>Meta!A456</f>
        <v>NxW_16S</v>
      </c>
      <c r="B456">
        <v>302</v>
      </c>
      <c r="C456" t="s">
        <v>73</v>
      </c>
      <c r="D456" t="s">
        <v>341</v>
      </c>
      <c r="E456" t="s">
        <v>210</v>
      </c>
      <c r="F456" t="s">
        <v>108</v>
      </c>
      <c r="G456" t="s">
        <v>211</v>
      </c>
      <c r="H456" t="s">
        <v>212</v>
      </c>
      <c r="I456">
        <v>0.31</v>
      </c>
      <c r="J456">
        <v>0.32</v>
      </c>
      <c r="K456">
        <v>0.31</v>
      </c>
      <c r="L456" s="41">
        <f t="shared" si="104"/>
        <v>0.3133333333333333</v>
      </c>
      <c r="M456">
        <v>1</v>
      </c>
      <c r="N456" s="36">
        <f t="shared" si="105"/>
        <v>-99.93565561736672</v>
      </c>
      <c r="O456">
        <f t="shared" si="111"/>
        <v>4.9999999999999996E-2</v>
      </c>
      <c r="P456" t="s">
        <v>192</v>
      </c>
      <c r="Q456">
        <v>16.850000000000001</v>
      </c>
      <c r="R456" t="s">
        <v>202</v>
      </c>
      <c r="S456">
        <v>16.63</v>
      </c>
      <c r="T456" s="43">
        <f t="shared" si="112"/>
        <v>16.740000000000002</v>
      </c>
      <c r="U456" s="40">
        <v>125.8</v>
      </c>
      <c r="V456" t="s">
        <v>202</v>
      </c>
      <c r="W456" s="40">
        <v>135.1</v>
      </c>
      <c r="X456" s="43">
        <f t="shared" si="113"/>
        <v>130.44999999999999</v>
      </c>
      <c r="Y456" s="93">
        <f>'Std. Curve C-16S'!C81</f>
        <v>109.93869287203312</v>
      </c>
      <c r="Z456" s="2" t="s">
        <v>74</v>
      </c>
      <c r="AA456" s="37">
        <f t="shared" si="106"/>
        <v>1118000</v>
      </c>
      <c r="AB456" s="38">
        <f>X456*'DNA extraction'!O456*'DNA extraction'!F456/'DNA extraction'!E456/1000</f>
        <v>1040.6860789788593</v>
      </c>
      <c r="AC456" s="38">
        <f>AB456*FWDW!H456</f>
        <v>0</v>
      </c>
      <c r="AD456" s="37">
        <f t="shared" si="107"/>
        <v>1163487036.2983646</v>
      </c>
      <c r="AE456" s="37">
        <f t="shared" si="108"/>
        <v>0</v>
      </c>
      <c r="AF456" s="39">
        <f t="shared" si="109"/>
        <v>6.5760930650348906</v>
      </c>
      <c r="AG456" s="39">
        <f t="shared" si="110"/>
        <v>5.0410832234840101E-2</v>
      </c>
    </row>
    <row r="457" spans="1:33" x14ac:dyDescent="0.3">
      <c r="A457" s="31" t="str">
        <f>Meta!A457</f>
        <v>NxW_16S</v>
      </c>
      <c r="B457">
        <v>303</v>
      </c>
      <c r="C457" t="s">
        <v>73</v>
      </c>
      <c r="D457" t="s">
        <v>341</v>
      </c>
      <c r="E457" t="s">
        <v>210</v>
      </c>
      <c r="F457" t="s">
        <v>108</v>
      </c>
      <c r="G457" t="s">
        <v>211</v>
      </c>
      <c r="H457" t="s">
        <v>212</v>
      </c>
      <c r="I457">
        <v>0.34</v>
      </c>
      <c r="J457">
        <v>0.32</v>
      </c>
      <c r="K457">
        <v>0.32</v>
      </c>
      <c r="L457" s="41">
        <f t="shared" si="104"/>
        <v>0.32666666666666666</v>
      </c>
      <c r="M457">
        <v>1</v>
      </c>
      <c r="N457" s="36">
        <f t="shared" si="105"/>
        <v>-99.913148862624865</v>
      </c>
      <c r="O457">
        <f t="shared" si="111"/>
        <v>4.9999999999999996E-2</v>
      </c>
      <c r="P457" t="s">
        <v>193</v>
      </c>
      <c r="Q457">
        <v>16.71</v>
      </c>
      <c r="R457" t="s">
        <v>202</v>
      </c>
      <c r="S457">
        <v>16.52</v>
      </c>
      <c r="T457" s="43">
        <f t="shared" si="112"/>
        <v>16.615000000000002</v>
      </c>
      <c r="U457" s="40">
        <v>138.30000000000001</v>
      </c>
      <c r="V457" t="s">
        <v>202</v>
      </c>
      <c r="W457" s="40">
        <v>145.5</v>
      </c>
      <c r="X457" s="43">
        <f t="shared" si="113"/>
        <v>141.9</v>
      </c>
      <c r="Y457" s="93">
        <f>'Std. Curve C-16S'!C82</f>
        <v>119.59764157497276</v>
      </c>
      <c r="Z457" s="2" t="s">
        <v>74</v>
      </c>
      <c r="AA457" s="37">
        <f t="shared" si="106"/>
        <v>1118000</v>
      </c>
      <c r="AB457" s="38">
        <f>X457*'DNA extraction'!O457*'DNA extraction'!F457/'DNA extraction'!E457/1000</f>
        <v>1131.5789473684208</v>
      </c>
      <c r="AC457" s="38">
        <f>AB457*FWDW!H457</f>
        <v>0</v>
      </c>
      <c r="AD457" s="37">
        <f t="shared" si="107"/>
        <v>1265105263.1578944</v>
      </c>
      <c r="AE457" s="37">
        <f t="shared" si="108"/>
        <v>0</v>
      </c>
      <c r="AF457" s="39">
        <f t="shared" si="109"/>
        <v>5.0911688245431339</v>
      </c>
      <c r="AG457" s="39">
        <f t="shared" si="110"/>
        <v>3.5878568178598545E-2</v>
      </c>
    </row>
    <row r="458" spans="1:33" x14ac:dyDescent="0.3">
      <c r="A458" s="31" t="str">
        <f>Meta!A458</f>
        <v>NxW_16S</v>
      </c>
      <c r="B458">
        <v>304</v>
      </c>
      <c r="C458" t="s">
        <v>73</v>
      </c>
      <c r="D458" t="s">
        <v>341</v>
      </c>
      <c r="E458" t="s">
        <v>210</v>
      </c>
      <c r="F458" t="s">
        <v>108</v>
      </c>
      <c r="G458" t="s">
        <v>211</v>
      </c>
      <c r="H458" t="s">
        <v>212</v>
      </c>
      <c r="I458">
        <v>0.27</v>
      </c>
      <c r="J458">
        <v>0.14000000000000001</v>
      </c>
      <c r="K458">
        <v>0.26</v>
      </c>
      <c r="L458" s="41">
        <f t="shared" si="104"/>
        <v>0.22333333333333336</v>
      </c>
      <c r="M458">
        <v>1</v>
      </c>
      <c r="N458" s="36">
        <f t="shared" si="105"/>
        <v>-99.996670430690884</v>
      </c>
      <c r="O458">
        <f t="shared" si="111"/>
        <v>4.9999999999999996E-2</v>
      </c>
      <c r="P458" t="s">
        <v>194</v>
      </c>
      <c r="Q458">
        <v>17.010000000000002</v>
      </c>
      <c r="R458" t="s">
        <v>213</v>
      </c>
      <c r="S458">
        <v>16.87</v>
      </c>
      <c r="T458" s="43">
        <f t="shared" si="112"/>
        <v>16.940000000000001</v>
      </c>
      <c r="U458" s="40">
        <v>112.9</v>
      </c>
      <c r="V458" t="s">
        <v>202</v>
      </c>
      <c r="W458" s="40">
        <v>114.9</v>
      </c>
      <c r="X458" s="43">
        <f t="shared" si="113"/>
        <v>113.9</v>
      </c>
      <c r="Y458" s="93">
        <f>'Std. Curve C-16S'!C83</f>
        <v>96.080508886837663</v>
      </c>
      <c r="Z458" s="2" t="s">
        <v>74</v>
      </c>
      <c r="AA458" s="37">
        <f t="shared" si="106"/>
        <v>1118000</v>
      </c>
      <c r="AB458" s="38">
        <f>X458*'DNA extraction'!O458*'DNA extraction'!F458/'DNA extraction'!E458/1000</f>
        <v>894.38555162936802</v>
      </c>
      <c r="AC458" s="38">
        <f>AB458*FWDW!H458</f>
        <v>0</v>
      </c>
      <c r="AD458" s="37">
        <f t="shared" si="107"/>
        <v>999923046.72163343</v>
      </c>
      <c r="AE458" s="37">
        <f t="shared" si="108"/>
        <v>0</v>
      </c>
      <c r="AF458" s="39">
        <f t="shared" si="109"/>
        <v>1.4142135623730951</v>
      </c>
      <c r="AG458" s="39">
        <f t="shared" si="110"/>
        <v>1.241627359414482E-2</v>
      </c>
    </row>
    <row r="459" spans="1:33" x14ac:dyDescent="0.3">
      <c r="A459" s="31" t="str">
        <f>Meta!A459</f>
        <v>NxW_16S</v>
      </c>
      <c r="B459">
        <v>305</v>
      </c>
      <c r="C459" t="s">
        <v>73</v>
      </c>
      <c r="D459" t="s">
        <v>341</v>
      </c>
      <c r="E459" t="s">
        <v>210</v>
      </c>
      <c r="F459" t="s">
        <v>108</v>
      </c>
      <c r="G459" t="s">
        <v>211</v>
      </c>
      <c r="H459" t="s">
        <v>212</v>
      </c>
      <c r="I459">
        <v>0.27</v>
      </c>
      <c r="J459">
        <v>0.25</v>
      </c>
      <c r="K459">
        <v>0.26</v>
      </c>
      <c r="L459" s="41">
        <f t="shared" si="104"/>
        <v>0.26</v>
      </c>
      <c r="M459">
        <v>1</v>
      </c>
      <c r="N459" s="36">
        <f t="shared" si="105"/>
        <v>-99.985748973296978</v>
      </c>
      <c r="O459">
        <f t="shared" si="111"/>
        <v>4.9999999999999996E-2</v>
      </c>
      <c r="P459" t="s">
        <v>195</v>
      </c>
      <c r="Q459">
        <v>15.82</v>
      </c>
      <c r="R459" t="s">
        <v>213</v>
      </c>
      <c r="S459">
        <v>15.53</v>
      </c>
      <c r="T459" s="43">
        <f t="shared" si="112"/>
        <v>15.675000000000001</v>
      </c>
      <c r="U459" s="40">
        <v>252.4</v>
      </c>
      <c r="V459" t="s">
        <v>202</v>
      </c>
      <c r="W459" s="40">
        <v>283.60000000000002</v>
      </c>
      <c r="X459" s="43">
        <f t="shared" si="113"/>
        <v>268</v>
      </c>
      <c r="Y459" s="93">
        <f>'Std. Curve C-16S'!C84</f>
        <v>225.29129192908277</v>
      </c>
      <c r="Z459" s="2" t="s">
        <v>74</v>
      </c>
      <c r="AA459" s="37">
        <f t="shared" si="106"/>
        <v>1118000</v>
      </c>
      <c r="AB459" s="38">
        <f>X459*'DNA extraction'!O459*'DNA extraction'!F459/'DNA extraction'!E459/1000</f>
        <v>2187.7551020408164</v>
      </c>
      <c r="AC459" s="38">
        <f>AB459*FWDW!H459</f>
        <v>0</v>
      </c>
      <c r="AD459" s="37">
        <f t="shared" si="107"/>
        <v>2445910204.0816326</v>
      </c>
      <c r="AE459" s="37">
        <f t="shared" si="108"/>
        <v>0</v>
      </c>
      <c r="AF459" s="39">
        <f t="shared" si="109"/>
        <v>22.061731573020293</v>
      </c>
      <c r="AG459" s="39">
        <f t="shared" si="110"/>
        <v>8.2319893929180196E-2</v>
      </c>
    </row>
    <row r="460" spans="1:33" x14ac:dyDescent="0.3">
      <c r="A460" s="31" t="str">
        <f>Meta!A460</f>
        <v>NxW_16S</v>
      </c>
      <c r="B460">
        <v>306</v>
      </c>
      <c r="C460" t="s">
        <v>73</v>
      </c>
      <c r="D460" t="s">
        <v>341</v>
      </c>
      <c r="E460" t="s">
        <v>210</v>
      </c>
      <c r="F460" t="s">
        <v>108</v>
      </c>
      <c r="G460" t="s">
        <v>211</v>
      </c>
      <c r="H460" t="s">
        <v>212</v>
      </c>
      <c r="I460">
        <v>0.01</v>
      </c>
      <c r="J460">
        <v>0.01</v>
      </c>
      <c r="K460">
        <v>0.02</v>
      </c>
      <c r="L460" s="41">
        <f t="shared" si="104"/>
        <v>1.3333333333333334E-2</v>
      </c>
      <c r="M460">
        <v>1</v>
      </c>
      <c r="N460" s="36">
        <f t="shared" si="105"/>
        <v>-100</v>
      </c>
      <c r="O460">
        <f t="shared" si="111"/>
        <v>4.9999999999999996E-2</v>
      </c>
      <c r="P460" t="s">
        <v>198</v>
      </c>
      <c r="Q460" t="s">
        <v>213</v>
      </c>
      <c r="R460" t="s">
        <v>213</v>
      </c>
      <c r="S460" t="s">
        <v>112</v>
      </c>
      <c r="T460" s="43" t="e">
        <f t="shared" si="112"/>
        <v>#DIV/0!</v>
      </c>
      <c r="U460" t="s">
        <v>202</v>
      </c>
      <c r="V460" t="s">
        <v>202</v>
      </c>
      <c r="W460" t="s">
        <v>202</v>
      </c>
      <c r="X460" s="43" t="e">
        <f t="shared" si="113"/>
        <v>#DIV/0!</v>
      </c>
      <c r="Y460" s="93" t="e">
        <f>'Std. Curve C-16S'!C85</f>
        <v>#DIV/0!</v>
      </c>
      <c r="Z460" s="2" t="s">
        <v>74</v>
      </c>
      <c r="AA460" s="37">
        <f t="shared" si="106"/>
        <v>1118000</v>
      </c>
      <c r="AB460" s="38" t="e">
        <f>X460*'DNA extraction'!O460*'DNA extraction'!F460/'DNA extraction'!E460/1000</f>
        <v>#DIV/0!</v>
      </c>
      <c r="AC460" s="38" t="e">
        <f>AB460*FWDW!H460</f>
        <v>#DIV/0!</v>
      </c>
      <c r="AD460" s="37" t="e">
        <f t="shared" si="107"/>
        <v>#DIV/0!</v>
      </c>
      <c r="AE460" s="37" t="e">
        <f t="shared" si="108"/>
        <v>#DIV/0!</v>
      </c>
      <c r="AF460" s="39" t="e">
        <f t="shared" si="109"/>
        <v>#DIV/0!</v>
      </c>
      <c r="AG460" s="39" t="e">
        <f t="shared" si="110"/>
        <v>#DIV/0!</v>
      </c>
    </row>
    <row r="461" spans="1:33" x14ac:dyDescent="0.3">
      <c r="A461" s="31" t="str">
        <f>Meta!A461</f>
        <v>NxW_16S</v>
      </c>
      <c r="B461" s="31" t="str">
        <f>Meta!B461</f>
        <v>qPCR_H2O_2_16S_C</v>
      </c>
      <c r="C461" t="s">
        <v>73</v>
      </c>
      <c r="D461" t="s">
        <v>341</v>
      </c>
      <c r="E461" t="s">
        <v>210</v>
      </c>
      <c r="F461" t="s">
        <v>108</v>
      </c>
      <c r="G461" t="s">
        <v>211</v>
      </c>
      <c r="H461" t="s">
        <v>212</v>
      </c>
      <c r="I461">
        <v>0.01</v>
      </c>
      <c r="J461">
        <v>0.01</v>
      </c>
      <c r="K461">
        <v>0.01</v>
      </c>
      <c r="L461" s="41">
        <f t="shared" si="104"/>
        <v>0.01</v>
      </c>
      <c r="M461">
        <v>1</v>
      </c>
      <c r="N461" s="36">
        <f t="shared" si="105"/>
        <v>-100</v>
      </c>
      <c r="O461">
        <f t="shared" si="111"/>
        <v>4.9999999999999996E-2</v>
      </c>
      <c r="P461" t="s">
        <v>199</v>
      </c>
      <c r="Q461" t="s">
        <v>213</v>
      </c>
      <c r="R461" t="s">
        <v>213</v>
      </c>
      <c r="S461" t="s">
        <v>112</v>
      </c>
      <c r="T461" s="43" t="e">
        <f t="shared" si="112"/>
        <v>#DIV/0!</v>
      </c>
      <c r="U461" t="s">
        <v>202</v>
      </c>
      <c r="V461" t="s">
        <v>202</v>
      </c>
      <c r="W461" t="s">
        <v>202</v>
      </c>
      <c r="X461" s="43" t="e">
        <f t="shared" si="113"/>
        <v>#DIV/0!</v>
      </c>
      <c r="Y461" s="93" t="e">
        <f>'Std. Curve C-16S'!C86</f>
        <v>#DIV/0!</v>
      </c>
      <c r="Z461" s="2" t="s">
        <v>74</v>
      </c>
      <c r="AA461" s="37">
        <f t="shared" si="106"/>
        <v>1118000</v>
      </c>
      <c r="AB461" s="38" t="e">
        <f>X461*'DNA extraction'!O461*'DNA extraction'!F461/'DNA extraction'!E461/1000</f>
        <v>#DIV/0!</v>
      </c>
      <c r="AC461" s="38" t="e">
        <f>AB461*FWDW!H461</f>
        <v>#DIV/0!</v>
      </c>
      <c r="AD461" s="37" t="e">
        <f t="shared" si="107"/>
        <v>#DIV/0!</v>
      </c>
      <c r="AE461" s="37" t="e">
        <f t="shared" si="108"/>
        <v>#DIV/0!</v>
      </c>
      <c r="AF461" s="39" t="e">
        <f t="shared" si="109"/>
        <v>#DIV/0!</v>
      </c>
      <c r="AG461" s="39" t="e">
        <f t="shared" si="110"/>
        <v>#DIV/0!</v>
      </c>
    </row>
    <row r="462" spans="1:33" x14ac:dyDescent="0.3">
      <c r="A462" s="31" t="str">
        <f>Meta!A462</f>
        <v>NxW_16S</v>
      </c>
      <c r="B462" s="31" t="str">
        <f>Meta!B462</f>
        <v>CalEXn_16S_C</v>
      </c>
      <c r="C462" t="s">
        <v>73</v>
      </c>
      <c r="D462" t="s">
        <v>341</v>
      </c>
      <c r="E462" t="s">
        <v>210</v>
      </c>
      <c r="F462" t="s">
        <v>108</v>
      </c>
      <c r="G462" t="s">
        <v>211</v>
      </c>
      <c r="H462" t="s">
        <v>212</v>
      </c>
      <c r="I462">
        <v>0.31</v>
      </c>
      <c r="J462">
        <v>0.32</v>
      </c>
      <c r="K462">
        <v>0.32</v>
      </c>
      <c r="L462" s="41">
        <f t="shared" si="104"/>
        <v>0.31666666666666665</v>
      </c>
      <c r="M462">
        <v>1</v>
      </c>
      <c r="N462" s="36">
        <f t="shared" si="105"/>
        <v>-99.930480720382235</v>
      </c>
      <c r="O462">
        <f t="shared" si="111"/>
        <v>4.9999999999999996E-2</v>
      </c>
      <c r="P462" t="s">
        <v>200</v>
      </c>
      <c r="Q462">
        <v>15.57</v>
      </c>
      <c r="R462">
        <v>15.35</v>
      </c>
      <c r="S462">
        <v>15.25</v>
      </c>
      <c r="T462" s="43">
        <f t="shared" si="112"/>
        <v>15.39</v>
      </c>
      <c r="U462" s="40">
        <v>298.89999999999998</v>
      </c>
      <c r="V462" s="40">
        <v>325.10000000000002</v>
      </c>
      <c r="W462" s="40">
        <v>342.5</v>
      </c>
      <c r="X462" s="43">
        <f t="shared" si="113"/>
        <v>322.16666666666669</v>
      </c>
      <c r="Y462" s="93">
        <f>'Std. Curve C-16S'!C87</f>
        <v>272.97864365635098</v>
      </c>
      <c r="Z462" s="2" t="s">
        <v>74</v>
      </c>
      <c r="AA462" s="37">
        <f t="shared" si="106"/>
        <v>1118000</v>
      </c>
      <c r="AB462" s="38" t="e">
        <f>X462*'DNA extraction'!O462*'DNA extraction'!F462/'DNA extraction'!E462/1000</f>
        <v>#N/A</v>
      </c>
      <c r="AC462" s="38" t="e">
        <f>AB462*FWDW!H462</f>
        <v>#N/A</v>
      </c>
      <c r="AD462" s="37" t="e">
        <f t="shared" si="107"/>
        <v>#N/A</v>
      </c>
      <c r="AE462" s="37" t="e">
        <f t="shared" si="108"/>
        <v>#N/A</v>
      </c>
      <c r="AF462" s="39">
        <f t="shared" si="109"/>
        <v>21.94751314689967</v>
      </c>
      <c r="AG462" s="39">
        <f t="shared" si="110"/>
        <v>6.8124717476150037E-2</v>
      </c>
    </row>
    <row r="463" spans="1:33" x14ac:dyDescent="0.3">
      <c r="A463" s="31" t="str">
        <f>Meta!A463</f>
        <v>NxW_16S</v>
      </c>
      <c r="B463" s="31" t="str">
        <f>Meta!B463</f>
        <v>Zymo_16S_C</v>
      </c>
      <c r="C463" t="s">
        <v>73</v>
      </c>
      <c r="D463" t="s">
        <v>341</v>
      </c>
      <c r="E463" t="s">
        <v>210</v>
      </c>
      <c r="F463" t="s">
        <v>108</v>
      </c>
      <c r="G463" t="s">
        <v>211</v>
      </c>
      <c r="H463" t="s">
        <v>212</v>
      </c>
      <c r="I463">
        <v>0.32</v>
      </c>
      <c r="J463">
        <v>0.32</v>
      </c>
      <c r="K463">
        <v>0.32</v>
      </c>
      <c r="L463" s="41">
        <f t="shared" si="104"/>
        <v>0.32</v>
      </c>
      <c r="M463">
        <v>1</v>
      </c>
      <c r="N463" s="36">
        <f t="shared" si="105"/>
        <v>-99.92501057906675</v>
      </c>
      <c r="O463">
        <f t="shared" si="111"/>
        <v>4.9999999999999996E-2</v>
      </c>
      <c r="P463" t="s">
        <v>201</v>
      </c>
      <c r="Q463">
        <v>13.6</v>
      </c>
      <c r="R463">
        <v>13.48</v>
      </c>
      <c r="S463">
        <v>13.49</v>
      </c>
      <c r="T463" s="43">
        <f t="shared" si="112"/>
        <v>13.523333333333333</v>
      </c>
      <c r="U463" s="40">
        <v>1132</v>
      </c>
      <c r="V463" s="40">
        <v>1135</v>
      </c>
      <c r="W463" s="40">
        <v>1122</v>
      </c>
      <c r="X463" s="43">
        <f t="shared" si="113"/>
        <v>1129.6666666666667</v>
      </c>
      <c r="Y463" s="93">
        <f>'Std. Curve C-16S'!C88</f>
        <v>960</v>
      </c>
      <c r="Z463" s="2" t="s">
        <v>74</v>
      </c>
      <c r="AA463" s="37">
        <f t="shared" si="106"/>
        <v>1118000</v>
      </c>
      <c r="AB463" s="38" t="e">
        <f>X463*'DNA extraction'!O463*'DNA extraction'!F463/'DNA extraction'!E463/1000</f>
        <v>#VALUE!</v>
      </c>
      <c r="AC463" s="38" t="e">
        <f>AB463*FWDW!H463</f>
        <v>#VALUE!</v>
      </c>
      <c r="AD463" s="37" t="e">
        <f t="shared" si="107"/>
        <v>#VALUE!</v>
      </c>
      <c r="AE463" s="37" t="e">
        <f t="shared" si="108"/>
        <v>#VALUE!</v>
      </c>
      <c r="AF463" s="39">
        <f t="shared" si="109"/>
        <v>6.8068592855540455</v>
      </c>
      <c r="AG463" s="39">
        <f t="shared" si="110"/>
        <v>6.025546726663362E-3</v>
      </c>
    </row>
    <row r="464" spans="1:33" x14ac:dyDescent="0.3">
      <c r="A464" s="31" t="str">
        <f>Meta!A464</f>
        <v>NxW_16S</v>
      </c>
      <c r="B464" s="31" t="str">
        <f>Meta!B464</f>
        <v>MinION_PCR1_H2O_16S_C</v>
      </c>
      <c r="D464" s="2"/>
      <c r="E464" s="2"/>
      <c r="F464" s="2"/>
      <c r="G464" s="2"/>
      <c r="H464" s="2"/>
      <c r="U464" s="40"/>
      <c r="V464" s="40"/>
      <c r="W464" s="40"/>
    </row>
    <row r="465" spans="1:23" x14ac:dyDescent="0.3">
      <c r="A465" s="31" t="str">
        <f>Meta!A465</f>
        <v>NxW_16S</v>
      </c>
      <c r="B465" s="31" t="str">
        <f>Meta!B465</f>
        <v>MinION_PCR2_H2O_16S_C</v>
      </c>
      <c r="D465" s="2"/>
      <c r="E465" s="2"/>
      <c r="F465" s="2"/>
      <c r="G465" s="2"/>
      <c r="H465" s="2"/>
      <c r="U465" s="40"/>
      <c r="V465" s="40"/>
      <c r="W465" s="40"/>
    </row>
    <row r="466" spans="1:23" x14ac:dyDescent="0.3">
      <c r="A466" s="31"/>
      <c r="B466" s="31"/>
      <c r="D466" s="2"/>
      <c r="E466" s="2"/>
      <c r="F466" s="2"/>
      <c r="G466" s="2"/>
      <c r="H466" s="2"/>
      <c r="U466" s="40"/>
      <c r="V466" s="40"/>
      <c r="W466" s="40"/>
    </row>
    <row r="467" spans="1:23" x14ac:dyDescent="0.3">
      <c r="U467" s="40"/>
      <c r="V467" s="40"/>
      <c r="W467" s="40"/>
    </row>
    <row r="468" spans="1:23" x14ac:dyDescent="0.3">
      <c r="U468" s="40"/>
      <c r="V468" s="40"/>
      <c r="W468" s="40"/>
    </row>
  </sheetData>
  <conditionalFormatting sqref="AG3:AG463">
    <cfRule type="cellIs" dxfId="0" priority="3" operator="greaterThan">
      <formula>0.2</formula>
    </cfRule>
  </conditionalFormatting>
  <dataValidations count="1">
    <dataValidation type="list" allowBlank="1" sqref="Z3:Z189" xr:uid="{00000000-0002-0000-0300-000000000000}">
      <formula1>"P. putida,A. niger"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91"/>
  <sheetViews>
    <sheetView workbookViewId="0">
      <selection activeCell="F2" sqref="F2"/>
    </sheetView>
  </sheetViews>
  <sheetFormatPr defaultColWidth="9.109375" defaultRowHeight="14.4" x14ac:dyDescent="0.3"/>
  <cols>
    <col min="1" max="1" width="13.109375" style="60" customWidth="1"/>
    <col min="2" max="2" width="9.109375" style="60"/>
    <col min="3" max="3" width="12.5546875" style="60" bestFit="1" customWidth="1"/>
    <col min="4" max="4" width="9.5546875" style="60" customWidth="1"/>
    <col min="5" max="5" width="16.44140625" style="60" customWidth="1"/>
    <col min="6" max="6" width="17.33203125" style="60" customWidth="1"/>
    <col min="7" max="7" width="14.5546875" style="60" customWidth="1"/>
    <col min="8" max="8" width="15.88671875" style="60" customWidth="1"/>
    <col min="9" max="9" width="10.88671875" style="60" customWidth="1"/>
    <col min="10" max="10" width="14.6640625" style="60" customWidth="1"/>
    <col min="11" max="11" width="11.44140625" style="60" customWidth="1"/>
    <col min="12" max="16384" width="9.109375" style="60"/>
  </cols>
  <sheetData>
    <row r="1" spans="1:14" ht="15" thickTop="1" x14ac:dyDescent="0.3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-0.28609554500387374</v>
      </c>
    </row>
    <row r="2" spans="1:14" ht="15" thickBot="1" x14ac:dyDescent="0.35">
      <c r="A2" s="77">
        <f>qPCR!B3</f>
        <v>2</v>
      </c>
      <c r="B2" s="65">
        <f>qPCR!T3</f>
        <v>14.726666666666667</v>
      </c>
      <c r="C2" s="78">
        <f>10^(($N$1*B2)+$N$2)*$L$23</f>
        <v>566.75426503417577</v>
      </c>
      <c r="D2" s="76"/>
      <c r="E2" s="67">
        <v>1000</v>
      </c>
      <c r="F2">
        <v>13.87</v>
      </c>
      <c r="G2"/>
      <c r="H2">
        <v>13.89</v>
      </c>
      <c r="J2" s="64">
        <f>LOG($E$2)</f>
        <v>3</v>
      </c>
      <c r="K2" s="66">
        <f>IFERROR(AVERAGE(F2:F3),"")</f>
        <v>13.734999999999999</v>
      </c>
      <c r="M2" s="69" t="s">
        <v>96</v>
      </c>
      <c r="N2" s="70">
        <f>INTERCEPT(J2:J19,K2:K19)</f>
        <v>6.9093646176441235</v>
      </c>
    </row>
    <row r="3" spans="1:14" ht="15" thickTop="1" x14ac:dyDescent="0.3">
      <c r="A3" s="77">
        <f>qPCR!B4</f>
        <v>6</v>
      </c>
      <c r="B3" s="65">
        <f>qPCR!T4</f>
        <v>17.056666666666668</v>
      </c>
      <c r="C3" s="78">
        <f t="shared" ref="C3:C66" si="0">10^(($N$1*B3)+$N$2)*$L$23</f>
        <v>122.1215132567537</v>
      </c>
      <c r="D3" s="76"/>
      <c r="E3" s="67">
        <v>1000</v>
      </c>
      <c r="F3">
        <v>13.6</v>
      </c>
      <c r="G3">
        <v>13.72</v>
      </c>
      <c r="H3">
        <v>13.43</v>
      </c>
      <c r="J3" s="64">
        <f>LOG($E$4)</f>
        <v>2</v>
      </c>
      <c r="K3" s="66">
        <f>IFERROR(AVERAGE(F4:F5),"")</f>
        <v>17.14</v>
      </c>
    </row>
    <row r="4" spans="1:14" x14ac:dyDescent="0.3">
      <c r="A4" s="77">
        <f>qPCR!B5</f>
        <v>15</v>
      </c>
      <c r="B4" s="65">
        <f>qPCR!T5</f>
        <v>17.283333333333335</v>
      </c>
      <c r="C4" s="78">
        <f t="shared" si="0"/>
        <v>105.18258831271349</v>
      </c>
      <c r="D4" s="76"/>
      <c r="E4" s="67">
        <v>100</v>
      </c>
      <c r="F4">
        <v>17.190000000000001</v>
      </c>
      <c r="G4">
        <v>17.399999999999999</v>
      </c>
      <c r="H4">
        <v>17.04</v>
      </c>
      <c r="J4" s="64">
        <f>LOG($E$6)</f>
        <v>1</v>
      </c>
      <c r="K4" s="66">
        <f>IFERROR(AVERAGE(F6:F7),"")</f>
        <v>20.475000000000001</v>
      </c>
    </row>
    <row r="5" spans="1:14" x14ac:dyDescent="0.3">
      <c r="A5" s="77">
        <f>qPCR!B6</f>
        <v>16</v>
      </c>
      <c r="B5" s="65">
        <f>qPCR!T6</f>
        <v>17.453333333333333</v>
      </c>
      <c r="C5" s="78">
        <f t="shared" si="0"/>
        <v>94.038915282252148</v>
      </c>
      <c r="D5" s="76"/>
      <c r="E5" s="67">
        <v>100</v>
      </c>
      <c r="F5">
        <v>17.09</v>
      </c>
      <c r="G5">
        <v>17.23</v>
      </c>
      <c r="H5">
        <v>17.18</v>
      </c>
      <c r="J5" s="64">
        <f>LOG($E$8)</f>
        <v>0</v>
      </c>
      <c r="K5" s="66">
        <f>IFERROR(AVERAGE(F8:F9),"")</f>
        <v>24.265000000000001</v>
      </c>
    </row>
    <row r="6" spans="1:14" x14ac:dyDescent="0.3">
      <c r="A6" s="77">
        <f>qPCR!B7</f>
        <v>19</v>
      </c>
      <c r="B6" s="65">
        <f>qPCR!T7</f>
        <v>16.353333333333335</v>
      </c>
      <c r="C6" s="78">
        <f t="shared" si="0"/>
        <v>194.09426823320456</v>
      </c>
      <c r="D6" s="76"/>
      <c r="E6" s="67">
        <v>10</v>
      </c>
      <c r="F6">
        <v>20.239999999999998</v>
      </c>
      <c r="G6">
        <v>20.22</v>
      </c>
      <c r="H6">
        <v>20.62</v>
      </c>
      <c r="J6" s="64">
        <f>LOG($E$10)</f>
        <v>-1</v>
      </c>
      <c r="K6" s="66" t="str">
        <f>IFERROR(AVERAGE(F10:F11),"")</f>
        <v/>
      </c>
    </row>
    <row r="7" spans="1:14" x14ac:dyDescent="0.3">
      <c r="A7" s="77">
        <f>qPCR!B8</f>
        <v>20</v>
      </c>
      <c r="B7" s="65">
        <f>qPCR!T8</f>
        <v>15.82</v>
      </c>
      <c r="C7" s="78">
        <f t="shared" si="0"/>
        <v>275.80173962242731</v>
      </c>
      <c r="D7" s="76"/>
      <c r="E7" s="67">
        <v>10</v>
      </c>
      <c r="F7">
        <v>20.71</v>
      </c>
      <c r="G7">
        <v>20.32</v>
      </c>
      <c r="H7">
        <v>20.9</v>
      </c>
      <c r="J7" s="64">
        <f>LOG($E$12)</f>
        <v>-2</v>
      </c>
      <c r="K7" s="66" t="str">
        <f>IFERROR(AVERAGE(F12:F13),"")</f>
        <v/>
      </c>
    </row>
    <row r="8" spans="1:14" x14ac:dyDescent="0.3">
      <c r="A8" s="77">
        <f>qPCR!B9</f>
        <v>21</v>
      </c>
      <c r="B8" s="65">
        <f>qPCR!T9</f>
        <v>17.246666666666666</v>
      </c>
      <c r="C8" s="78">
        <f t="shared" si="0"/>
        <v>107.75415452280686</v>
      </c>
      <c r="D8" s="76"/>
      <c r="E8" s="67">
        <v>1</v>
      </c>
      <c r="F8">
        <v>24.33</v>
      </c>
      <c r="G8"/>
      <c r="H8"/>
      <c r="J8" s="64">
        <f>LOG($E$2)</f>
        <v>3</v>
      </c>
      <c r="K8" s="66">
        <f>IFERROR(AVERAGE(G2:G3),"")</f>
        <v>13.72</v>
      </c>
    </row>
    <row r="9" spans="1:14" x14ac:dyDescent="0.3">
      <c r="A9" s="77">
        <f>qPCR!B10</f>
        <v>22</v>
      </c>
      <c r="B9" s="65">
        <f>qPCR!T10</f>
        <v>16.86</v>
      </c>
      <c r="C9" s="78">
        <f t="shared" si="0"/>
        <v>139.0137101317392</v>
      </c>
      <c r="D9" s="76"/>
      <c r="E9" s="67">
        <v>1</v>
      </c>
      <c r="F9">
        <v>24.2</v>
      </c>
      <c r="G9"/>
      <c r="H9">
        <v>24.29</v>
      </c>
      <c r="J9" s="64">
        <f>LOG($E$4)</f>
        <v>2</v>
      </c>
      <c r="K9" s="66">
        <f>IFERROR(AVERAGE(G4:G5),"")</f>
        <v>17.314999999999998</v>
      </c>
    </row>
    <row r="10" spans="1:14" x14ac:dyDescent="0.3">
      <c r="A10" s="77">
        <f>qPCR!B11</f>
        <v>23</v>
      </c>
      <c r="B10" s="65">
        <f>qPCR!T11</f>
        <v>16.703333333333333</v>
      </c>
      <c r="C10" s="78">
        <f t="shared" si="0"/>
        <v>154.1271932609211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20.27</v>
      </c>
    </row>
    <row r="11" spans="1:14" x14ac:dyDescent="0.3">
      <c r="A11" s="77">
        <f>qPCR!B12</f>
        <v>24</v>
      </c>
      <c r="B11" s="65">
        <f>qPCR!T12</f>
        <v>15.59</v>
      </c>
      <c r="C11" s="78">
        <f t="shared" si="0"/>
        <v>320.9216205014655</v>
      </c>
      <c r="D11" s="76"/>
      <c r="E11" s="67">
        <v>0.1</v>
      </c>
      <c r="F11" s="65"/>
      <c r="G11" s="65"/>
      <c r="H11" s="68"/>
      <c r="J11" s="64">
        <f>LOG($E$8)</f>
        <v>0</v>
      </c>
      <c r="K11" s="66" t="str">
        <f>IFERROR(AVERAGE(G8:G9),"")</f>
        <v/>
      </c>
    </row>
    <row r="12" spans="1:14" x14ac:dyDescent="0.3">
      <c r="A12" s="77">
        <f>qPCR!B13</f>
        <v>26</v>
      </c>
      <c r="B12" s="65">
        <f>qPCR!T13</f>
        <v>16.350000000000005</v>
      </c>
      <c r="C12" s="78">
        <f t="shared" si="0"/>
        <v>194.52094122470666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" thickBot="1" x14ac:dyDescent="0.35">
      <c r="A13" s="77">
        <f>qPCR!B14</f>
        <v>28</v>
      </c>
      <c r="B13" s="65">
        <f>qPCR!T14</f>
        <v>17.41</v>
      </c>
      <c r="C13" s="78">
        <f t="shared" si="0"/>
        <v>96.762055316690507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" thickTop="1" x14ac:dyDescent="0.3">
      <c r="A14" s="77">
        <f>qPCR!B15</f>
        <v>29</v>
      </c>
      <c r="B14" s="65">
        <f>qPCR!T15</f>
        <v>17.08666666666667</v>
      </c>
      <c r="C14" s="78">
        <f t="shared" si="0"/>
        <v>119.73174465884662</v>
      </c>
      <c r="J14" s="64">
        <f>LOG($E$2)</f>
        <v>3</v>
      </c>
      <c r="K14" s="66">
        <f>IFERROR(AVERAGE(H2:H3),"")</f>
        <v>13.66</v>
      </c>
    </row>
    <row r="15" spans="1:14" x14ac:dyDescent="0.3">
      <c r="A15" s="77">
        <f>qPCR!B16</f>
        <v>30</v>
      </c>
      <c r="B15" s="65">
        <f>qPCR!T16</f>
        <v>16.623333333333331</v>
      </c>
      <c r="C15" s="78">
        <f t="shared" si="0"/>
        <v>162.46765547941649</v>
      </c>
      <c r="J15" s="64">
        <f>LOG($E$4)</f>
        <v>2</v>
      </c>
      <c r="K15" s="66">
        <f>IFERROR(AVERAGE(H4:H5),"")</f>
        <v>17.11</v>
      </c>
    </row>
    <row r="16" spans="1:14" x14ac:dyDescent="0.3">
      <c r="A16" s="77">
        <f>qPCR!B17</f>
        <v>32</v>
      </c>
      <c r="B16" s="65">
        <f>qPCR!T17</f>
        <v>17.189999999999998</v>
      </c>
      <c r="C16" s="78">
        <f t="shared" si="0"/>
        <v>111.85260536687922</v>
      </c>
      <c r="J16" s="64">
        <f>LOG($E$6)</f>
        <v>1</v>
      </c>
      <c r="K16" s="66">
        <f>IFERROR(AVERAGE(H6:H7),"")</f>
        <v>20.759999999999998</v>
      </c>
    </row>
    <row r="17" spans="1:12" x14ac:dyDescent="0.3">
      <c r="A17" s="77">
        <f>qPCR!B18</f>
        <v>33</v>
      </c>
      <c r="B17" s="65">
        <f>qPCR!T18</f>
        <v>16.333333333333332</v>
      </c>
      <c r="C17" s="78">
        <f t="shared" si="0"/>
        <v>196.66841666975878</v>
      </c>
      <c r="J17" s="64">
        <f>LOG($E$8)</f>
        <v>0</v>
      </c>
      <c r="K17" s="66">
        <f>IFERROR(AVERAGE(H8:H9),"")</f>
        <v>24.29</v>
      </c>
    </row>
    <row r="18" spans="1:12" x14ac:dyDescent="0.3">
      <c r="A18" s="77">
        <f>qPCR!B19</f>
        <v>34</v>
      </c>
      <c r="B18" s="65">
        <f>qPCR!T19</f>
        <v>14.88</v>
      </c>
      <c r="C18" s="78">
        <f t="shared" si="0"/>
        <v>512.30289901999868</v>
      </c>
      <c r="J18" s="64">
        <f>LOG($E$10)</f>
        <v>-1</v>
      </c>
      <c r="K18" s="66" t="str">
        <f>IFERROR(AVERAGE(H10:H11),"")</f>
        <v/>
      </c>
    </row>
    <row r="19" spans="1:12" ht="15" thickBot="1" x14ac:dyDescent="0.35">
      <c r="A19" s="77">
        <f>qPCR!B20</f>
        <v>36</v>
      </c>
      <c r="B19" s="65">
        <f>qPCR!T20</f>
        <v>16.085000000000001</v>
      </c>
      <c r="C19" s="78">
        <f t="shared" si="0"/>
        <v>231.62299968432802</v>
      </c>
      <c r="J19" s="74">
        <f>LOG($E$12)</f>
        <v>-2</v>
      </c>
      <c r="K19" s="75" t="str">
        <f>IFERROR(AVERAGE(H12:H13),"")</f>
        <v/>
      </c>
    </row>
    <row r="20" spans="1:12" ht="15" thickTop="1" x14ac:dyDescent="0.3">
      <c r="A20" s="77">
        <f>qPCR!B21</f>
        <v>38</v>
      </c>
      <c r="B20" s="65">
        <f>qPCR!T21</f>
        <v>16.344999999999999</v>
      </c>
      <c r="C20" s="78">
        <f t="shared" si="0"/>
        <v>195.16271000389307</v>
      </c>
    </row>
    <row r="21" spans="1:12" ht="15" thickBot="1" x14ac:dyDescent="0.35">
      <c r="A21" s="77">
        <f>qPCR!B22</f>
        <v>39</v>
      </c>
      <c r="B21" s="65">
        <f>qPCR!T22</f>
        <v>15.813333333333334</v>
      </c>
      <c r="C21" s="78">
        <f t="shared" si="0"/>
        <v>277.01564972782444</v>
      </c>
    </row>
    <row r="22" spans="1:12" ht="15" thickTop="1" x14ac:dyDescent="0.3">
      <c r="A22" s="77">
        <f>qPCR!B23</f>
        <v>40</v>
      </c>
      <c r="B22" s="65">
        <f>qPCR!T23</f>
        <v>15.16</v>
      </c>
      <c r="C22" s="78">
        <f t="shared" si="0"/>
        <v>426.01026208236078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" thickBot="1" x14ac:dyDescent="0.35">
      <c r="A23" s="77">
        <f>qPCR!B24</f>
        <v>41</v>
      </c>
      <c r="B23" s="65">
        <f>qPCR!T24</f>
        <v>16.043333333333333</v>
      </c>
      <c r="C23" s="78">
        <f t="shared" si="0"/>
        <v>238.06871590074786</v>
      </c>
      <c r="E23" s="84" t="s">
        <v>97</v>
      </c>
      <c r="F23" s="85">
        <f>qPCR!Q90</f>
        <v>13.82</v>
      </c>
      <c r="G23" s="85">
        <f>qPCR!R90</f>
        <v>14.26</v>
      </c>
      <c r="H23" s="85">
        <f>qPCR!S90</f>
        <v>13.7</v>
      </c>
      <c r="I23" s="86">
        <f>AVERAGE(F23:H23)</f>
        <v>13.926666666666668</v>
      </c>
      <c r="J23" s="87">
        <f>10^(($N$1*I23)+$N$2)</f>
        <v>841.4093380556867</v>
      </c>
      <c r="K23" s="87">
        <v>960</v>
      </c>
      <c r="L23" s="88">
        <f>K23/J23</f>
        <v>1.1409428878200358</v>
      </c>
    </row>
    <row r="24" spans="1:12" ht="15" thickTop="1" x14ac:dyDescent="0.3">
      <c r="A24" s="77">
        <f>qPCR!B25</f>
        <v>42</v>
      </c>
      <c r="B24" s="65">
        <f>qPCR!T25</f>
        <v>15.753333333333336</v>
      </c>
      <c r="C24" s="78">
        <f t="shared" si="0"/>
        <v>288.18411441121845</v>
      </c>
    </row>
    <row r="25" spans="1:12" x14ac:dyDescent="0.3">
      <c r="A25" s="77">
        <f>qPCR!B26</f>
        <v>43</v>
      </c>
      <c r="B25" s="65">
        <f>qPCR!T26</f>
        <v>15.863333333333335</v>
      </c>
      <c r="C25" s="78">
        <f t="shared" si="0"/>
        <v>268.03994956665082</v>
      </c>
    </row>
    <row r="26" spans="1:12" x14ac:dyDescent="0.3">
      <c r="A26" s="77">
        <f>qPCR!B27</f>
        <v>44</v>
      </c>
      <c r="B26" s="65">
        <f>qPCR!T27</f>
        <v>15.093333333333334</v>
      </c>
      <c r="C26" s="78">
        <f t="shared" si="0"/>
        <v>445.13638774130976</v>
      </c>
    </row>
    <row r="27" spans="1:12" x14ac:dyDescent="0.3">
      <c r="A27" s="77">
        <f>qPCR!B28</f>
        <v>45</v>
      </c>
      <c r="B27" s="65">
        <f>qPCR!T28</f>
        <v>15.496666666666668</v>
      </c>
      <c r="C27" s="78">
        <f t="shared" si="0"/>
        <v>341.27244772613057</v>
      </c>
    </row>
    <row r="28" spans="1:12" x14ac:dyDescent="0.3">
      <c r="A28" s="77">
        <f>qPCR!B29</f>
        <v>46</v>
      </c>
      <c r="B28" s="65">
        <f>qPCR!T29</f>
        <v>15.663333333333334</v>
      </c>
      <c r="C28" s="78">
        <f t="shared" si="0"/>
        <v>305.78673128139661</v>
      </c>
    </row>
    <row r="29" spans="1:12" x14ac:dyDescent="0.3">
      <c r="A29" s="77">
        <f>qPCR!B30</f>
        <v>47</v>
      </c>
      <c r="B29" s="65">
        <f>qPCR!T30</f>
        <v>15.963333333333333</v>
      </c>
      <c r="C29" s="78">
        <f t="shared" si="0"/>
        <v>250.95160235553732</v>
      </c>
    </row>
    <row r="30" spans="1:12" x14ac:dyDescent="0.3">
      <c r="A30" s="77">
        <f>qPCR!B31</f>
        <v>48</v>
      </c>
      <c r="B30" s="65">
        <f>qPCR!T31</f>
        <v>15.65</v>
      </c>
      <c r="C30" s="78">
        <f t="shared" si="0"/>
        <v>308.48442634164434</v>
      </c>
    </row>
    <row r="31" spans="1:12" x14ac:dyDescent="0.3">
      <c r="A31" s="77">
        <f>qPCR!B32</f>
        <v>50</v>
      </c>
      <c r="B31" s="65">
        <f>qPCR!T32</f>
        <v>16.176666666666666</v>
      </c>
      <c r="C31" s="78">
        <f t="shared" si="0"/>
        <v>218.05008323030538</v>
      </c>
    </row>
    <row r="32" spans="1:12" x14ac:dyDescent="0.3">
      <c r="A32" s="77">
        <f>qPCR!B33</f>
        <v>51</v>
      </c>
      <c r="B32" s="65">
        <f>qPCR!T33</f>
        <v>15.616666666666667</v>
      </c>
      <c r="C32" s="78">
        <f t="shared" si="0"/>
        <v>315.33324642199699</v>
      </c>
    </row>
    <row r="33" spans="1:3" x14ac:dyDescent="0.3">
      <c r="A33" s="77">
        <f>qPCR!B34</f>
        <v>52</v>
      </c>
      <c r="B33" s="65">
        <f>qPCR!T34</f>
        <v>15.176666666666668</v>
      </c>
      <c r="C33" s="78">
        <f t="shared" si="0"/>
        <v>421.35854121811076</v>
      </c>
    </row>
    <row r="34" spans="1:3" x14ac:dyDescent="0.3">
      <c r="A34" s="77">
        <f>qPCR!B35</f>
        <v>54</v>
      </c>
      <c r="B34" s="65">
        <f>qPCR!T35</f>
        <v>16.053333333333335</v>
      </c>
      <c r="C34" s="78">
        <f t="shared" si="0"/>
        <v>236.50557034260225</v>
      </c>
    </row>
    <row r="35" spans="1:3" x14ac:dyDescent="0.3">
      <c r="A35" s="77">
        <f>qPCR!B36</f>
        <v>55</v>
      </c>
      <c r="B35" s="65">
        <f>qPCR!T36</f>
        <v>17.02</v>
      </c>
      <c r="C35" s="78">
        <f t="shared" si="0"/>
        <v>125.10721233541554</v>
      </c>
    </row>
    <row r="36" spans="1:3" x14ac:dyDescent="0.3">
      <c r="A36" s="77">
        <f>qPCR!B37</f>
        <v>56</v>
      </c>
      <c r="B36" s="65">
        <f>qPCR!T37</f>
        <v>15.755000000000001</v>
      </c>
      <c r="C36" s="78">
        <f t="shared" si="0"/>
        <v>287.86788141723133</v>
      </c>
    </row>
    <row r="37" spans="1:3" x14ac:dyDescent="0.3">
      <c r="A37" s="77">
        <f>qPCR!B38</f>
        <v>57</v>
      </c>
      <c r="B37" s="65">
        <f>qPCR!T38</f>
        <v>15.754999999999999</v>
      </c>
      <c r="C37" s="78">
        <f t="shared" si="0"/>
        <v>287.86788141723133</v>
      </c>
    </row>
    <row r="38" spans="1:3" x14ac:dyDescent="0.3">
      <c r="A38" s="77">
        <f>qPCR!B39</f>
        <v>58</v>
      </c>
      <c r="B38" s="65">
        <f>qPCR!T39</f>
        <v>16.690000000000001</v>
      </c>
      <c r="C38" s="78">
        <f t="shared" si="0"/>
        <v>155.48692579793266</v>
      </c>
    </row>
    <row r="39" spans="1:3" x14ac:dyDescent="0.3">
      <c r="A39" s="77">
        <f>qPCR!B40</f>
        <v>59</v>
      </c>
      <c r="B39" s="65">
        <f>qPCR!T40</f>
        <v>15.17</v>
      </c>
      <c r="C39" s="78">
        <f t="shared" si="0"/>
        <v>423.2131030924503</v>
      </c>
    </row>
    <row r="40" spans="1:3" x14ac:dyDescent="0.3">
      <c r="A40" s="77">
        <f>qPCR!B41</f>
        <v>61</v>
      </c>
      <c r="B40" s="65">
        <f>qPCR!T41</f>
        <v>15.46</v>
      </c>
      <c r="C40" s="78">
        <f t="shared" si="0"/>
        <v>349.61607863583123</v>
      </c>
    </row>
    <row r="41" spans="1:3" x14ac:dyDescent="0.3">
      <c r="A41" s="77">
        <f>qPCR!B42</f>
        <v>62</v>
      </c>
      <c r="B41" s="65">
        <f>qPCR!T42</f>
        <v>14.503333333333332</v>
      </c>
      <c r="C41" s="78">
        <f t="shared" si="0"/>
        <v>656.58275025107991</v>
      </c>
    </row>
    <row r="42" spans="1:3" x14ac:dyDescent="0.3">
      <c r="A42" s="77">
        <f>qPCR!B43</f>
        <v>63</v>
      </c>
      <c r="B42" s="65">
        <f>qPCR!T43</f>
        <v>15.24</v>
      </c>
      <c r="C42" s="78">
        <f t="shared" si="0"/>
        <v>404.1405398591624</v>
      </c>
    </row>
    <row r="43" spans="1:3" x14ac:dyDescent="0.3">
      <c r="A43" s="77">
        <f>qPCR!B44</f>
        <v>64</v>
      </c>
      <c r="B43" s="65">
        <f>qPCR!T44</f>
        <v>15.935</v>
      </c>
      <c r="C43" s="78">
        <f t="shared" si="0"/>
        <v>255.67956190436368</v>
      </c>
    </row>
    <row r="44" spans="1:3" x14ac:dyDescent="0.3">
      <c r="A44" s="77">
        <f>qPCR!B45</f>
        <v>65</v>
      </c>
      <c r="B44" s="65">
        <f>qPCR!T45</f>
        <v>14.64</v>
      </c>
      <c r="C44" s="78">
        <f t="shared" si="0"/>
        <v>600.05318362647017</v>
      </c>
    </row>
    <row r="45" spans="1:3" x14ac:dyDescent="0.3">
      <c r="A45" s="77">
        <f>qPCR!B46</f>
        <v>66</v>
      </c>
      <c r="B45" s="65">
        <f>qPCR!T46</f>
        <v>17.545000000000002</v>
      </c>
      <c r="C45" s="78">
        <f t="shared" si="0"/>
        <v>88.528312525649739</v>
      </c>
    </row>
    <row r="46" spans="1:3" x14ac:dyDescent="0.3">
      <c r="A46" s="77">
        <f>qPCR!B47</f>
        <v>67</v>
      </c>
      <c r="B46" s="65">
        <f>qPCR!T47</f>
        <v>15.18</v>
      </c>
      <c r="C46" s="78">
        <f t="shared" si="0"/>
        <v>420.43431008831709</v>
      </c>
    </row>
    <row r="47" spans="1:3" x14ac:dyDescent="0.3">
      <c r="A47" s="77">
        <f>qPCR!B48</f>
        <v>68</v>
      </c>
      <c r="B47" s="65">
        <f>qPCR!T48</f>
        <v>16.016666666666669</v>
      </c>
      <c r="C47" s="78">
        <f t="shared" si="0"/>
        <v>242.28779858919805</v>
      </c>
    </row>
    <row r="48" spans="1:3" x14ac:dyDescent="0.3">
      <c r="A48" s="77">
        <f>qPCR!B49</f>
        <v>69</v>
      </c>
      <c r="B48" s="65">
        <f>qPCR!T49</f>
        <v>16.535</v>
      </c>
      <c r="C48" s="78">
        <f t="shared" si="0"/>
        <v>172.2021964028209</v>
      </c>
    </row>
    <row r="49" spans="1:3" x14ac:dyDescent="0.3">
      <c r="A49" s="77">
        <f>qPCR!B50</f>
        <v>70</v>
      </c>
      <c r="B49" s="65">
        <f>qPCR!T50</f>
        <v>15.63</v>
      </c>
      <c r="C49" s="78">
        <f t="shared" si="0"/>
        <v>312.57565845785723</v>
      </c>
    </row>
    <row r="50" spans="1:3" x14ac:dyDescent="0.3">
      <c r="A50" s="77">
        <f>qPCR!B51</f>
        <v>71</v>
      </c>
      <c r="B50" s="65">
        <f>qPCR!T51</f>
        <v>15.77</v>
      </c>
      <c r="C50" s="78">
        <f t="shared" si="0"/>
        <v>285.03735439844564</v>
      </c>
    </row>
    <row r="51" spans="1:3" x14ac:dyDescent="0.3">
      <c r="A51" s="77">
        <f>qPCR!B52</f>
        <v>72</v>
      </c>
      <c r="B51" s="65">
        <f>qPCR!T52</f>
        <v>15.725</v>
      </c>
      <c r="C51" s="78">
        <f t="shared" si="0"/>
        <v>293.61353913997721</v>
      </c>
    </row>
    <row r="52" spans="1:3" x14ac:dyDescent="0.3">
      <c r="A52" s="77">
        <f>qPCR!B53</f>
        <v>85</v>
      </c>
      <c r="B52" s="65">
        <f>qPCR!T53</f>
        <v>15.343333333333334</v>
      </c>
      <c r="C52" s="78">
        <f t="shared" si="0"/>
        <v>377.54542411809956</v>
      </c>
    </row>
    <row r="53" spans="1:3" x14ac:dyDescent="0.3">
      <c r="A53" s="77">
        <f>qPCR!B54</f>
        <v>86</v>
      </c>
      <c r="B53" s="65">
        <f>qPCR!T54</f>
        <v>15.445</v>
      </c>
      <c r="C53" s="78">
        <f t="shared" si="0"/>
        <v>353.08789642220279</v>
      </c>
    </row>
    <row r="54" spans="1:3" x14ac:dyDescent="0.3">
      <c r="A54" s="77">
        <f>qPCR!B55</f>
        <v>87</v>
      </c>
      <c r="B54" s="65">
        <f>qPCR!T55</f>
        <v>16.276666666666667</v>
      </c>
      <c r="C54" s="78">
        <f t="shared" si="0"/>
        <v>204.14873927886845</v>
      </c>
    </row>
    <row r="55" spans="1:3" x14ac:dyDescent="0.3">
      <c r="A55" s="77">
        <f>qPCR!B56</f>
        <v>88</v>
      </c>
      <c r="B55" s="65">
        <f>qPCR!T56</f>
        <v>16.126666666666665</v>
      </c>
      <c r="C55" s="78">
        <f t="shared" si="0"/>
        <v>225.35180138970048</v>
      </c>
    </row>
    <row r="56" spans="1:3" x14ac:dyDescent="0.3">
      <c r="A56" s="77">
        <f>qPCR!B57</f>
        <v>90</v>
      </c>
      <c r="B56" s="65">
        <f>qPCR!T57</f>
        <v>15.793333333333331</v>
      </c>
      <c r="C56" s="78">
        <f t="shared" si="0"/>
        <v>280.68953153865243</v>
      </c>
    </row>
    <row r="57" spans="1:3" x14ac:dyDescent="0.3">
      <c r="A57" s="77">
        <f>qPCR!B58</f>
        <v>91</v>
      </c>
      <c r="B57" s="65">
        <f>qPCR!T58</f>
        <v>13.65</v>
      </c>
      <c r="C57" s="78">
        <f t="shared" si="0"/>
        <v>1151.9253449123221</v>
      </c>
    </row>
    <row r="58" spans="1:3" x14ac:dyDescent="0.3">
      <c r="A58" s="77">
        <f>qPCR!B59</f>
        <v>92</v>
      </c>
      <c r="B58" s="65">
        <f>qPCR!T59</f>
        <v>15.546666666666667</v>
      </c>
      <c r="C58" s="78">
        <f t="shared" si="0"/>
        <v>330.21473612366697</v>
      </c>
    </row>
    <row r="59" spans="1:3" x14ac:dyDescent="0.3">
      <c r="A59" s="77">
        <f>qPCR!B60</f>
        <v>93</v>
      </c>
      <c r="B59" s="65">
        <f>qPCR!T60</f>
        <v>15.48</v>
      </c>
      <c r="C59" s="78">
        <f t="shared" si="0"/>
        <v>345.04003283522019</v>
      </c>
    </row>
    <row r="60" spans="1:3" x14ac:dyDescent="0.3">
      <c r="A60" s="77">
        <f>qPCR!B61</f>
        <v>94</v>
      </c>
      <c r="B60" s="65">
        <f>qPCR!T61</f>
        <v>16.486666666666665</v>
      </c>
      <c r="C60" s="78">
        <f t="shared" si="0"/>
        <v>177.77334238413687</v>
      </c>
    </row>
    <row r="61" spans="1:3" x14ac:dyDescent="0.3">
      <c r="A61" s="77">
        <f>qPCR!B62</f>
        <v>95</v>
      </c>
      <c r="B61" s="65">
        <f>qPCR!T62</f>
        <v>15.143333333333333</v>
      </c>
      <c r="C61" s="78">
        <f t="shared" si="0"/>
        <v>430.71333709012993</v>
      </c>
    </row>
    <row r="62" spans="1:3" x14ac:dyDescent="0.3">
      <c r="A62" s="77">
        <f>qPCR!B63</f>
        <v>96</v>
      </c>
      <c r="B62" s="65">
        <f>qPCR!T63</f>
        <v>15.82</v>
      </c>
      <c r="C62" s="78">
        <f t="shared" si="0"/>
        <v>275.80173962242731</v>
      </c>
    </row>
    <row r="63" spans="1:3" x14ac:dyDescent="0.3">
      <c r="A63" s="77">
        <f>qPCR!B64</f>
        <v>97</v>
      </c>
      <c r="B63" s="65">
        <f>qPCR!T64</f>
        <v>16.164999999999999</v>
      </c>
      <c r="C63" s="78">
        <f t="shared" si="0"/>
        <v>219.73236907172341</v>
      </c>
    </row>
    <row r="64" spans="1:3" x14ac:dyDescent="0.3">
      <c r="A64" s="77">
        <f>qPCR!B65</f>
        <v>98</v>
      </c>
      <c r="B64" s="65">
        <f>qPCR!T65</f>
        <v>15.935</v>
      </c>
      <c r="C64" s="78">
        <f t="shared" si="0"/>
        <v>255.67956190436368</v>
      </c>
    </row>
    <row r="65" spans="1:3" x14ac:dyDescent="0.3">
      <c r="A65" s="77">
        <f>qPCR!B66</f>
        <v>99</v>
      </c>
      <c r="B65" s="65">
        <f>qPCR!T66</f>
        <v>15.810000000000002</v>
      </c>
      <c r="C65" s="78">
        <f t="shared" si="0"/>
        <v>277.62460689610288</v>
      </c>
    </row>
    <row r="66" spans="1:3" x14ac:dyDescent="0.3">
      <c r="A66" s="77">
        <f>qPCR!B67</f>
        <v>100</v>
      </c>
      <c r="B66" s="65">
        <f>qPCR!T67</f>
        <v>15.855</v>
      </c>
      <c r="C66" s="78">
        <f t="shared" si="0"/>
        <v>269.51544434007798</v>
      </c>
    </row>
    <row r="67" spans="1:3" x14ac:dyDescent="0.3">
      <c r="A67" s="77">
        <f>qPCR!B68</f>
        <v>101</v>
      </c>
      <c r="B67" s="65">
        <f>qPCR!T68</f>
        <v>16.766666666666666</v>
      </c>
      <c r="C67" s="78">
        <f t="shared" ref="C67:C89" si="1">10^(($N$1*B67)+$N$2)*$L$23</f>
        <v>147.82908378070115</v>
      </c>
    </row>
    <row r="68" spans="1:3" x14ac:dyDescent="0.3">
      <c r="A68" s="77">
        <f>qPCR!B69</f>
        <v>102</v>
      </c>
      <c r="B68" s="65">
        <f>qPCR!T69</f>
        <v>14.705</v>
      </c>
      <c r="C68" s="78">
        <f t="shared" si="1"/>
        <v>574.90162186690691</v>
      </c>
    </row>
    <row r="69" spans="1:3" x14ac:dyDescent="0.3">
      <c r="A69" s="77">
        <f>qPCR!B70</f>
        <v>103</v>
      </c>
      <c r="B69" s="65">
        <f>qPCR!T70</f>
        <v>17.52</v>
      </c>
      <c r="C69" s="78">
        <f t="shared" si="1"/>
        <v>89.998355669397355</v>
      </c>
    </row>
    <row r="70" spans="1:3" x14ac:dyDescent="0.3">
      <c r="A70" s="77">
        <f>qPCR!B71</f>
        <v>104</v>
      </c>
      <c r="B70" s="65">
        <f>qPCR!T71</f>
        <v>15.175000000000001</v>
      </c>
      <c r="C70" s="78">
        <f t="shared" si="1"/>
        <v>421.8214183976558</v>
      </c>
    </row>
    <row r="71" spans="1:3" x14ac:dyDescent="0.3">
      <c r="A71" s="77">
        <f>qPCR!B72</f>
        <v>105</v>
      </c>
      <c r="B71" s="65">
        <f>qPCR!T72</f>
        <v>15.645</v>
      </c>
      <c r="C71" s="78">
        <f t="shared" si="1"/>
        <v>309.50218655010639</v>
      </c>
    </row>
    <row r="72" spans="1:3" x14ac:dyDescent="0.3">
      <c r="A72" s="77">
        <f>qPCR!B73</f>
        <v>106</v>
      </c>
      <c r="B72" s="65">
        <f>qPCR!T73</f>
        <v>17.46</v>
      </c>
      <c r="C72" s="78">
        <f t="shared" si="1"/>
        <v>93.626827410415771</v>
      </c>
    </row>
    <row r="73" spans="1:3" x14ac:dyDescent="0.3">
      <c r="A73" s="77">
        <f>qPCR!B74</f>
        <v>108</v>
      </c>
      <c r="B73" s="65">
        <f>qPCR!T74</f>
        <v>16.61</v>
      </c>
      <c r="C73" s="78">
        <f t="shared" si="1"/>
        <v>163.90096878833637</v>
      </c>
    </row>
    <row r="74" spans="1:3" x14ac:dyDescent="0.3">
      <c r="A74" s="77">
        <f>qPCR!B75</f>
        <v>109</v>
      </c>
      <c r="B74" s="65">
        <f>qPCR!T75</f>
        <v>15.63</v>
      </c>
      <c r="C74" s="78">
        <f t="shared" si="1"/>
        <v>312.57565845785723</v>
      </c>
    </row>
    <row r="75" spans="1:3" x14ac:dyDescent="0.3">
      <c r="A75" s="77">
        <f>qPCR!B76</f>
        <v>110</v>
      </c>
      <c r="B75" s="65">
        <f>qPCR!T76</f>
        <v>16.806666666666668</v>
      </c>
      <c r="C75" s="78">
        <f t="shared" si="1"/>
        <v>143.98460636516484</v>
      </c>
    </row>
    <row r="76" spans="1:3" x14ac:dyDescent="0.3">
      <c r="A76" s="77">
        <f>qPCR!B77</f>
        <v>113</v>
      </c>
      <c r="B76" s="65">
        <f>qPCR!T77</f>
        <v>13.504999999999999</v>
      </c>
      <c r="C76" s="78">
        <f t="shared" si="1"/>
        <v>1267.3839058738502</v>
      </c>
    </row>
    <row r="77" spans="1:3" x14ac:dyDescent="0.3">
      <c r="A77" s="77">
        <f>qPCR!B78</f>
        <v>115</v>
      </c>
      <c r="B77" s="65">
        <f>qPCR!T78</f>
        <v>16.483333333333334</v>
      </c>
      <c r="C77" s="78">
        <f t="shared" si="1"/>
        <v>178.16413745755602</v>
      </c>
    </row>
    <row r="78" spans="1:3" x14ac:dyDescent="0.3">
      <c r="A78" s="77">
        <f>qPCR!B79</f>
        <v>116</v>
      </c>
      <c r="B78" s="65">
        <f>qPCR!T79</f>
        <v>16.954999999999998</v>
      </c>
      <c r="C78" s="78">
        <f t="shared" si="1"/>
        <v>130.580569268038</v>
      </c>
    </row>
    <row r="79" spans="1:3" x14ac:dyDescent="0.3">
      <c r="A79" s="77">
        <f>qPCR!B80</f>
        <v>118</v>
      </c>
      <c r="B79" s="65">
        <f>qPCR!T80</f>
        <v>16.740000000000002</v>
      </c>
      <c r="C79" s="78">
        <f t="shared" si="1"/>
        <v>150.44892875222021</v>
      </c>
    </row>
    <row r="80" spans="1:3" x14ac:dyDescent="0.3">
      <c r="A80" s="77">
        <f>qPCR!B81</f>
        <v>120</v>
      </c>
      <c r="B80" s="65">
        <f>qPCR!T81</f>
        <v>16.773333333333333</v>
      </c>
      <c r="C80" s="78">
        <f t="shared" si="1"/>
        <v>147.18128204513383</v>
      </c>
    </row>
    <row r="81" spans="1:3" x14ac:dyDescent="0.3">
      <c r="A81" s="77">
        <f>qPCR!B82</f>
        <v>125</v>
      </c>
      <c r="B81" s="65">
        <f>qPCR!T82</f>
        <v>16.82</v>
      </c>
      <c r="C81" s="78">
        <f t="shared" si="1"/>
        <v>142.72546156505513</v>
      </c>
    </row>
    <row r="82" spans="1:3" x14ac:dyDescent="0.3">
      <c r="A82" s="77">
        <f>qPCR!B83</f>
        <v>126</v>
      </c>
      <c r="B82" s="65">
        <f>qPCR!T83</f>
        <v>15.76</v>
      </c>
      <c r="C82" s="78">
        <f t="shared" si="1"/>
        <v>286.92126298371892</v>
      </c>
    </row>
    <row r="83" spans="1:3" x14ac:dyDescent="0.3">
      <c r="A83" s="77">
        <f>qPCR!B84</f>
        <v>128</v>
      </c>
      <c r="B83" s="65">
        <f>qPCR!T84</f>
        <v>16.643333333333334</v>
      </c>
      <c r="C83" s="78">
        <f t="shared" si="1"/>
        <v>160.34115307285452</v>
      </c>
    </row>
    <row r="84" spans="1:3" x14ac:dyDescent="0.3">
      <c r="A84" s="77">
        <f>qPCR!B85</f>
        <v>122</v>
      </c>
      <c r="B84" s="65">
        <f>qPCR!T85</f>
        <v>16.324999999999999</v>
      </c>
      <c r="C84" s="78">
        <f t="shared" si="1"/>
        <v>197.75102850192573</v>
      </c>
    </row>
    <row r="85" spans="1:3" x14ac:dyDescent="0.3">
      <c r="A85" s="77">
        <f>qPCR!B86</f>
        <v>124</v>
      </c>
      <c r="B85" s="65">
        <f>qPCR!T86</f>
        <v>16.010000000000002</v>
      </c>
      <c r="C85" s="78">
        <f t="shared" si="1"/>
        <v>243.35420088065749</v>
      </c>
    </row>
    <row r="86" spans="1:3" x14ac:dyDescent="0.3">
      <c r="A86" s="77" t="str">
        <f>qPCR!B87</f>
        <v>qPCR_H2O_1_A</v>
      </c>
      <c r="B86" s="65">
        <f>qPCR!T87</f>
        <v>25.81</v>
      </c>
      <c r="C86" s="78">
        <f t="shared" si="1"/>
        <v>0.38238646063593779</v>
      </c>
    </row>
    <row r="87" spans="1:3" x14ac:dyDescent="0.3">
      <c r="A87" s="77" t="str">
        <f>qPCR!B88</f>
        <v>qPCR_H2O_2_A</v>
      </c>
      <c r="B87" s="65">
        <f>qPCR!T88</f>
        <v>24.78</v>
      </c>
      <c r="C87" s="78">
        <f t="shared" si="1"/>
        <v>0.75366946116584499</v>
      </c>
    </row>
    <row r="88" spans="1:3" x14ac:dyDescent="0.3">
      <c r="A88" s="77" t="str">
        <f>qPCR!B89</f>
        <v>CalEXn_A</v>
      </c>
      <c r="B88" s="65">
        <f>qPCR!T89</f>
        <v>15.726666666666667</v>
      </c>
      <c r="C88" s="78">
        <f t="shared" si="1"/>
        <v>293.29134827686414</v>
      </c>
    </row>
    <row r="89" spans="1:3" x14ac:dyDescent="0.3">
      <c r="A89" s="77" t="str">
        <f>qPCR!B90</f>
        <v>Zymo_A</v>
      </c>
      <c r="B89" s="65">
        <f>qPCR!T90</f>
        <v>13.926666666666668</v>
      </c>
      <c r="C89" s="78">
        <f t="shared" si="1"/>
        <v>960</v>
      </c>
    </row>
    <row r="90" spans="1:3" x14ac:dyDescent="0.3">
      <c r="A90" s="77"/>
      <c r="B90" s="65"/>
    </row>
    <row r="91" spans="1:3" x14ac:dyDescent="0.3">
      <c r="A91" s="77"/>
      <c r="B91" s="6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0"/>
  <sheetViews>
    <sheetView workbookViewId="0">
      <selection activeCell="G26" sqref="G26"/>
    </sheetView>
  </sheetViews>
  <sheetFormatPr defaultColWidth="9.109375" defaultRowHeight="14.4" x14ac:dyDescent="0.3"/>
  <cols>
    <col min="1" max="1" width="13.109375" style="60" customWidth="1"/>
    <col min="2" max="2" width="9.109375" style="60"/>
    <col min="3" max="3" width="12.5546875" style="60" bestFit="1" customWidth="1"/>
    <col min="4" max="4" width="9.5546875" style="60" customWidth="1"/>
    <col min="5" max="5" width="16.44140625" style="60" customWidth="1"/>
    <col min="6" max="6" width="17.33203125" style="60" customWidth="1"/>
    <col min="7" max="7" width="14.5546875" style="60" customWidth="1"/>
    <col min="8" max="8" width="15.88671875" style="60" customWidth="1"/>
    <col min="9" max="9" width="10.88671875" style="60" customWidth="1"/>
    <col min="10" max="10" width="14.6640625" style="60" customWidth="1"/>
    <col min="11" max="11" width="11.44140625" style="60" customWidth="1"/>
    <col min="12" max="16384" width="9.109375" style="60"/>
  </cols>
  <sheetData>
    <row r="1" spans="1:14" ht="15" thickTop="1" x14ac:dyDescent="0.3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-0.29831982780816074</v>
      </c>
    </row>
    <row r="2" spans="1:14" ht="15" thickBot="1" x14ac:dyDescent="0.35">
      <c r="A2" s="77">
        <f>qPCR!B94</f>
        <v>129</v>
      </c>
      <c r="B2" s="65">
        <f>qPCR!T94</f>
        <v>16.13</v>
      </c>
      <c r="C2" s="78">
        <f>10^(($N$1*B2)+$N$2)*$L$23</f>
        <v>306.24282295357619</v>
      </c>
      <c r="D2" s="76"/>
      <c r="E2" s="67">
        <v>1000</v>
      </c>
      <c r="F2"/>
      <c r="G2">
        <v>13.95</v>
      </c>
      <c r="H2">
        <v>14.48</v>
      </c>
      <c r="J2" s="64">
        <f>LOG($E$2)</f>
        <v>3</v>
      </c>
      <c r="K2" s="66">
        <f>IFERROR(AVERAGE(F2:F3),"")</f>
        <v>13.85</v>
      </c>
      <c r="M2" s="69" t="s">
        <v>96</v>
      </c>
      <c r="N2" s="70">
        <f>INTERCEPT(J2:J19,K2:K19)</f>
        <v>7.1873432172343312</v>
      </c>
    </row>
    <row r="3" spans="1:14" ht="15" thickTop="1" x14ac:dyDescent="0.3">
      <c r="A3" s="77">
        <f>qPCR!B95</f>
        <v>130</v>
      </c>
      <c r="B3" s="65">
        <f>qPCR!T95</f>
        <v>17.000000000000004</v>
      </c>
      <c r="C3" s="78">
        <f t="shared" ref="C3:C8" si="0">10^(($N$1*B3)+$N$2)*$L$23</f>
        <v>168.47197582373522</v>
      </c>
      <c r="D3" s="76"/>
      <c r="E3" s="67">
        <v>1000</v>
      </c>
      <c r="F3">
        <v>13.85</v>
      </c>
      <c r="G3"/>
      <c r="H3">
        <v>14.27</v>
      </c>
      <c r="J3" s="64">
        <f>LOG($E$4)</f>
        <v>2</v>
      </c>
      <c r="K3" s="66">
        <f>IFERROR(AVERAGE(F4:F5),"")</f>
        <v>17.48</v>
      </c>
    </row>
    <row r="4" spans="1:14" x14ac:dyDescent="0.3">
      <c r="A4" s="77">
        <f>qPCR!B96</f>
        <v>131</v>
      </c>
      <c r="B4" s="65">
        <f>qPCR!T96</f>
        <v>16.93</v>
      </c>
      <c r="C4" s="78">
        <f t="shared" si="0"/>
        <v>176.77060862341168</v>
      </c>
      <c r="D4" s="76"/>
      <c r="E4" s="67">
        <v>100</v>
      </c>
      <c r="F4"/>
      <c r="G4"/>
      <c r="H4"/>
      <c r="J4" s="64">
        <f>LOG($E$6)</f>
        <v>1</v>
      </c>
      <c r="K4" s="66">
        <f>IFERROR(AVERAGE(F6:F7),"")</f>
        <v>20.57</v>
      </c>
    </row>
    <row r="5" spans="1:14" x14ac:dyDescent="0.3">
      <c r="A5" s="77">
        <f>qPCR!B97</f>
        <v>132</v>
      </c>
      <c r="B5" s="65">
        <f>qPCR!T97</f>
        <v>16.440000000000001</v>
      </c>
      <c r="C5" s="78">
        <f t="shared" si="0"/>
        <v>247.50659346324997</v>
      </c>
      <c r="D5" s="76"/>
      <c r="E5" s="67">
        <v>100</v>
      </c>
      <c r="F5">
        <v>17.48</v>
      </c>
      <c r="G5">
        <v>17.53</v>
      </c>
      <c r="H5">
        <v>17.350000000000001</v>
      </c>
      <c r="J5" s="64">
        <f>LOG($E$8)</f>
        <v>0</v>
      </c>
      <c r="K5" s="66">
        <f>IFERROR(AVERAGE(F8:F9),"")</f>
        <v>24.05</v>
      </c>
    </row>
    <row r="6" spans="1:14" x14ac:dyDescent="0.3">
      <c r="A6" s="77">
        <f>qPCR!B98</f>
        <v>133</v>
      </c>
      <c r="B6" s="65">
        <f>qPCR!T98</f>
        <v>16.884999999999998</v>
      </c>
      <c r="C6" s="78">
        <f t="shared" si="0"/>
        <v>182.32005763305219</v>
      </c>
      <c r="D6" s="76"/>
      <c r="E6" s="67">
        <v>10</v>
      </c>
      <c r="F6">
        <v>20.79</v>
      </c>
      <c r="G6">
        <v>20.48</v>
      </c>
      <c r="H6">
        <v>20.43</v>
      </c>
      <c r="J6" s="64">
        <f>LOG($E$10)</f>
        <v>-1</v>
      </c>
      <c r="K6" s="66" t="str">
        <f>IFERROR(AVERAGE(F10:F11),"")</f>
        <v/>
      </c>
    </row>
    <row r="7" spans="1:14" x14ac:dyDescent="0.3">
      <c r="A7" s="77">
        <f>qPCR!B99</f>
        <v>134</v>
      </c>
      <c r="B7" s="65">
        <f>qPCR!T99</f>
        <v>17.34</v>
      </c>
      <c r="C7" s="78">
        <f t="shared" si="0"/>
        <v>133.3825229192631</v>
      </c>
      <c r="D7" s="76"/>
      <c r="E7" s="67">
        <v>10</v>
      </c>
      <c r="F7">
        <v>20.350000000000001</v>
      </c>
      <c r="G7">
        <v>20.55</v>
      </c>
      <c r="H7">
        <v>20.86</v>
      </c>
      <c r="J7" s="64">
        <f>LOG($E$12)</f>
        <v>-2</v>
      </c>
      <c r="K7" s="66" t="str">
        <f>IFERROR(AVERAGE(F12:F13),"")</f>
        <v/>
      </c>
    </row>
    <row r="8" spans="1:14" x14ac:dyDescent="0.3">
      <c r="A8" s="77">
        <f>qPCR!B100</f>
        <v>135</v>
      </c>
      <c r="B8" s="65">
        <f>qPCR!T100</f>
        <v>16.706666666666667</v>
      </c>
      <c r="C8" s="78">
        <f t="shared" si="0"/>
        <v>206.07951270490031</v>
      </c>
      <c r="D8" s="76"/>
      <c r="E8" s="67">
        <v>1</v>
      </c>
      <c r="F8"/>
      <c r="G8">
        <v>24.32</v>
      </c>
      <c r="H8">
        <v>24.21</v>
      </c>
      <c r="J8" s="64">
        <f>LOG($E$2)</f>
        <v>3</v>
      </c>
      <c r="K8" s="66">
        <f>IFERROR(AVERAGE(G2:G3),"")</f>
        <v>13.95</v>
      </c>
    </row>
    <row r="9" spans="1:14" x14ac:dyDescent="0.3">
      <c r="A9" s="77"/>
      <c r="B9" s="65"/>
      <c r="C9" s="78"/>
      <c r="D9" s="76"/>
      <c r="E9" s="67">
        <v>1</v>
      </c>
      <c r="F9">
        <v>24.05</v>
      </c>
      <c r="G9">
        <v>24.13</v>
      </c>
      <c r="H9">
        <v>24.26</v>
      </c>
      <c r="J9" s="64">
        <f>LOG($E$4)</f>
        <v>2</v>
      </c>
      <c r="K9" s="66">
        <f>IFERROR(AVERAGE(G4:G5),"")</f>
        <v>17.53</v>
      </c>
    </row>
    <row r="10" spans="1:14" x14ac:dyDescent="0.3">
      <c r="A10" s="77"/>
      <c r="B10" s="65"/>
      <c r="C10" s="78"/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20.515000000000001</v>
      </c>
    </row>
    <row r="11" spans="1:14" x14ac:dyDescent="0.3">
      <c r="A11" s="77"/>
      <c r="B11" s="65"/>
      <c r="C11" s="78"/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24.225000000000001</v>
      </c>
    </row>
    <row r="12" spans="1:14" x14ac:dyDescent="0.3">
      <c r="A12" s="77"/>
      <c r="B12" s="65"/>
      <c r="C12" s="78"/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" thickBot="1" x14ac:dyDescent="0.35">
      <c r="A13" s="77"/>
      <c r="B13" s="65"/>
      <c r="C13" s="78"/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" thickTop="1" x14ac:dyDescent="0.3">
      <c r="A14" s="77"/>
      <c r="B14" s="65"/>
      <c r="C14" s="78"/>
      <c r="J14" s="64">
        <f>LOG($E$2)</f>
        <v>3</v>
      </c>
      <c r="K14" s="66">
        <f>IFERROR(AVERAGE(H2:H3),"")</f>
        <v>14.375</v>
      </c>
    </row>
    <row r="15" spans="1:14" x14ac:dyDescent="0.3">
      <c r="A15" s="77"/>
      <c r="B15" s="65"/>
      <c r="C15" s="78"/>
      <c r="J15" s="64">
        <f>LOG($E$4)</f>
        <v>2</v>
      </c>
      <c r="K15" s="66">
        <f>IFERROR(AVERAGE(H4:H5),"")</f>
        <v>17.350000000000001</v>
      </c>
    </row>
    <row r="16" spans="1:14" x14ac:dyDescent="0.3">
      <c r="A16" s="77"/>
      <c r="B16" s="65"/>
      <c r="C16" s="78"/>
      <c r="J16" s="64">
        <f>LOG($E$6)</f>
        <v>1</v>
      </c>
      <c r="K16" s="66">
        <f>IFERROR(AVERAGE(H6:H7),"")</f>
        <v>20.645</v>
      </c>
    </row>
    <row r="17" spans="1:12" x14ac:dyDescent="0.3">
      <c r="A17" s="77"/>
      <c r="B17" s="65"/>
      <c r="C17" s="78"/>
      <c r="J17" s="64">
        <f>LOG($E$8)</f>
        <v>0</v>
      </c>
      <c r="K17" s="66">
        <f>IFERROR(AVERAGE(H8:H9),"")</f>
        <v>24.234999999999999</v>
      </c>
    </row>
    <row r="18" spans="1:12" x14ac:dyDescent="0.3">
      <c r="A18" s="77"/>
      <c r="B18" s="65"/>
      <c r="C18" s="78"/>
      <c r="J18" s="64">
        <f>LOG($E$10)</f>
        <v>-1</v>
      </c>
      <c r="K18" s="66" t="str">
        <f>IFERROR(AVERAGE(H10:H11),"")</f>
        <v/>
      </c>
    </row>
    <row r="19" spans="1:12" ht="15" thickBot="1" x14ac:dyDescent="0.35">
      <c r="A19" s="77"/>
      <c r="B19" s="65"/>
      <c r="C19" s="78"/>
      <c r="J19" s="74">
        <f>LOG($E$12)</f>
        <v>-2</v>
      </c>
      <c r="K19" s="75" t="str">
        <f>IFERROR(AVERAGE(H12:H13),"")</f>
        <v/>
      </c>
    </row>
    <row r="20" spans="1:12" ht="15" thickTop="1" x14ac:dyDescent="0.3">
      <c r="A20" s="77"/>
      <c r="B20" s="65"/>
      <c r="C20" s="78"/>
    </row>
    <row r="21" spans="1:12" ht="15" thickBot="1" x14ac:dyDescent="0.35">
      <c r="A21" s="77"/>
      <c r="B21" s="65"/>
      <c r="C21" s="78"/>
    </row>
    <row r="22" spans="1:12" ht="15" thickTop="1" x14ac:dyDescent="0.3">
      <c r="A22" s="77"/>
      <c r="B22" s="65"/>
      <c r="C22" s="78"/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" thickBot="1" x14ac:dyDescent="0.35">
      <c r="A23" s="77"/>
      <c r="B23" s="65"/>
      <c r="C23" s="78"/>
      <c r="E23" s="84" t="s">
        <v>97</v>
      </c>
      <c r="F23">
        <v>14.24</v>
      </c>
      <c r="G23">
        <v>14.59</v>
      </c>
      <c r="H23">
        <v>14.57</v>
      </c>
      <c r="I23" s="86">
        <f>AVERAGE(F23:H23)</f>
        <v>14.466666666666667</v>
      </c>
      <c r="J23" s="87">
        <f>10^(($N$1*I23)+$N$2)</f>
        <v>744.13153277950835</v>
      </c>
      <c r="K23" s="87">
        <v>960</v>
      </c>
      <c r="L23" s="88">
        <f>K23/J23</f>
        <v>1.2900945030701381</v>
      </c>
    </row>
    <row r="24" spans="1:12" ht="15" thickTop="1" x14ac:dyDescent="0.3">
      <c r="A24" s="77"/>
      <c r="B24" s="65"/>
      <c r="C24" s="78"/>
    </row>
    <row r="25" spans="1:12" x14ac:dyDescent="0.3">
      <c r="A25" s="77"/>
      <c r="B25" s="65"/>
      <c r="C25" s="78"/>
    </row>
    <row r="26" spans="1:12" x14ac:dyDescent="0.3">
      <c r="A26" s="77"/>
      <c r="B26" s="65"/>
      <c r="C26" s="78"/>
    </row>
    <row r="27" spans="1:12" x14ac:dyDescent="0.3">
      <c r="A27" s="77"/>
      <c r="B27" s="65"/>
      <c r="C27" s="78"/>
    </row>
    <row r="28" spans="1:12" x14ac:dyDescent="0.3">
      <c r="A28" s="77"/>
      <c r="B28" s="65"/>
      <c r="C28" s="78"/>
    </row>
    <row r="29" spans="1:12" x14ac:dyDescent="0.3">
      <c r="A29" s="77"/>
      <c r="B29" s="65"/>
      <c r="C29" s="78"/>
    </row>
    <row r="30" spans="1:12" x14ac:dyDescent="0.3">
      <c r="A30" s="77"/>
      <c r="B30" s="65"/>
      <c r="C30" s="78"/>
    </row>
    <row r="31" spans="1:12" x14ac:dyDescent="0.3">
      <c r="A31" s="77"/>
      <c r="B31" s="65"/>
      <c r="C31" s="78"/>
    </row>
    <row r="32" spans="1:12" x14ac:dyDescent="0.3">
      <c r="A32" s="77"/>
      <c r="B32" s="65"/>
      <c r="C32" s="78"/>
    </row>
    <row r="33" spans="1:3" x14ac:dyDescent="0.3">
      <c r="A33" s="77"/>
      <c r="B33" s="65"/>
      <c r="C33" s="78"/>
    </row>
    <row r="34" spans="1:3" x14ac:dyDescent="0.3">
      <c r="A34" s="77"/>
      <c r="B34" s="65"/>
      <c r="C34" s="78"/>
    </row>
    <row r="35" spans="1:3" x14ac:dyDescent="0.3">
      <c r="A35" s="77"/>
      <c r="B35" s="65"/>
      <c r="C35" s="78"/>
    </row>
    <row r="36" spans="1:3" x14ac:dyDescent="0.3">
      <c r="A36" s="77"/>
      <c r="B36" s="65"/>
      <c r="C36" s="78"/>
    </row>
    <row r="37" spans="1:3" x14ac:dyDescent="0.3">
      <c r="A37" s="77"/>
      <c r="B37" s="65"/>
      <c r="C37" s="78"/>
    </row>
    <row r="38" spans="1:3" x14ac:dyDescent="0.3">
      <c r="A38" s="77"/>
      <c r="B38" s="65"/>
      <c r="C38" s="78"/>
    </row>
    <row r="39" spans="1:3" x14ac:dyDescent="0.3">
      <c r="A39" s="77"/>
      <c r="B39" s="65"/>
      <c r="C39" s="78"/>
    </row>
    <row r="40" spans="1:3" x14ac:dyDescent="0.3">
      <c r="A40" s="77"/>
      <c r="B40" s="65"/>
      <c r="C40" s="78"/>
    </row>
    <row r="41" spans="1:3" x14ac:dyDescent="0.3">
      <c r="A41" s="77"/>
      <c r="B41" s="65"/>
      <c r="C41" s="78"/>
    </row>
    <row r="42" spans="1:3" x14ac:dyDescent="0.3">
      <c r="A42" s="77"/>
      <c r="B42" s="65"/>
      <c r="C42" s="78"/>
    </row>
    <row r="43" spans="1:3" x14ac:dyDescent="0.3">
      <c r="A43" s="77"/>
      <c r="B43" s="65"/>
      <c r="C43" s="78"/>
    </row>
    <row r="44" spans="1:3" x14ac:dyDescent="0.3">
      <c r="A44" s="77"/>
      <c r="B44" s="65"/>
      <c r="C44" s="78"/>
    </row>
    <row r="45" spans="1:3" x14ac:dyDescent="0.3">
      <c r="A45" s="77"/>
      <c r="B45" s="65"/>
      <c r="C45" s="78"/>
    </row>
    <row r="46" spans="1:3" x14ac:dyDescent="0.3">
      <c r="A46" s="77"/>
      <c r="B46" s="65"/>
      <c r="C46" s="78"/>
    </row>
    <row r="47" spans="1:3" x14ac:dyDescent="0.3">
      <c r="A47" s="77"/>
      <c r="B47" s="65"/>
      <c r="C47" s="78"/>
    </row>
    <row r="48" spans="1:3" x14ac:dyDescent="0.3">
      <c r="A48" s="77"/>
      <c r="B48" s="65"/>
      <c r="C48" s="78"/>
    </row>
    <row r="49" spans="1:3" x14ac:dyDescent="0.3">
      <c r="A49" s="77"/>
      <c r="B49" s="65"/>
      <c r="C49" s="78"/>
    </row>
    <row r="50" spans="1:3" x14ac:dyDescent="0.3">
      <c r="A50" s="77"/>
      <c r="B50" s="65"/>
      <c r="C50" s="78"/>
    </row>
    <row r="51" spans="1:3" x14ac:dyDescent="0.3">
      <c r="A51" s="77"/>
      <c r="B51" s="65"/>
      <c r="C51" s="78"/>
    </row>
    <row r="52" spans="1:3" x14ac:dyDescent="0.3">
      <c r="A52" s="77"/>
      <c r="B52" s="65"/>
      <c r="C52" s="78"/>
    </row>
    <row r="53" spans="1:3" x14ac:dyDescent="0.3">
      <c r="A53" s="77"/>
      <c r="B53" s="65"/>
      <c r="C53" s="78"/>
    </row>
    <row r="54" spans="1:3" x14ac:dyDescent="0.3">
      <c r="A54" s="77"/>
      <c r="B54" s="65"/>
      <c r="C54" s="78"/>
    </row>
    <row r="55" spans="1:3" x14ac:dyDescent="0.3">
      <c r="A55" s="77"/>
      <c r="B55" s="65"/>
      <c r="C55" s="78"/>
    </row>
    <row r="56" spans="1:3" x14ac:dyDescent="0.3">
      <c r="A56" s="77"/>
      <c r="B56" s="65"/>
      <c r="C56" s="78"/>
    </row>
    <row r="57" spans="1:3" x14ac:dyDescent="0.3">
      <c r="A57" s="77"/>
      <c r="B57" s="65"/>
      <c r="C57" s="78"/>
    </row>
    <row r="58" spans="1:3" x14ac:dyDescent="0.3">
      <c r="A58" s="77"/>
      <c r="B58" s="65"/>
      <c r="C58" s="78"/>
    </row>
    <row r="59" spans="1:3" x14ac:dyDescent="0.3">
      <c r="A59" s="77"/>
      <c r="B59" s="65"/>
      <c r="C59" s="78"/>
    </row>
    <row r="60" spans="1:3" x14ac:dyDescent="0.3">
      <c r="A60" s="77"/>
      <c r="B60" s="65"/>
      <c r="C60" s="78"/>
    </row>
    <row r="61" spans="1:3" x14ac:dyDescent="0.3">
      <c r="A61" s="77"/>
      <c r="B61" s="65"/>
      <c r="C61" s="78"/>
    </row>
    <row r="62" spans="1:3" x14ac:dyDescent="0.3">
      <c r="A62" s="77"/>
      <c r="B62" s="65"/>
      <c r="C62" s="78"/>
    </row>
    <row r="63" spans="1:3" x14ac:dyDescent="0.3">
      <c r="A63" s="77"/>
      <c r="B63" s="65"/>
      <c r="C63" s="78"/>
    </row>
    <row r="64" spans="1:3" x14ac:dyDescent="0.3">
      <c r="A64" s="77"/>
      <c r="B64" s="65"/>
      <c r="C64" s="78"/>
    </row>
    <row r="65" spans="1:3" x14ac:dyDescent="0.3">
      <c r="A65" s="77"/>
      <c r="B65" s="65"/>
      <c r="C65" s="78"/>
    </row>
    <row r="66" spans="1:3" x14ac:dyDescent="0.3">
      <c r="A66" s="77"/>
      <c r="B66" s="65"/>
      <c r="C66" s="78"/>
    </row>
    <row r="67" spans="1:3" x14ac:dyDescent="0.3">
      <c r="A67" s="77"/>
      <c r="B67" s="65"/>
      <c r="C67" s="78"/>
    </row>
    <row r="68" spans="1:3" x14ac:dyDescent="0.3">
      <c r="A68" s="77"/>
      <c r="B68" s="65"/>
      <c r="C68" s="78"/>
    </row>
    <row r="69" spans="1:3" x14ac:dyDescent="0.3">
      <c r="A69" s="77"/>
      <c r="B69" s="65"/>
      <c r="C69" s="78"/>
    </row>
    <row r="70" spans="1:3" x14ac:dyDescent="0.3">
      <c r="A70" s="77"/>
      <c r="B70" s="65"/>
      <c r="C70" s="78"/>
    </row>
    <row r="71" spans="1:3" x14ac:dyDescent="0.3">
      <c r="A71" s="77"/>
      <c r="B71" s="65"/>
      <c r="C71" s="78"/>
    </row>
    <row r="72" spans="1:3" x14ac:dyDescent="0.3">
      <c r="A72" s="77"/>
      <c r="B72" s="65"/>
      <c r="C72" s="78"/>
    </row>
    <row r="73" spans="1:3" x14ac:dyDescent="0.3">
      <c r="A73" s="77"/>
      <c r="B73" s="65"/>
      <c r="C73" s="78"/>
    </row>
    <row r="74" spans="1:3" x14ac:dyDescent="0.3">
      <c r="A74" s="77"/>
      <c r="B74" s="65"/>
      <c r="C74" s="78"/>
    </row>
    <row r="75" spans="1:3" x14ac:dyDescent="0.3">
      <c r="A75" s="77"/>
      <c r="B75" s="65"/>
      <c r="C75" s="78"/>
    </row>
    <row r="76" spans="1:3" x14ac:dyDescent="0.3">
      <c r="A76" s="77"/>
      <c r="B76" s="65"/>
      <c r="C76" s="78"/>
    </row>
    <row r="77" spans="1:3" x14ac:dyDescent="0.3">
      <c r="A77" s="77"/>
      <c r="B77" s="65"/>
      <c r="C77" s="78"/>
    </row>
    <row r="78" spans="1:3" x14ac:dyDescent="0.3">
      <c r="A78" s="77"/>
      <c r="B78" s="65"/>
      <c r="C78" s="78"/>
    </row>
    <row r="79" spans="1:3" x14ac:dyDescent="0.3">
      <c r="A79" s="77"/>
      <c r="B79" s="65"/>
      <c r="C79" s="78"/>
    </row>
    <row r="80" spans="1:3" x14ac:dyDescent="0.3">
      <c r="A80" s="77"/>
      <c r="B80" s="65"/>
      <c r="C80" s="78"/>
    </row>
    <row r="81" spans="1:3" x14ac:dyDescent="0.3">
      <c r="A81" s="77"/>
      <c r="B81" s="65"/>
      <c r="C81" s="78"/>
    </row>
    <row r="82" spans="1:3" x14ac:dyDescent="0.3">
      <c r="A82" s="77"/>
      <c r="B82" s="65"/>
      <c r="C82" s="78"/>
    </row>
    <row r="83" spans="1:3" x14ac:dyDescent="0.3">
      <c r="A83" s="77"/>
      <c r="B83" s="65"/>
      <c r="C83" s="78"/>
    </row>
    <row r="84" spans="1:3" x14ac:dyDescent="0.3">
      <c r="A84" s="77"/>
      <c r="B84" s="65"/>
      <c r="C84" s="78"/>
    </row>
    <row r="85" spans="1:3" x14ac:dyDescent="0.3">
      <c r="A85" s="77"/>
      <c r="B85" s="65"/>
      <c r="C85" s="78"/>
    </row>
    <row r="86" spans="1:3" x14ac:dyDescent="0.3">
      <c r="A86" s="77"/>
      <c r="B86" s="65"/>
      <c r="C86" s="78"/>
    </row>
    <row r="87" spans="1:3" x14ac:dyDescent="0.3">
      <c r="A87" s="77"/>
      <c r="B87" s="65"/>
      <c r="C87" s="78"/>
    </row>
    <row r="88" spans="1:3" x14ac:dyDescent="0.3">
      <c r="A88" s="77"/>
      <c r="B88" s="65"/>
      <c r="C88" s="78"/>
    </row>
    <row r="89" spans="1:3" x14ac:dyDescent="0.3">
      <c r="A89" s="77"/>
      <c r="B89" s="65"/>
      <c r="C89" s="78"/>
    </row>
    <row r="90" spans="1:3" x14ac:dyDescent="0.3">
      <c r="A90" s="77"/>
      <c r="B90" s="65"/>
      <c r="C90" s="7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91"/>
  <sheetViews>
    <sheetView workbookViewId="0">
      <selection activeCell="J29" sqref="J29"/>
    </sheetView>
  </sheetViews>
  <sheetFormatPr defaultColWidth="9.109375" defaultRowHeight="14.4" x14ac:dyDescent="0.3"/>
  <cols>
    <col min="1" max="1" width="13.109375" style="60" customWidth="1"/>
    <col min="2" max="2" width="9.109375" style="60"/>
    <col min="3" max="3" width="12.5546875" style="60" bestFit="1" customWidth="1"/>
    <col min="4" max="4" width="9.5546875" style="60" customWidth="1"/>
    <col min="5" max="5" width="16.44140625" style="60" customWidth="1"/>
    <col min="6" max="6" width="17.33203125" style="60" customWidth="1"/>
    <col min="7" max="7" width="14.5546875" style="60" customWidth="1"/>
    <col min="8" max="8" width="15.88671875" style="60" customWidth="1"/>
    <col min="9" max="9" width="10.88671875" style="60" customWidth="1"/>
    <col min="10" max="10" width="14.6640625" style="60" customWidth="1"/>
    <col min="11" max="11" width="11.44140625" style="60" customWidth="1"/>
    <col min="12" max="16384" width="9.109375" style="60"/>
  </cols>
  <sheetData>
    <row r="1" spans="1:14" ht="15" thickTop="1" x14ac:dyDescent="0.3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-0.28637924203469683</v>
      </c>
    </row>
    <row r="2" spans="1:14" ht="15" thickBot="1" x14ac:dyDescent="0.35">
      <c r="A2" s="77">
        <f>qPCR!B101</f>
        <v>136</v>
      </c>
      <c r="B2" s="65">
        <f>qPCR!T101</f>
        <v>16.316666666666666</v>
      </c>
      <c r="C2" s="78">
        <f>10^(($N$1*B2)+$N$2)*$L$23</f>
        <v>158.65578136887032</v>
      </c>
      <c r="D2" s="76"/>
      <c r="E2" s="67">
        <v>1000</v>
      </c>
      <c r="F2">
        <v>13.86</v>
      </c>
      <c r="G2">
        <v>13.84</v>
      </c>
      <c r="H2">
        <v>13.7</v>
      </c>
      <c r="J2" s="64">
        <f>LOG($E$2)</f>
        <v>3</v>
      </c>
      <c r="K2" s="66">
        <f>IFERROR(AVERAGE(F2:F3),"")</f>
        <v>13.870000000000001</v>
      </c>
      <c r="M2" s="69" t="s">
        <v>96</v>
      </c>
      <c r="N2" s="70">
        <f>INTERCEPT(J2:J19,K2:K19)</f>
        <v>6.9346427410292781</v>
      </c>
    </row>
    <row r="3" spans="1:14" ht="15" thickTop="1" x14ac:dyDescent="0.3">
      <c r="A3" s="77">
        <f>qPCR!B102</f>
        <v>137</v>
      </c>
      <c r="B3" s="65">
        <f>qPCR!T102</f>
        <v>17.256666666666664</v>
      </c>
      <c r="C3" s="78">
        <f t="shared" ref="C3:C66" si="0">10^(($N$1*B3)+$N$2)*$L$23</f>
        <v>85.360984391318567</v>
      </c>
      <c r="D3" s="76"/>
      <c r="E3" s="67">
        <v>1000</v>
      </c>
      <c r="F3">
        <v>13.88</v>
      </c>
      <c r="G3">
        <v>13.82</v>
      </c>
      <c r="H3" t="s">
        <v>213</v>
      </c>
      <c r="J3" s="64">
        <f>LOG($E$4)</f>
        <v>2</v>
      </c>
      <c r="K3" s="66">
        <f>IFERROR(AVERAGE(F4:F5),"")</f>
        <v>17.204999999999998</v>
      </c>
    </row>
    <row r="4" spans="1:14" x14ac:dyDescent="0.3">
      <c r="A4" s="77">
        <f>qPCR!B103</f>
        <v>138</v>
      </c>
      <c r="B4" s="65">
        <f>qPCR!T103</f>
        <v>17.653333333333332</v>
      </c>
      <c r="C4" s="78">
        <f t="shared" si="0"/>
        <v>65.714667593101012</v>
      </c>
      <c r="D4" s="76"/>
      <c r="E4" s="67">
        <v>100</v>
      </c>
      <c r="F4">
        <v>17.239999999999998</v>
      </c>
      <c r="G4">
        <v>17.22</v>
      </c>
      <c r="H4">
        <v>17.2</v>
      </c>
      <c r="J4" s="64">
        <f>LOG($E$6)</f>
        <v>1</v>
      </c>
      <c r="K4" s="66">
        <f>IFERROR(AVERAGE(F6:F7),"")</f>
        <v>20.765000000000001</v>
      </c>
    </row>
    <row r="5" spans="1:14" x14ac:dyDescent="0.3">
      <c r="A5" s="77">
        <f>qPCR!B104</f>
        <v>139</v>
      </c>
      <c r="B5" s="65">
        <f>qPCR!T104</f>
        <v>16.746666666666666</v>
      </c>
      <c r="C5" s="78">
        <f t="shared" si="0"/>
        <v>119.48484601274647</v>
      </c>
      <c r="D5" s="76"/>
      <c r="E5" s="67">
        <v>100</v>
      </c>
      <c r="F5">
        <v>17.170000000000002</v>
      </c>
      <c r="G5">
        <v>17.22</v>
      </c>
      <c r="H5">
        <v>17.059999999999999</v>
      </c>
      <c r="J5" s="64">
        <f>LOG($E$8)</f>
        <v>0</v>
      </c>
      <c r="K5" s="66">
        <f>IFERROR(AVERAGE(F8:F9),"")</f>
        <v>24.39</v>
      </c>
    </row>
    <row r="6" spans="1:14" x14ac:dyDescent="0.3">
      <c r="A6" s="77">
        <f>qPCR!B105</f>
        <v>141</v>
      </c>
      <c r="B6" s="65">
        <f>qPCR!T105</f>
        <v>17.246666666666666</v>
      </c>
      <c r="C6" s="78">
        <f t="shared" si="0"/>
        <v>85.925725395622763</v>
      </c>
      <c r="D6" s="76"/>
      <c r="E6" s="67">
        <v>10</v>
      </c>
      <c r="F6">
        <v>20.76</v>
      </c>
      <c r="G6">
        <v>20.71</v>
      </c>
      <c r="H6">
        <v>20.49</v>
      </c>
      <c r="J6" s="64">
        <f>LOG($E$10)</f>
        <v>-1</v>
      </c>
      <c r="K6" s="66" t="str">
        <f>IFERROR(AVERAGE(F10:F11),"")</f>
        <v/>
      </c>
    </row>
    <row r="7" spans="1:14" x14ac:dyDescent="0.3">
      <c r="A7" s="77">
        <f>qPCR!B106</f>
        <v>142</v>
      </c>
      <c r="B7" s="65">
        <f>qPCR!T106</f>
        <v>17.27</v>
      </c>
      <c r="C7" s="78">
        <f t="shared" si="0"/>
        <v>84.613765954240691</v>
      </c>
      <c r="D7" s="76"/>
      <c r="E7" s="67">
        <v>10</v>
      </c>
      <c r="F7">
        <v>20.77</v>
      </c>
      <c r="G7">
        <v>20.61</v>
      </c>
      <c r="H7">
        <v>20.53</v>
      </c>
      <c r="J7" s="64">
        <f>LOG($E$12)</f>
        <v>-2</v>
      </c>
      <c r="K7" s="66" t="str">
        <f>IFERROR(AVERAGE(F12:F13),"")</f>
        <v/>
      </c>
    </row>
    <row r="8" spans="1:14" x14ac:dyDescent="0.3">
      <c r="A8" s="77">
        <f>qPCR!B107</f>
        <v>145</v>
      </c>
      <c r="B8" s="65">
        <f>qPCR!T107</f>
        <v>19.23</v>
      </c>
      <c r="C8" s="78">
        <f t="shared" si="0"/>
        <v>23.234734300356468</v>
      </c>
      <c r="D8" s="76"/>
      <c r="E8" s="67">
        <v>1</v>
      </c>
      <c r="F8">
        <v>24.39</v>
      </c>
      <c r="G8">
        <v>24.27</v>
      </c>
      <c r="H8">
        <v>24.17</v>
      </c>
      <c r="J8" s="64">
        <f>LOG($E$2)</f>
        <v>3</v>
      </c>
      <c r="K8" s="66">
        <f>IFERROR(AVERAGE(G2:G3),"")</f>
        <v>13.83</v>
      </c>
    </row>
    <row r="9" spans="1:14" x14ac:dyDescent="0.3">
      <c r="A9" s="77">
        <f>qPCR!B108</f>
        <v>146</v>
      </c>
      <c r="B9" s="65">
        <f>qPCR!T108</f>
        <v>16.193333333333332</v>
      </c>
      <c r="C9" s="78">
        <f t="shared" si="0"/>
        <v>172.09807351043591</v>
      </c>
      <c r="D9" s="76"/>
      <c r="E9" s="67">
        <v>1</v>
      </c>
      <c r="F9">
        <v>24.39</v>
      </c>
      <c r="G9" t="s">
        <v>213</v>
      </c>
      <c r="H9">
        <v>24.18</v>
      </c>
      <c r="J9" s="64">
        <f>LOG($E$4)</f>
        <v>2</v>
      </c>
      <c r="K9" s="66">
        <f>IFERROR(AVERAGE(G4:G5),"")</f>
        <v>17.22</v>
      </c>
    </row>
    <row r="10" spans="1:14" x14ac:dyDescent="0.3">
      <c r="A10" s="77">
        <f>qPCR!B109</f>
        <v>147</v>
      </c>
      <c r="B10" s="65">
        <f>qPCR!T109</f>
        <v>17.05</v>
      </c>
      <c r="C10" s="78">
        <f t="shared" si="0"/>
        <v>97.823784005362072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20.66</v>
      </c>
    </row>
    <row r="11" spans="1:14" x14ac:dyDescent="0.3">
      <c r="A11" s="77">
        <f>qPCR!B110</f>
        <v>148</v>
      </c>
      <c r="B11" s="65">
        <f>qPCR!T110</f>
        <v>17.363333333333333</v>
      </c>
      <c r="C11" s="78">
        <f t="shared" si="0"/>
        <v>79.56320983208532</v>
      </c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24.27</v>
      </c>
    </row>
    <row r="12" spans="1:14" x14ac:dyDescent="0.3">
      <c r="A12" s="77">
        <f>qPCR!B111</f>
        <v>149</v>
      </c>
      <c r="B12" s="65">
        <f>qPCR!T111</f>
        <v>15.659999999999998</v>
      </c>
      <c r="C12" s="78">
        <f t="shared" si="0"/>
        <v>244.63106417572283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" thickBot="1" x14ac:dyDescent="0.35">
      <c r="A13" s="77">
        <f>qPCR!B112</f>
        <v>150</v>
      </c>
      <c r="B13" s="65">
        <f>qPCR!T112</f>
        <v>16.746666666666666</v>
      </c>
      <c r="C13" s="78">
        <f t="shared" si="0"/>
        <v>119.48484601274647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" thickTop="1" x14ac:dyDescent="0.3">
      <c r="A14" s="77">
        <f>qPCR!B113</f>
        <v>151</v>
      </c>
      <c r="B14" s="65">
        <f>qPCR!T113</f>
        <v>16.926666666666666</v>
      </c>
      <c r="C14" s="78">
        <f t="shared" si="0"/>
        <v>106.11201574610277</v>
      </c>
      <c r="J14" s="64">
        <f>LOG($E$2)</f>
        <v>3</v>
      </c>
      <c r="K14" s="66">
        <f>IFERROR(AVERAGE(H2:H3),"")</f>
        <v>13.7</v>
      </c>
    </row>
    <row r="15" spans="1:14" x14ac:dyDescent="0.3">
      <c r="A15" s="77">
        <f>qPCR!B114</f>
        <v>152</v>
      </c>
      <c r="B15" s="65">
        <f>qPCR!T114</f>
        <v>16.935000000000002</v>
      </c>
      <c r="C15" s="78">
        <f t="shared" si="0"/>
        <v>105.53051825917413</v>
      </c>
      <c r="J15" s="64">
        <f>LOG($E$4)</f>
        <v>2</v>
      </c>
      <c r="K15" s="66">
        <f>IFERROR(AVERAGE(H4:H5),"")</f>
        <v>17.13</v>
      </c>
    </row>
    <row r="16" spans="1:14" x14ac:dyDescent="0.3">
      <c r="A16" s="77">
        <f>qPCR!B115</f>
        <v>153</v>
      </c>
      <c r="B16" s="65">
        <f>qPCR!T115</f>
        <v>16.616666666666671</v>
      </c>
      <c r="C16" s="78">
        <f t="shared" si="0"/>
        <v>130.1793592754037</v>
      </c>
      <c r="J16" s="64">
        <f>LOG($E$6)</f>
        <v>1</v>
      </c>
      <c r="K16" s="66">
        <f>IFERROR(AVERAGE(H6:H7),"")</f>
        <v>20.509999999999998</v>
      </c>
    </row>
    <row r="17" spans="1:12" x14ac:dyDescent="0.3">
      <c r="A17" s="77">
        <f>qPCR!B116</f>
        <v>154</v>
      </c>
      <c r="B17" s="65">
        <f>qPCR!T116</f>
        <v>16.396666666666665</v>
      </c>
      <c r="C17" s="78">
        <f t="shared" si="0"/>
        <v>150.50314071353938</v>
      </c>
      <c r="J17" s="64">
        <f>LOG($E$8)</f>
        <v>0</v>
      </c>
      <c r="K17" s="66">
        <f>IFERROR(AVERAGE(H8:H9),"")</f>
        <v>24.175000000000001</v>
      </c>
    </row>
    <row r="18" spans="1:12" x14ac:dyDescent="0.3">
      <c r="A18" s="77">
        <f>qPCR!B117</f>
        <v>155</v>
      </c>
      <c r="B18" s="65">
        <f>qPCR!T117</f>
        <v>17.82</v>
      </c>
      <c r="C18" s="78">
        <f t="shared" si="0"/>
        <v>58.875206278641343</v>
      </c>
      <c r="J18" s="64">
        <f>LOG($E$10)</f>
        <v>-1</v>
      </c>
      <c r="K18" s="66" t="str">
        <f>IFERROR(AVERAGE(H10:H11),"")</f>
        <v/>
      </c>
    </row>
    <row r="19" spans="1:12" ht="15" thickBot="1" x14ac:dyDescent="0.35">
      <c r="A19" s="77">
        <f>qPCR!B118</f>
        <v>156</v>
      </c>
      <c r="B19" s="65">
        <f>qPCR!T118</f>
        <v>17.463333333333335</v>
      </c>
      <c r="C19" s="78">
        <f t="shared" si="0"/>
        <v>74.485951758475366</v>
      </c>
      <c r="J19" s="74">
        <f>LOG($E$12)</f>
        <v>-2</v>
      </c>
      <c r="K19" s="75" t="str">
        <f>IFERROR(AVERAGE(H12:H13),"")</f>
        <v/>
      </c>
    </row>
    <row r="20" spans="1:12" ht="15" thickTop="1" x14ac:dyDescent="0.3">
      <c r="A20" s="77">
        <f>qPCR!B119</f>
        <v>157</v>
      </c>
      <c r="B20" s="65">
        <f>qPCR!T119</f>
        <v>17.233333333333334</v>
      </c>
      <c r="C20" s="78">
        <f t="shared" si="0"/>
        <v>86.684529657681139</v>
      </c>
    </row>
    <row r="21" spans="1:12" ht="15" thickBot="1" x14ac:dyDescent="0.35">
      <c r="A21" s="77">
        <f>qPCR!B120</f>
        <v>158</v>
      </c>
      <c r="B21" s="65">
        <f>qPCR!T120</f>
        <v>17.005000000000003</v>
      </c>
      <c r="C21" s="78">
        <f t="shared" si="0"/>
        <v>100.77006159424263</v>
      </c>
    </row>
    <row r="22" spans="1:12" ht="15" thickTop="1" x14ac:dyDescent="0.3">
      <c r="A22" s="77">
        <f>qPCR!B121</f>
        <v>159</v>
      </c>
      <c r="B22" s="65">
        <f>qPCR!T121</f>
        <v>17.049999999999997</v>
      </c>
      <c r="C22" s="78">
        <f t="shared" si="0"/>
        <v>97.823784005362256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" thickBot="1" x14ac:dyDescent="0.35">
      <c r="A23" s="77">
        <f>qPCR!B122</f>
        <v>160</v>
      </c>
      <c r="B23" s="65">
        <f>qPCR!T122</f>
        <v>18.229999999999997</v>
      </c>
      <c r="C23" s="78">
        <f t="shared" si="0"/>
        <v>44.927986180192427</v>
      </c>
      <c r="E23" s="84" t="s">
        <v>97</v>
      </c>
      <c r="F23" s="85">
        <f>qPCR!Q186</f>
        <v>13.64</v>
      </c>
      <c r="G23" s="85">
        <f>qPCR!R186</f>
        <v>13.7</v>
      </c>
      <c r="H23" s="85">
        <f>qPCR!S186</f>
        <v>13.42</v>
      </c>
      <c r="I23" s="86">
        <f>AVERAGE(F23:H23)</f>
        <v>13.586666666666666</v>
      </c>
      <c r="J23" s="87">
        <f>10^(($N$1*I23)+$N$2)</f>
        <v>1105.8683768359977</v>
      </c>
      <c r="K23" s="87">
        <v>960</v>
      </c>
      <c r="L23" s="88">
        <f>K23/J23</f>
        <v>0.8680960773529468</v>
      </c>
    </row>
    <row r="24" spans="1:12" ht="15" thickTop="1" x14ac:dyDescent="0.3">
      <c r="A24" s="77">
        <f>qPCR!B123</f>
        <v>161</v>
      </c>
      <c r="B24" s="65">
        <f>qPCR!T123</f>
        <v>18.513333333333332</v>
      </c>
      <c r="C24" s="78">
        <f t="shared" si="0"/>
        <v>37.271439573292291</v>
      </c>
    </row>
    <row r="25" spans="1:12" x14ac:dyDescent="0.3">
      <c r="A25" s="77">
        <f>qPCR!B124</f>
        <v>162</v>
      </c>
      <c r="B25" s="65">
        <f>qPCR!T124</f>
        <v>18.29</v>
      </c>
      <c r="C25" s="78">
        <f t="shared" si="0"/>
        <v>43.185126689987797</v>
      </c>
    </row>
    <row r="26" spans="1:12" x14ac:dyDescent="0.3">
      <c r="A26" s="77">
        <f>qPCR!B125</f>
        <v>163</v>
      </c>
      <c r="B26" s="65">
        <f>qPCR!T125</f>
        <v>17.53</v>
      </c>
      <c r="C26" s="78">
        <f t="shared" si="0"/>
        <v>71.282417801450052</v>
      </c>
    </row>
    <row r="27" spans="1:12" x14ac:dyDescent="0.3">
      <c r="A27" s="77">
        <f>qPCR!B126</f>
        <v>164</v>
      </c>
      <c r="B27" s="65">
        <f>qPCR!T126</f>
        <v>17.314999999999998</v>
      </c>
      <c r="C27" s="78">
        <f t="shared" si="0"/>
        <v>82.139860129457219</v>
      </c>
    </row>
    <row r="28" spans="1:12" x14ac:dyDescent="0.3">
      <c r="A28" s="77">
        <f>qPCR!B127</f>
        <v>165</v>
      </c>
      <c r="B28" s="65">
        <f>qPCR!T127</f>
        <v>17.824999999999999</v>
      </c>
      <c r="C28" s="78">
        <f t="shared" si="0"/>
        <v>58.681410675858388</v>
      </c>
    </row>
    <row r="29" spans="1:12" x14ac:dyDescent="0.3">
      <c r="A29" s="77">
        <f>qPCR!B128</f>
        <v>166</v>
      </c>
      <c r="B29" s="65">
        <f>qPCR!T128</f>
        <v>16.8</v>
      </c>
      <c r="C29" s="78">
        <f t="shared" si="0"/>
        <v>115.35575570566911</v>
      </c>
    </row>
    <row r="30" spans="1:12" x14ac:dyDescent="0.3">
      <c r="A30" s="77">
        <f>qPCR!B129</f>
        <v>167</v>
      </c>
      <c r="B30" s="65">
        <f>qPCR!T129</f>
        <v>16.709999999999997</v>
      </c>
      <c r="C30" s="78">
        <f t="shared" si="0"/>
        <v>122.40901419559501</v>
      </c>
    </row>
    <row r="31" spans="1:12" x14ac:dyDescent="0.3">
      <c r="A31" s="77" t="str">
        <f>qPCR!B130</f>
        <v>B</v>
      </c>
      <c r="B31" s="65" t="e">
        <f>qPCR!T130</f>
        <v>#DIV/0!</v>
      </c>
      <c r="C31" s="78" t="e">
        <f t="shared" si="0"/>
        <v>#DIV/0!</v>
      </c>
    </row>
    <row r="32" spans="1:12" x14ac:dyDescent="0.3">
      <c r="A32" s="77">
        <f>qPCR!B131</f>
        <v>168</v>
      </c>
      <c r="B32" s="65">
        <f>qPCR!T131</f>
        <v>19.664999999999999</v>
      </c>
      <c r="C32" s="78">
        <f t="shared" si="0"/>
        <v>17.440652950699121</v>
      </c>
    </row>
    <row r="33" spans="1:3" x14ac:dyDescent="0.3">
      <c r="A33" s="77">
        <f>qPCR!B132</f>
        <v>169</v>
      </c>
      <c r="B33" s="65">
        <f>qPCR!T132</f>
        <v>19.21</v>
      </c>
      <c r="C33" s="78">
        <f t="shared" si="0"/>
        <v>23.543189339747482</v>
      </c>
    </row>
    <row r="34" spans="1:3" x14ac:dyDescent="0.3">
      <c r="A34" s="77">
        <f>qPCR!B133</f>
        <v>171</v>
      </c>
      <c r="B34" s="65">
        <f>qPCR!T133</f>
        <v>16.600000000000001</v>
      </c>
      <c r="C34" s="78">
        <f t="shared" si="0"/>
        <v>131.61794843255964</v>
      </c>
    </row>
    <row r="35" spans="1:3" x14ac:dyDescent="0.3">
      <c r="A35" s="77">
        <f>qPCR!B134</f>
        <v>172</v>
      </c>
      <c r="B35" s="65">
        <f>qPCR!T134</f>
        <v>17.615000000000002</v>
      </c>
      <c r="C35" s="78">
        <f t="shared" si="0"/>
        <v>67.396941166381367</v>
      </c>
    </row>
    <row r="36" spans="1:3" x14ac:dyDescent="0.3">
      <c r="A36" s="77">
        <f>qPCR!B135</f>
        <v>174</v>
      </c>
      <c r="B36" s="65">
        <f>qPCR!T135</f>
        <v>16.87</v>
      </c>
      <c r="C36" s="78">
        <f t="shared" si="0"/>
        <v>110.15208490838747</v>
      </c>
    </row>
    <row r="37" spans="1:3" x14ac:dyDescent="0.3">
      <c r="A37" s="77">
        <f>qPCR!B136</f>
        <v>175</v>
      </c>
      <c r="B37" s="65">
        <f>qPCR!T136</f>
        <v>16.996666666666666</v>
      </c>
      <c r="C37" s="78">
        <f t="shared" si="0"/>
        <v>101.32532786736738</v>
      </c>
    </row>
    <row r="38" spans="1:3" x14ac:dyDescent="0.3">
      <c r="A38" s="77">
        <f>qPCR!B137</f>
        <v>176</v>
      </c>
      <c r="B38" s="65">
        <f>qPCR!T137</f>
        <v>16.403333333333336</v>
      </c>
      <c r="C38" s="78">
        <f t="shared" si="0"/>
        <v>149.84296844064232</v>
      </c>
    </row>
    <row r="39" spans="1:3" x14ac:dyDescent="0.3">
      <c r="A39" s="77">
        <f>qPCR!B138</f>
        <v>178</v>
      </c>
      <c r="B39" s="65">
        <f>qPCR!T138</f>
        <v>18.273333333333333</v>
      </c>
      <c r="C39" s="78">
        <f t="shared" si="0"/>
        <v>43.662357914295654</v>
      </c>
    </row>
    <row r="40" spans="1:3" x14ac:dyDescent="0.3">
      <c r="A40" s="77">
        <f>qPCR!B139</f>
        <v>179</v>
      </c>
      <c r="B40" s="65">
        <f>qPCR!T139</f>
        <v>17.37</v>
      </c>
      <c r="C40" s="78">
        <f t="shared" si="0"/>
        <v>79.214210968508056</v>
      </c>
    </row>
    <row r="41" spans="1:3" x14ac:dyDescent="0.3">
      <c r="A41" s="77">
        <f>qPCR!B140</f>
        <v>180</v>
      </c>
      <c r="B41" s="65">
        <f>qPCR!T140</f>
        <v>17.204999999999998</v>
      </c>
      <c r="C41" s="78">
        <f t="shared" si="0"/>
        <v>88.319311660346898</v>
      </c>
    </row>
    <row r="42" spans="1:3" x14ac:dyDescent="0.3">
      <c r="A42" s="77">
        <f>qPCR!B141</f>
        <v>181</v>
      </c>
      <c r="B42" s="65">
        <f>qPCR!T141</f>
        <v>17.810000000000002</v>
      </c>
      <c r="C42" s="78">
        <f t="shared" si="0"/>
        <v>59.26471963019759</v>
      </c>
    </row>
    <row r="43" spans="1:3" x14ac:dyDescent="0.3">
      <c r="A43" s="77">
        <f>qPCR!B142</f>
        <v>182</v>
      </c>
      <c r="B43" s="65">
        <f>qPCR!T142</f>
        <v>17.23</v>
      </c>
      <c r="C43" s="78">
        <f t="shared" si="0"/>
        <v>86.875275443824677</v>
      </c>
    </row>
    <row r="44" spans="1:3" x14ac:dyDescent="0.3">
      <c r="A44" s="77">
        <f>qPCR!B143</f>
        <v>183</v>
      </c>
      <c r="B44" s="65">
        <f>qPCR!T143</f>
        <v>17.21</v>
      </c>
      <c r="C44" s="78">
        <f t="shared" si="0"/>
        <v>88.02859685317344</v>
      </c>
    </row>
    <row r="45" spans="1:3" x14ac:dyDescent="0.3">
      <c r="A45" s="77">
        <f>qPCR!B144</f>
        <v>184</v>
      </c>
      <c r="B45" s="65">
        <f>qPCR!T144</f>
        <v>17.615000000000002</v>
      </c>
      <c r="C45" s="78">
        <f t="shared" si="0"/>
        <v>67.396941166381367</v>
      </c>
    </row>
    <row r="46" spans="1:3" x14ac:dyDescent="0.3">
      <c r="A46" s="77">
        <f>qPCR!B145</f>
        <v>185</v>
      </c>
      <c r="B46" s="65">
        <f>qPCR!T145</f>
        <v>17.734999999999999</v>
      </c>
      <c r="C46" s="78">
        <f t="shared" si="0"/>
        <v>62.269399463400021</v>
      </c>
    </row>
    <row r="47" spans="1:3" x14ac:dyDescent="0.3">
      <c r="A47" s="77">
        <f>qPCR!B146</f>
        <v>186</v>
      </c>
      <c r="B47" s="65">
        <f>qPCR!T146</f>
        <v>16.423333333333332</v>
      </c>
      <c r="C47" s="78">
        <f t="shared" si="0"/>
        <v>147.87977568600667</v>
      </c>
    </row>
    <row r="48" spans="1:3" x14ac:dyDescent="0.3">
      <c r="A48" s="77">
        <f>qPCR!B147</f>
        <v>187</v>
      </c>
      <c r="B48" s="65">
        <f>qPCR!T147</f>
        <v>16.13</v>
      </c>
      <c r="C48" s="78">
        <f t="shared" si="0"/>
        <v>179.43756237110014</v>
      </c>
    </row>
    <row r="49" spans="1:3" x14ac:dyDescent="0.3">
      <c r="A49" s="77">
        <f>qPCR!B148</f>
        <v>188</v>
      </c>
      <c r="B49" s="65">
        <f>qPCR!T148</f>
        <v>16.25</v>
      </c>
      <c r="C49" s="78">
        <f t="shared" si="0"/>
        <v>165.78599943343201</v>
      </c>
    </row>
    <row r="50" spans="1:3" x14ac:dyDescent="0.3">
      <c r="A50" s="77">
        <f>qPCR!B149</f>
        <v>189</v>
      </c>
      <c r="B50" s="65">
        <f>qPCR!T149</f>
        <v>16.196666666666669</v>
      </c>
      <c r="C50" s="78">
        <f t="shared" si="0"/>
        <v>171.72021016372537</v>
      </c>
    </row>
    <row r="51" spans="1:3" x14ac:dyDescent="0.3">
      <c r="A51" s="77">
        <f>qPCR!B150</f>
        <v>190</v>
      </c>
      <c r="B51" s="65">
        <f>qPCR!T150</f>
        <v>17.914999999999999</v>
      </c>
      <c r="C51" s="78">
        <f t="shared" si="0"/>
        <v>55.300163299836186</v>
      </c>
    </row>
    <row r="52" spans="1:3" x14ac:dyDescent="0.3">
      <c r="A52" s="77">
        <f>qPCR!B151</f>
        <v>191</v>
      </c>
      <c r="B52" s="65">
        <f>qPCR!T151</f>
        <v>18.493333333333336</v>
      </c>
      <c r="C52" s="78">
        <f t="shared" si="0"/>
        <v>37.766240297635399</v>
      </c>
    </row>
    <row r="53" spans="1:3" x14ac:dyDescent="0.3">
      <c r="A53" s="77">
        <f>qPCR!B152</f>
        <v>192</v>
      </c>
      <c r="B53" s="65">
        <f>qPCR!T152</f>
        <v>17.850000000000001</v>
      </c>
      <c r="C53" s="78">
        <f t="shared" si="0"/>
        <v>57.72195933209769</v>
      </c>
    </row>
    <row r="54" spans="1:3" x14ac:dyDescent="0.3">
      <c r="A54" s="77">
        <f>qPCR!B153</f>
        <v>193</v>
      </c>
      <c r="B54" s="65">
        <f>qPCR!T153</f>
        <v>17.193333333333335</v>
      </c>
      <c r="C54" s="78">
        <f t="shared" si="0"/>
        <v>89.001385363252808</v>
      </c>
    </row>
    <row r="55" spans="1:3" x14ac:dyDescent="0.3">
      <c r="A55" s="77">
        <f>qPCR!B154</f>
        <v>194</v>
      </c>
      <c r="B55" s="65">
        <f>qPCR!T154</f>
        <v>17.369999999999997</v>
      </c>
      <c r="C55" s="78">
        <f t="shared" si="0"/>
        <v>79.214210968508411</v>
      </c>
    </row>
    <row r="56" spans="1:3" x14ac:dyDescent="0.3">
      <c r="A56" s="77">
        <f>qPCR!B155</f>
        <v>195</v>
      </c>
      <c r="B56" s="65">
        <f>qPCR!T155</f>
        <v>17.18</v>
      </c>
      <c r="C56" s="78">
        <f t="shared" si="0"/>
        <v>89.78735057020107</v>
      </c>
    </row>
    <row r="57" spans="1:3" x14ac:dyDescent="0.3">
      <c r="A57" s="77">
        <f>qPCR!B156</f>
        <v>196</v>
      </c>
      <c r="B57" s="65">
        <f>qPCR!T156</f>
        <v>17.259999999999998</v>
      </c>
      <c r="C57" s="78">
        <f t="shared" si="0"/>
        <v>85.173563424990235</v>
      </c>
    </row>
    <row r="58" spans="1:3" x14ac:dyDescent="0.3">
      <c r="A58" s="77">
        <f>qPCR!B157</f>
        <v>197</v>
      </c>
      <c r="B58" s="65">
        <f>qPCR!T157</f>
        <v>19.05</v>
      </c>
      <c r="C58" s="78">
        <f t="shared" si="0"/>
        <v>26.162905590898038</v>
      </c>
    </row>
    <row r="59" spans="1:3" x14ac:dyDescent="0.3">
      <c r="A59" s="77">
        <f>qPCR!B158</f>
        <v>198</v>
      </c>
      <c r="B59" s="65">
        <f>qPCR!T158</f>
        <v>17.925000000000001</v>
      </c>
      <c r="C59" s="78">
        <f t="shared" si="0"/>
        <v>54.936706725959759</v>
      </c>
    </row>
    <row r="60" spans="1:3" x14ac:dyDescent="0.3">
      <c r="A60" s="77">
        <f>qPCR!B159</f>
        <v>199</v>
      </c>
      <c r="B60" s="65">
        <f>qPCR!T159</f>
        <v>16.456666666666667</v>
      </c>
      <c r="C60" s="78">
        <f t="shared" si="0"/>
        <v>144.66477916209629</v>
      </c>
    </row>
    <row r="61" spans="1:3" x14ac:dyDescent="0.3">
      <c r="A61" s="77">
        <f>qPCR!B160</f>
        <v>200</v>
      </c>
      <c r="B61" s="65">
        <f>qPCR!T160</f>
        <v>17.573333333333334</v>
      </c>
      <c r="C61" s="78">
        <f t="shared" si="0"/>
        <v>69.274381152107679</v>
      </c>
    </row>
    <row r="62" spans="1:3" x14ac:dyDescent="0.3">
      <c r="A62" s="77">
        <f>qPCR!B161</f>
        <v>201</v>
      </c>
      <c r="B62" s="65">
        <f>qPCR!T161</f>
        <v>16.866666666666664</v>
      </c>
      <c r="C62" s="78">
        <f t="shared" si="0"/>
        <v>110.39447009654272</v>
      </c>
    </row>
    <row r="63" spans="1:3" x14ac:dyDescent="0.3">
      <c r="A63" s="77">
        <f>qPCR!B162</f>
        <v>202</v>
      </c>
      <c r="B63" s="65">
        <f>qPCR!T162</f>
        <v>17.91</v>
      </c>
      <c r="C63" s="78">
        <f t="shared" si="0"/>
        <v>55.482792319098856</v>
      </c>
    </row>
    <row r="64" spans="1:3" x14ac:dyDescent="0.3">
      <c r="A64" s="77">
        <f>qPCR!B163</f>
        <v>203</v>
      </c>
      <c r="B64" s="65">
        <f>qPCR!T163</f>
        <v>17.383333333333333</v>
      </c>
      <c r="C64" s="78">
        <f t="shared" si="0"/>
        <v>78.520799109023301</v>
      </c>
    </row>
    <row r="65" spans="1:3" x14ac:dyDescent="0.3">
      <c r="A65" s="77">
        <f>qPCR!B164</f>
        <v>204</v>
      </c>
      <c r="B65" s="65">
        <f>qPCR!T164</f>
        <v>18.243333333333336</v>
      </c>
      <c r="C65" s="78">
        <f t="shared" si="0"/>
        <v>44.53470323185234</v>
      </c>
    </row>
    <row r="66" spans="1:3" x14ac:dyDescent="0.3">
      <c r="A66" s="77">
        <f>qPCR!B165</f>
        <v>205</v>
      </c>
      <c r="B66" s="65">
        <f>qPCR!T165</f>
        <v>17.914999999999999</v>
      </c>
      <c r="C66" s="78">
        <f t="shared" si="0"/>
        <v>55.300163299836186</v>
      </c>
    </row>
    <row r="67" spans="1:3" x14ac:dyDescent="0.3">
      <c r="A67" s="77">
        <f>qPCR!B166</f>
        <v>206</v>
      </c>
      <c r="B67" s="65">
        <f>qPCR!T166</f>
        <v>17.829999999999998</v>
      </c>
      <c r="C67" s="78">
        <f t="shared" ref="C67:C89" si="1">10^(($N$1*B67)+$N$2)*$L$23</f>
        <v>58.488252977178668</v>
      </c>
    </row>
    <row r="68" spans="1:3" x14ac:dyDescent="0.3">
      <c r="A68" s="77">
        <f>qPCR!B167</f>
        <v>207</v>
      </c>
      <c r="B68" s="65">
        <f>qPCR!T167</f>
        <v>17.316666666666666</v>
      </c>
      <c r="C68" s="78">
        <f t="shared" si="1"/>
        <v>82.049636289871529</v>
      </c>
    </row>
    <row r="69" spans="1:3" x14ac:dyDescent="0.3">
      <c r="A69" s="77">
        <f>qPCR!B168</f>
        <v>208</v>
      </c>
      <c r="B69" s="65">
        <f>qPCR!T168</f>
        <v>18.079999999999998</v>
      </c>
      <c r="C69" s="78">
        <f t="shared" si="1"/>
        <v>49.599104882889932</v>
      </c>
    </row>
    <row r="70" spans="1:3" x14ac:dyDescent="0.3">
      <c r="A70" s="77">
        <f>qPCR!B169</f>
        <v>209</v>
      </c>
      <c r="B70" s="65">
        <f>qPCR!T169</f>
        <v>17.39</v>
      </c>
      <c r="C70" s="78">
        <f t="shared" si="1"/>
        <v>78.176372712526145</v>
      </c>
    </row>
    <row r="71" spans="1:3" x14ac:dyDescent="0.3">
      <c r="A71" s="77">
        <f>qPCR!B170</f>
        <v>210</v>
      </c>
      <c r="B71" s="65">
        <f>qPCR!T170</f>
        <v>16.46</v>
      </c>
      <c r="C71" s="78">
        <f t="shared" si="1"/>
        <v>144.3471491242336</v>
      </c>
    </row>
    <row r="72" spans="1:3" x14ac:dyDescent="0.3">
      <c r="A72" s="77">
        <f>qPCR!B171</f>
        <v>211</v>
      </c>
      <c r="B72" s="65">
        <f>qPCR!T171</f>
        <v>15.51</v>
      </c>
      <c r="C72" s="78">
        <f t="shared" si="1"/>
        <v>270.06511622846705</v>
      </c>
    </row>
    <row r="73" spans="1:3" x14ac:dyDescent="0.3">
      <c r="A73" s="77">
        <f>qPCR!B172</f>
        <v>212</v>
      </c>
      <c r="B73" s="65">
        <f>qPCR!T172</f>
        <v>17.110000000000003</v>
      </c>
      <c r="C73" s="78">
        <f t="shared" si="1"/>
        <v>94.028975361198022</v>
      </c>
    </row>
    <row r="74" spans="1:3" x14ac:dyDescent="0.3">
      <c r="A74" s="77">
        <f>qPCR!B173</f>
        <v>213</v>
      </c>
      <c r="B74" s="65">
        <f>qPCR!T173</f>
        <v>16.303333333333331</v>
      </c>
      <c r="C74" s="78">
        <f t="shared" si="1"/>
        <v>160.05685982993234</v>
      </c>
    </row>
    <row r="75" spans="1:3" x14ac:dyDescent="0.3">
      <c r="A75" s="77">
        <f>qPCR!B174</f>
        <v>214</v>
      </c>
      <c r="B75" s="65">
        <f>qPCR!T174</f>
        <v>16.72666666666667</v>
      </c>
      <c r="C75" s="78">
        <f t="shared" si="1"/>
        <v>121.07107903814047</v>
      </c>
    </row>
    <row r="76" spans="1:3" x14ac:dyDescent="0.3">
      <c r="A76" s="77">
        <f>qPCR!B175</f>
        <v>215</v>
      </c>
      <c r="B76" s="65">
        <f>qPCR!T175</f>
        <v>17.940000000000001</v>
      </c>
      <c r="C76" s="78">
        <f t="shared" si="1"/>
        <v>54.39599594296574</v>
      </c>
    </row>
    <row r="77" spans="1:3" x14ac:dyDescent="0.3">
      <c r="A77" s="77">
        <f>qPCR!B176</f>
        <v>216</v>
      </c>
      <c r="B77" s="65">
        <f>qPCR!T176</f>
        <v>16.740000000000002</v>
      </c>
      <c r="C77" s="78">
        <f t="shared" si="1"/>
        <v>120.01126766062085</v>
      </c>
    </row>
    <row r="78" spans="1:3" x14ac:dyDescent="0.3">
      <c r="A78" s="77">
        <f>qPCR!B177</f>
        <v>217</v>
      </c>
      <c r="B78" s="65">
        <f>qPCR!T177</f>
        <v>17.34</v>
      </c>
      <c r="C78" s="78">
        <f t="shared" si="1"/>
        <v>80.79685902791843</v>
      </c>
    </row>
    <row r="79" spans="1:3" x14ac:dyDescent="0.3">
      <c r="A79" s="77">
        <f>qPCR!B178</f>
        <v>218</v>
      </c>
      <c r="B79" s="65">
        <f>qPCR!T178</f>
        <v>18.04</v>
      </c>
      <c r="C79" s="78">
        <f t="shared" si="1"/>
        <v>50.924762062930725</v>
      </c>
    </row>
    <row r="80" spans="1:3" x14ac:dyDescent="0.3">
      <c r="A80" s="77">
        <f>qPCR!B179</f>
        <v>219</v>
      </c>
      <c r="B80" s="65">
        <f>qPCR!T179</f>
        <v>16.66</v>
      </c>
      <c r="C80" s="78">
        <f t="shared" si="1"/>
        <v>126.51218674569212</v>
      </c>
    </row>
    <row r="81" spans="1:3" x14ac:dyDescent="0.3">
      <c r="A81" s="77">
        <f>qPCR!B180</f>
        <v>220</v>
      </c>
      <c r="B81" s="65">
        <f>qPCR!T180</f>
        <v>16.63</v>
      </c>
      <c r="C81" s="78">
        <f t="shared" si="1"/>
        <v>129.03981738666909</v>
      </c>
    </row>
    <row r="82" spans="1:3" x14ac:dyDescent="0.3">
      <c r="A82" s="77">
        <f>qPCR!B181</f>
        <v>221</v>
      </c>
      <c r="B82" s="65">
        <f>qPCR!T181</f>
        <v>16.63</v>
      </c>
      <c r="C82" s="78">
        <f t="shared" si="1"/>
        <v>129.03981738666909</v>
      </c>
    </row>
    <row r="83" spans="1:3" x14ac:dyDescent="0.3">
      <c r="A83" s="77">
        <f>qPCR!B182</f>
        <v>222</v>
      </c>
      <c r="B83" s="65">
        <f>qPCR!T182</f>
        <v>15.57</v>
      </c>
      <c r="C83" s="78">
        <f t="shared" si="1"/>
        <v>259.58867179349448</v>
      </c>
    </row>
    <row r="84" spans="1:3" x14ac:dyDescent="0.3">
      <c r="A84" s="77" t="str">
        <f>qPCR!B183</f>
        <v>qPCR_H2O_1_B</v>
      </c>
      <c r="B84" s="65" t="e">
        <f>qPCR!T183</f>
        <v>#REF!</v>
      </c>
      <c r="C84" s="78" t="e">
        <f t="shared" si="1"/>
        <v>#REF!</v>
      </c>
    </row>
    <row r="85" spans="1:3" x14ac:dyDescent="0.3">
      <c r="A85" s="77" t="str">
        <f>qPCR!B184</f>
        <v>qPCR_H2O_2_B</v>
      </c>
      <c r="B85" s="65" t="e">
        <f>qPCR!T184</f>
        <v>#REF!</v>
      </c>
      <c r="C85" s="78" t="e">
        <f t="shared" si="1"/>
        <v>#REF!</v>
      </c>
    </row>
    <row r="86" spans="1:3" x14ac:dyDescent="0.3">
      <c r="A86" s="77" t="str">
        <f>qPCR!B185</f>
        <v>Cal_or_Zymo_B1</v>
      </c>
      <c r="B86" s="65" t="e">
        <f>qPCR!T185</f>
        <v>#REF!</v>
      </c>
      <c r="C86" s="78" t="e">
        <f t="shared" si="1"/>
        <v>#REF!</v>
      </c>
    </row>
    <row r="87" spans="1:3" x14ac:dyDescent="0.3">
      <c r="A87" s="77" t="str">
        <f>qPCR!B186</f>
        <v>Zymo_B2</v>
      </c>
      <c r="B87" s="65" t="e">
        <f>qPCR!T186</f>
        <v>#REF!</v>
      </c>
      <c r="C87" s="78" t="e">
        <f t="shared" si="1"/>
        <v>#REF!</v>
      </c>
    </row>
    <row r="88" spans="1:3" x14ac:dyDescent="0.3">
      <c r="A88" s="77"/>
      <c r="B88" s="65"/>
      <c r="C88" s="78">
        <f t="shared" si="1"/>
        <v>7468107.0533300219</v>
      </c>
    </row>
    <row r="89" spans="1:3" x14ac:dyDescent="0.3">
      <c r="A89" s="77"/>
      <c r="B89" s="65"/>
      <c r="C89" s="78">
        <f t="shared" si="1"/>
        <v>7468107.0533300219</v>
      </c>
    </row>
    <row r="90" spans="1:3" x14ac:dyDescent="0.3">
      <c r="A90" s="77"/>
      <c r="B90" s="65"/>
    </row>
    <row r="91" spans="1:3" x14ac:dyDescent="0.3">
      <c r="A91" s="77"/>
      <c r="B91" s="65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92"/>
  <sheetViews>
    <sheetView workbookViewId="0">
      <selection activeCell="C2" sqref="C2"/>
    </sheetView>
  </sheetViews>
  <sheetFormatPr defaultColWidth="9.109375" defaultRowHeight="14.4" x14ac:dyDescent="0.3"/>
  <cols>
    <col min="1" max="1" width="13.109375" style="60" customWidth="1"/>
    <col min="2" max="2" width="9.109375" style="60"/>
    <col min="3" max="3" width="12.5546875" style="60" bestFit="1" customWidth="1"/>
    <col min="4" max="4" width="9.5546875" style="60" customWidth="1"/>
    <col min="5" max="5" width="16.44140625" style="60" customWidth="1"/>
    <col min="6" max="6" width="17.33203125" style="60" customWidth="1"/>
    <col min="7" max="7" width="14.5546875" style="60" customWidth="1"/>
    <col min="8" max="8" width="15.88671875" style="60" customWidth="1"/>
    <col min="9" max="9" width="10.88671875" style="60" customWidth="1"/>
    <col min="10" max="10" width="14.6640625" style="60" customWidth="1"/>
    <col min="11" max="11" width="11.44140625" style="60" customWidth="1"/>
    <col min="12" max="16384" width="9.109375" style="60"/>
  </cols>
  <sheetData>
    <row r="1" spans="1:14" ht="15" thickTop="1" x14ac:dyDescent="0.3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-0.28822120853115574</v>
      </c>
    </row>
    <row r="2" spans="1:14" ht="15" thickBot="1" x14ac:dyDescent="0.35">
      <c r="A2" s="77">
        <f>qPCR!B190</f>
        <v>2</v>
      </c>
      <c r="B2" s="65">
        <f>qPCR!T190</f>
        <v>16.373333333333331</v>
      </c>
      <c r="C2" s="78">
        <f>10^(($N$1*B2)+$N$2)*$L$23</f>
        <v>54.28023850367456</v>
      </c>
      <c r="D2" s="76"/>
      <c r="E2" s="67">
        <v>1000</v>
      </c>
      <c r="F2">
        <v>12.41</v>
      </c>
      <c r="G2">
        <v>12.35</v>
      </c>
      <c r="H2">
        <v>12.37</v>
      </c>
      <c r="J2" s="64">
        <f>LOG($E$2)</f>
        <v>3</v>
      </c>
      <c r="K2" s="66">
        <f>IFERROR(AVERAGE(F2:F3),"")</f>
        <v>12.440000000000001</v>
      </c>
      <c r="M2" s="69" t="s">
        <v>96</v>
      </c>
      <c r="N2" s="70">
        <f>INTERCEPT(J2:J19,K2:K19)</f>
        <v>6.5621251591688647</v>
      </c>
    </row>
    <row r="3" spans="1:14" ht="15" thickTop="1" x14ac:dyDescent="0.3">
      <c r="A3" s="77">
        <f>qPCR!B191</f>
        <v>6</v>
      </c>
      <c r="B3" s="65">
        <f>qPCR!T191</f>
        <v>18.863333333333333</v>
      </c>
      <c r="C3" s="78">
        <f t="shared" ref="C3:C66" si="0">10^(($N$1*B3)+$N$2)*$L$23</f>
        <v>10.398505790858742</v>
      </c>
      <c r="D3" s="76"/>
      <c r="E3" s="67">
        <v>1000</v>
      </c>
      <c r="F3">
        <v>12.47</v>
      </c>
      <c r="G3">
        <v>12.36</v>
      </c>
      <c r="H3">
        <v>12.38</v>
      </c>
      <c r="J3" s="64">
        <f>LOG($E$4)</f>
        <v>2</v>
      </c>
      <c r="K3" s="66">
        <f>IFERROR(AVERAGE(F4:F5),"")</f>
        <v>15.824999999999999</v>
      </c>
    </row>
    <row r="4" spans="1:14" x14ac:dyDescent="0.3">
      <c r="A4" s="77">
        <f>qPCR!B192</f>
        <v>15</v>
      </c>
      <c r="B4" s="65">
        <f>qPCR!T192</f>
        <v>18.309999999999999</v>
      </c>
      <c r="C4" s="78">
        <f t="shared" si="0"/>
        <v>15.012511049616169</v>
      </c>
      <c r="D4" s="76"/>
      <c r="E4" s="67">
        <v>100</v>
      </c>
      <c r="F4">
        <v>15.88</v>
      </c>
      <c r="G4">
        <v>15.85</v>
      </c>
      <c r="H4">
        <v>15.84</v>
      </c>
      <c r="J4" s="64">
        <f>LOG($E$6)</f>
        <v>1</v>
      </c>
      <c r="K4" s="66">
        <f>IFERROR(AVERAGE(F6:F7),"")</f>
        <v>19.305</v>
      </c>
    </row>
    <row r="5" spans="1:14" x14ac:dyDescent="0.3">
      <c r="A5" s="77">
        <f>qPCR!B193</f>
        <v>16</v>
      </c>
      <c r="B5" s="65">
        <f>qPCR!T193</f>
        <v>19.594999999999999</v>
      </c>
      <c r="C5" s="78">
        <f t="shared" si="0"/>
        <v>6.398660781535729</v>
      </c>
      <c r="D5" s="76"/>
      <c r="E5" s="67">
        <v>100</v>
      </c>
      <c r="F5">
        <v>15.77</v>
      </c>
      <c r="G5">
        <v>15.78</v>
      </c>
      <c r="H5">
        <v>15.79</v>
      </c>
      <c r="J5" s="64">
        <f>LOG($E$8)</f>
        <v>0</v>
      </c>
      <c r="K5" s="66">
        <f>IFERROR(AVERAGE(F8:F9),"")</f>
        <v>22.755000000000003</v>
      </c>
    </row>
    <row r="6" spans="1:14" x14ac:dyDescent="0.3">
      <c r="A6" s="77">
        <f>qPCR!B194</f>
        <v>19</v>
      </c>
      <c r="B6" s="65">
        <f>qPCR!T194</f>
        <v>18.265000000000001</v>
      </c>
      <c r="C6" s="78">
        <f t="shared" si="0"/>
        <v>15.467612891998273</v>
      </c>
      <c r="D6" s="76"/>
      <c r="E6" s="67">
        <v>10</v>
      </c>
      <c r="F6">
        <v>19.28</v>
      </c>
      <c r="G6">
        <v>19.18</v>
      </c>
      <c r="H6">
        <v>19.21</v>
      </c>
      <c r="J6" s="64">
        <f>LOG($E$10)</f>
        <v>-1</v>
      </c>
      <c r="K6" s="66" t="str">
        <f>IFERROR(AVERAGE(F10:F11),"")</f>
        <v/>
      </c>
    </row>
    <row r="7" spans="1:14" x14ac:dyDescent="0.3">
      <c r="A7" s="77">
        <f>qPCR!B195</f>
        <v>20</v>
      </c>
      <c r="B7" s="65">
        <f>qPCR!T195</f>
        <v>18.75333333333333</v>
      </c>
      <c r="C7" s="78">
        <f t="shared" si="0"/>
        <v>11.186011743933552</v>
      </c>
      <c r="D7" s="76"/>
      <c r="E7" s="67">
        <v>10</v>
      </c>
      <c r="F7">
        <v>19.329999999999998</v>
      </c>
      <c r="G7">
        <v>19.170000000000002</v>
      </c>
      <c r="H7" t="s">
        <v>256</v>
      </c>
      <c r="J7" s="64">
        <f>LOG($E$12)</f>
        <v>-2</v>
      </c>
      <c r="K7" s="66" t="str">
        <f>IFERROR(AVERAGE(F12:F13),"")</f>
        <v/>
      </c>
    </row>
    <row r="8" spans="1:14" x14ac:dyDescent="0.3">
      <c r="A8" s="77">
        <f>qPCR!B196</f>
        <v>21</v>
      </c>
      <c r="B8" s="65">
        <f>qPCR!T196</f>
        <v>19.130000000000003</v>
      </c>
      <c r="C8" s="78">
        <f t="shared" si="0"/>
        <v>8.7118812914370913</v>
      </c>
      <c r="D8" s="76"/>
      <c r="E8" s="67">
        <v>1</v>
      </c>
      <c r="F8">
        <v>22.75</v>
      </c>
      <c r="G8">
        <v>22.91</v>
      </c>
      <c r="H8">
        <v>22.97</v>
      </c>
      <c r="J8" s="64">
        <f>LOG($E$2)</f>
        <v>3</v>
      </c>
      <c r="K8" s="66">
        <f>IFERROR(AVERAGE(G2:G3),"")</f>
        <v>12.355</v>
      </c>
    </row>
    <row r="9" spans="1:14" x14ac:dyDescent="0.3">
      <c r="A9" s="77">
        <f>qPCR!B197</f>
        <v>22</v>
      </c>
      <c r="B9" s="65">
        <f>qPCR!T197</f>
        <v>18.34</v>
      </c>
      <c r="C9" s="78">
        <f t="shared" si="0"/>
        <v>14.716573500222244</v>
      </c>
      <c r="D9" s="76"/>
      <c r="E9" s="67">
        <v>1</v>
      </c>
      <c r="F9">
        <v>22.76</v>
      </c>
      <c r="G9">
        <v>22.69</v>
      </c>
      <c r="H9">
        <v>22.81</v>
      </c>
      <c r="J9" s="64">
        <f>LOG($E$4)</f>
        <v>2</v>
      </c>
      <c r="K9" s="66">
        <f>IFERROR(AVERAGE(G4:G5),"")</f>
        <v>15.815</v>
      </c>
    </row>
    <row r="10" spans="1:14" x14ac:dyDescent="0.3">
      <c r="A10" s="77">
        <f>qPCR!B198</f>
        <v>23</v>
      </c>
      <c r="B10" s="65">
        <f>qPCR!T198</f>
        <v>18.265000000000001</v>
      </c>
      <c r="C10" s="78">
        <f t="shared" si="0"/>
        <v>15.467612891998273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19.175000000000001</v>
      </c>
    </row>
    <row r="11" spans="1:14" x14ac:dyDescent="0.3">
      <c r="A11" s="77">
        <f>qPCR!B199</f>
        <v>24</v>
      </c>
      <c r="B11" s="65">
        <f>qPCR!T199</f>
        <v>18.419999999999998</v>
      </c>
      <c r="C11" s="78">
        <f t="shared" si="0"/>
        <v>13.955615876179063</v>
      </c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22.8</v>
      </c>
    </row>
    <row r="12" spans="1:14" x14ac:dyDescent="0.3">
      <c r="A12" s="77">
        <f>qPCR!B200</f>
        <v>26</v>
      </c>
      <c r="B12" s="65">
        <f>qPCR!T200</f>
        <v>19.164999999999999</v>
      </c>
      <c r="C12" s="78">
        <f t="shared" si="0"/>
        <v>8.5118548038125379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" thickBot="1" x14ac:dyDescent="0.35">
      <c r="A13" s="77">
        <f>qPCR!B201</f>
        <v>28</v>
      </c>
      <c r="B13" s="65">
        <f>qPCR!T201</f>
        <v>19.534999999999997</v>
      </c>
      <c r="C13" s="78">
        <f t="shared" si="0"/>
        <v>6.6585913094289024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" thickTop="1" x14ac:dyDescent="0.3">
      <c r="A14" s="77">
        <f>qPCR!B202</f>
        <v>29</v>
      </c>
      <c r="B14" s="65">
        <f>qPCR!T202</f>
        <v>19.690000000000001</v>
      </c>
      <c r="C14" s="78">
        <f t="shared" si="0"/>
        <v>6.0076977126137994</v>
      </c>
      <c r="J14" s="64">
        <f>LOG($E$2)</f>
        <v>3</v>
      </c>
      <c r="K14" s="66">
        <f>IFERROR(AVERAGE(H2:H3),"")</f>
        <v>12.375</v>
      </c>
    </row>
    <row r="15" spans="1:14" x14ac:dyDescent="0.3">
      <c r="A15" s="77">
        <f>qPCR!B203</f>
        <v>30</v>
      </c>
      <c r="B15" s="65">
        <f>qPCR!T203</f>
        <v>18.343333333333334</v>
      </c>
      <c r="C15" s="78">
        <f t="shared" si="0"/>
        <v>14.684053780601074</v>
      </c>
      <c r="J15" s="64">
        <f>LOG($E$4)</f>
        <v>2</v>
      </c>
      <c r="K15" s="66">
        <f>IFERROR(AVERAGE(H4:H5),"")</f>
        <v>15.815</v>
      </c>
    </row>
    <row r="16" spans="1:14" x14ac:dyDescent="0.3">
      <c r="A16" s="77">
        <f>qPCR!B204</f>
        <v>32</v>
      </c>
      <c r="B16" s="65">
        <f>qPCR!T204</f>
        <v>18.524999999999999</v>
      </c>
      <c r="C16" s="78">
        <f t="shared" si="0"/>
        <v>13.016246967840726</v>
      </c>
      <c r="J16" s="64">
        <f>LOG($E$6)</f>
        <v>1</v>
      </c>
      <c r="K16" s="66">
        <f>IFERROR(AVERAGE(H6:H7),"")</f>
        <v>19.21</v>
      </c>
    </row>
    <row r="17" spans="1:12" x14ac:dyDescent="0.3">
      <c r="A17" s="77">
        <f>qPCR!B205</f>
        <v>33</v>
      </c>
      <c r="B17" s="65">
        <f>qPCR!T205</f>
        <v>18.563333333333336</v>
      </c>
      <c r="C17" s="78">
        <f t="shared" si="0"/>
        <v>12.689289349666801</v>
      </c>
      <c r="J17" s="64">
        <f>LOG($E$8)</f>
        <v>0</v>
      </c>
      <c r="K17" s="66">
        <f>IFERROR(AVERAGE(H8:H9),"")</f>
        <v>22.89</v>
      </c>
    </row>
    <row r="18" spans="1:12" x14ac:dyDescent="0.3">
      <c r="A18" s="77">
        <f>qPCR!B206</f>
        <v>34</v>
      </c>
      <c r="B18" s="65">
        <f>qPCR!T206</f>
        <v>17.206666666666667</v>
      </c>
      <c r="C18" s="78">
        <f t="shared" si="0"/>
        <v>31.221761855103079</v>
      </c>
      <c r="J18" s="64">
        <f>LOG($E$10)</f>
        <v>-1</v>
      </c>
      <c r="K18" s="66" t="str">
        <f>IFERROR(AVERAGE(H10:H11),"")</f>
        <v/>
      </c>
    </row>
    <row r="19" spans="1:12" ht="15" thickBot="1" x14ac:dyDescent="0.35">
      <c r="A19" s="77">
        <f>qPCR!B207</f>
        <v>36</v>
      </c>
      <c r="B19" s="65">
        <f>qPCR!T207</f>
        <v>18.236666666666665</v>
      </c>
      <c r="C19" s="78">
        <f t="shared" si="0"/>
        <v>15.761210234938899</v>
      </c>
      <c r="J19" s="74">
        <f>LOG($E$12)</f>
        <v>-2</v>
      </c>
      <c r="K19" s="75" t="str">
        <f>IFERROR(AVERAGE(H12:H13),"")</f>
        <v/>
      </c>
    </row>
    <row r="20" spans="1:12" ht="15" thickTop="1" x14ac:dyDescent="0.3">
      <c r="A20" s="77">
        <f>qPCR!B208</f>
        <v>38</v>
      </c>
      <c r="B20" s="65">
        <f>qPCR!T208</f>
        <v>19.583333333333332</v>
      </c>
      <c r="C20" s="78">
        <f t="shared" si="0"/>
        <v>6.4483955242359121</v>
      </c>
    </row>
    <row r="21" spans="1:12" ht="15" thickBot="1" x14ac:dyDescent="0.35">
      <c r="A21" s="77">
        <f>qPCR!B209</f>
        <v>39</v>
      </c>
      <c r="B21" s="65">
        <f>qPCR!T209</f>
        <v>17.080000000000002</v>
      </c>
      <c r="C21" s="78">
        <f t="shared" si="0"/>
        <v>33.95982366778118</v>
      </c>
    </row>
    <row r="22" spans="1:12" ht="15" thickTop="1" x14ac:dyDescent="0.3">
      <c r="A22" s="77">
        <f>qPCR!B210</f>
        <v>40</v>
      </c>
      <c r="B22" s="65">
        <f>qPCR!T210</f>
        <v>18.059999999999999</v>
      </c>
      <c r="C22" s="78">
        <f t="shared" si="0"/>
        <v>17.72183310155738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" thickBot="1" x14ac:dyDescent="0.35">
      <c r="A23" s="77">
        <f>qPCR!B211</f>
        <v>41</v>
      </c>
      <c r="B23" s="65">
        <f>qPCR!T211</f>
        <v>18.040000000000003</v>
      </c>
      <c r="C23" s="78">
        <f t="shared" si="0"/>
        <v>17.958624357753717</v>
      </c>
      <c r="E23" s="84" t="s">
        <v>97</v>
      </c>
      <c r="F23" s="85">
        <f>qPCR!Q277</f>
        <v>16.850000000000001</v>
      </c>
      <c r="G23" s="85">
        <f>qPCR!R277</f>
        <v>16.78</v>
      </c>
      <c r="H23" s="85">
        <f>qPCR!S277</f>
        <v>16.87</v>
      </c>
      <c r="I23" s="86">
        <f>AVERAGE(F23:H23)</f>
        <v>16.833333333333332</v>
      </c>
      <c r="J23" s="87">
        <f>10^(($N$1*I23)+$N$2)</f>
        <v>51.333571636925925</v>
      </c>
      <c r="K23" s="87">
        <v>40</v>
      </c>
      <c r="L23" s="88">
        <f>K23/J23</f>
        <v>0.77921716187826462</v>
      </c>
    </row>
    <row r="24" spans="1:12" ht="15" thickTop="1" x14ac:dyDescent="0.3">
      <c r="A24" s="77">
        <f>qPCR!B212</f>
        <v>42</v>
      </c>
      <c r="B24" s="65">
        <f>qPCR!T212</f>
        <v>17.87</v>
      </c>
      <c r="C24" s="78">
        <f t="shared" si="0"/>
        <v>20.103453597223478</v>
      </c>
    </row>
    <row r="25" spans="1:12" x14ac:dyDescent="0.3">
      <c r="A25" s="77">
        <f>qPCR!B213</f>
        <v>43</v>
      </c>
      <c r="B25" s="65">
        <f>qPCR!T213</f>
        <v>17.893333333333334</v>
      </c>
      <c r="C25" s="78">
        <f t="shared" si="0"/>
        <v>19.794544399808771</v>
      </c>
    </row>
    <row r="26" spans="1:12" x14ac:dyDescent="0.3">
      <c r="A26" s="77">
        <f>qPCR!B214</f>
        <v>44</v>
      </c>
      <c r="B26" s="65">
        <f>qPCR!T214</f>
        <v>15.37</v>
      </c>
      <c r="C26" s="78">
        <f t="shared" si="0"/>
        <v>105.63885690272603</v>
      </c>
    </row>
    <row r="27" spans="1:12" x14ac:dyDescent="0.3">
      <c r="A27" s="77">
        <f>qPCR!B215</f>
        <v>45</v>
      </c>
      <c r="B27" s="65">
        <f>qPCR!T215</f>
        <v>15.623333333333333</v>
      </c>
      <c r="C27" s="78">
        <f t="shared" si="0"/>
        <v>89.2909931840491</v>
      </c>
    </row>
    <row r="28" spans="1:12" x14ac:dyDescent="0.3">
      <c r="A28" s="77">
        <f>qPCR!B216</f>
        <v>46</v>
      </c>
      <c r="B28" s="65">
        <f>qPCR!T216</f>
        <v>17.826666666666668</v>
      </c>
      <c r="C28" s="78">
        <f t="shared" si="0"/>
        <v>20.689988892843516</v>
      </c>
    </row>
    <row r="29" spans="1:12" x14ac:dyDescent="0.3">
      <c r="A29" s="77">
        <f>qPCR!B217</f>
        <v>47</v>
      </c>
      <c r="B29" s="65">
        <f>qPCR!T217</f>
        <v>17.353333333333332</v>
      </c>
      <c r="C29" s="78">
        <f t="shared" si="0"/>
        <v>28.325981220788172</v>
      </c>
    </row>
    <row r="30" spans="1:12" x14ac:dyDescent="0.3">
      <c r="A30" s="77">
        <f>qPCR!B218</f>
        <v>48</v>
      </c>
      <c r="B30" s="65">
        <f>qPCR!T218</f>
        <v>17.503333333333334</v>
      </c>
      <c r="C30" s="78">
        <f t="shared" si="0"/>
        <v>25.641993255049382</v>
      </c>
    </row>
    <row r="31" spans="1:12" x14ac:dyDescent="0.3">
      <c r="A31" s="77">
        <f>qPCR!B219</f>
        <v>50</v>
      </c>
      <c r="B31" s="65">
        <f>qPCR!T219</f>
        <v>18.66333333333333</v>
      </c>
      <c r="C31" s="78">
        <f t="shared" si="0"/>
        <v>11.874495840932934</v>
      </c>
    </row>
    <row r="32" spans="1:12" x14ac:dyDescent="0.3">
      <c r="A32" s="77">
        <f>qPCR!B220</f>
        <v>51</v>
      </c>
      <c r="B32" s="65">
        <f>qPCR!T220</f>
        <v>18.350000000000001</v>
      </c>
      <c r="C32" s="78">
        <f t="shared" si="0"/>
        <v>14.619229762402721</v>
      </c>
    </row>
    <row r="33" spans="1:3" x14ac:dyDescent="0.3">
      <c r="A33" s="77">
        <f>qPCR!B221</f>
        <v>52</v>
      </c>
      <c r="B33" s="65">
        <f>qPCR!T221</f>
        <v>19.060000000000002</v>
      </c>
      <c r="C33" s="78">
        <f t="shared" si="0"/>
        <v>9.1261464483047412</v>
      </c>
    </row>
    <row r="34" spans="1:3" x14ac:dyDescent="0.3">
      <c r="A34" s="77">
        <f>qPCR!B222</f>
        <v>54</v>
      </c>
      <c r="B34" s="65">
        <f>qPCR!T222</f>
        <v>19.903333333333332</v>
      </c>
      <c r="C34" s="78">
        <f t="shared" si="0"/>
        <v>5.2145985691217867</v>
      </c>
    </row>
    <row r="35" spans="1:3" x14ac:dyDescent="0.3">
      <c r="A35" s="77">
        <f>qPCR!B223</f>
        <v>55</v>
      </c>
      <c r="B35" s="65">
        <f>qPCR!T223</f>
        <v>19.723333333333333</v>
      </c>
      <c r="C35" s="78">
        <f t="shared" si="0"/>
        <v>5.8762558787172878</v>
      </c>
    </row>
    <row r="36" spans="1:3" x14ac:dyDescent="0.3">
      <c r="A36" s="77">
        <f>qPCR!B224</f>
        <v>56</v>
      </c>
      <c r="B36" s="65">
        <f>qPCR!T224</f>
        <v>19.206666666666667</v>
      </c>
      <c r="C36" s="78">
        <f t="shared" si="0"/>
        <v>8.2797074076904096</v>
      </c>
    </row>
    <row r="37" spans="1:3" x14ac:dyDescent="0.3">
      <c r="A37" s="77">
        <f>qPCR!B225</f>
        <v>57</v>
      </c>
      <c r="B37" s="65">
        <f>qPCR!T225</f>
        <v>18.116666666666667</v>
      </c>
      <c r="C37" s="78">
        <f t="shared" si="0"/>
        <v>17.067743481878267</v>
      </c>
    </row>
    <row r="38" spans="1:3" x14ac:dyDescent="0.3">
      <c r="A38" s="77">
        <f>qPCR!B226</f>
        <v>58</v>
      </c>
      <c r="B38" s="65">
        <f>qPCR!T226</f>
        <v>18.600000000000001</v>
      </c>
      <c r="C38" s="78">
        <f t="shared" si="0"/>
        <v>12.384235145836103</v>
      </c>
    </row>
    <row r="39" spans="1:3" x14ac:dyDescent="0.3">
      <c r="A39" s="77">
        <f>qPCR!B227</f>
        <v>59</v>
      </c>
      <c r="B39" s="65">
        <f>qPCR!T227</f>
        <v>17.933333333333334</v>
      </c>
      <c r="C39" s="78">
        <f t="shared" si="0"/>
        <v>19.27598865149788</v>
      </c>
    </row>
    <row r="40" spans="1:3" x14ac:dyDescent="0.3">
      <c r="A40" s="77">
        <f>qPCR!B228</f>
        <v>61</v>
      </c>
      <c r="B40" s="65">
        <f>qPCR!T228</f>
        <v>17.826666666666668</v>
      </c>
      <c r="C40" s="78">
        <f t="shared" si="0"/>
        <v>20.689988892843516</v>
      </c>
    </row>
    <row r="41" spans="1:3" x14ac:dyDescent="0.3">
      <c r="A41" s="77">
        <f>qPCR!B229</f>
        <v>62</v>
      </c>
      <c r="B41" s="65">
        <f>qPCR!T229</f>
        <v>17.346666666666668</v>
      </c>
      <c r="C41" s="78">
        <f t="shared" si="0"/>
        <v>28.451583181492285</v>
      </c>
    </row>
    <row r="42" spans="1:3" x14ac:dyDescent="0.3">
      <c r="A42" s="77">
        <f>qPCR!B230</f>
        <v>63</v>
      </c>
      <c r="B42" s="65">
        <f>qPCR!T230</f>
        <v>17.573333333333334</v>
      </c>
      <c r="C42" s="78">
        <f t="shared" si="0"/>
        <v>24.478020660660917</v>
      </c>
    </row>
    <row r="43" spans="1:3" x14ac:dyDescent="0.3">
      <c r="A43" s="77">
        <f>qPCR!B231</f>
        <v>64</v>
      </c>
      <c r="B43" s="65">
        <f>qPCR!T231</f>
        <v>18.276666666666667</v>
      </c>
      <c r="C43" s="78">
        <f t="shared" si="0"/>
        <v>15.348315348217259</v>
      </c>
    </row>
    <row r="44" spans="1:3" x14ac:dyDescent="0.3">
      <c r="A44" s="77">
        <f>qPCR!B232</f>
        <v>65</v>
      </c>
      <c r="B44" s="65">
        <f>qPCR!T232</f>
        <v>17.02</v>
      </c>
      <c r="C44" s="78">
        <f t="shared" si="0"/>
        <v>35.339361542112265</v>
      </c>
    </row>
    <row r="45" spans="1:3" x14ac:dyDescent="0.3">
      <c r="A45" s="77">
        <f>qPCR!B233</f>
        <v>66</v>
      </c>
      <c r="B45" s="65">
        <f>qPCR!T233</f>
        <v>18.454999999999998</v>
      </c>
      <c r="C45" s="78">
        <f t="shared" si="0"/>
        <v>13.635192223357539</v>
      </c>
    </row>
    <row r="46" spans="1:3" x14ac:dyDescent="0.3">
      <c r="A46" s="77">
        <f>qPCR!B234</f>
        <v>67</v>
      </c>
      <c r="B46" s="65">
        <f>qPCR!T234</f>
        <v>17.720000000000002</v>
      </c>
      <c r="C46" s="78">
        <f t="shared" si="0"/>
        <v>22.207713862330195</v>
      </c>
    </row>
    <row r="47" spans="1:3" x14ac:dyDescent="0.3">
      <c r="A47" s="77">
        <f>qPCR!B235</f>
        <v>68</v>
      </c>
      <c r="B47" s="65">
        <f>qPCR!T235</f>
        <v>19.63</v>
      </c>
      <c r="C47" s="78">
        <f t="shared" si="0"/>
        <v>6.2517462863979407</v>
      </c>
    </row>
    <row r="48" spans="1:3" x14ac:dyDescent="0.3">
      <c r="A48" s="77">
        <f>qPCR!B236</f>
        <v>69</v>
      </c>
      <c r="B48" s="65">
        <f>qPCR!T236</f>
        <v>17.945</v>
      </c>
      <c r="C48" s="78">
        <f t="shared" si="0"/>
        <v>19.127318128377659</v>
      </c>
    </row>
    <row r="49" spans="1:3" x14ac:dyDescent="0.3">
      <c r="A49" s="77">
        <f>qPCR!B237</f>
        <v>70</v>
      </c>
      <c r="B49" s="65">
        <f>qPCR!T237</f>
        <v>17.925000000000001</v>
      </c>
      <c r="C49" s="78">
        <f t="shared" si="0"/>
        <v>19.382888850736414</v>
      </c>
    </row>
    <row r="50" spans="1:3" x14ac:dyDescent="0.3">
      <c r="A50" s="77">
        <f>qPCR!B238</f>
        <v>71</v>
      </c>
      <c r="B50" s="65">
        <f>qPCR!T238</f>
        <v>16.07</v>
      </c>
      <c r="C50" s="78">
        <f t="shared" si="0"/>
        <v>66.384829959187826</v>
      </c>
    </row>
    <row r="51" spans="1:3" x14ac:dyDescent="0.3">
      <c r="A51" s="77">
        <f>qPCR!B239</f>
        <v>72</v>
      </c>
      <c r="B51" s="65">
        <f>qPCR!T239</f>
        <v>18.533333333333335</v>
      </c>
      <c r="C51" s="78">
        <f t="shared" si="0"/>
        <v>12.944459970303058</v>
      </c>
    </row>
    <row r="52" spans="1:3" x14ac:dyDescent="0.3">
      <c r="A52" s="77">
        <f>qPCR!B240</f>
        <v>85</v>
      </c>
      <c r="B52" s="65">
        <f>qPCR!T240</f>
        <v>18.266666666666666</v>
      </c>
      <c r="C52" s="78">
        <f t="shared" si="0"/>
        <v>15.450513782027377</v>
      </c>
    </row>
    <row r="53" spans="1:3" x14ac:dyDescent="0.3">
      <c r="A53" s="77">
        <f>qPCR!B241</f>
        <v>86</v>
      </c>
      <c r="B53" s="65">
        <f>qPCR!T241</f>
        <v>17.183333333333334</v>
      </c>
      <c r="C53" s="78">
        <f t="shared" si="0"/>
        <v>31.709001631969368</v>
      </c>
    </row>
    <row r="54" spans="1:3" x14ac:dyDescent="0.3">
      <c r="A54" s="77">
        <f>qPCR!B242</f>
        <v>87</v>
      </c>
      <c r="B54" s="65">
        <f>qPCR!T242</f>
        <v>18.059999999999999</v>
      </c>
      <c r="C54" s="78">
        <f t="shared" si="0"/>
        <v>17.72183310155738</v>
      </c>
    </row>
    <row r="55" spans="1:3" x14ac:dyDescent="0.3">
      <c r="A55" s="77">
        <f>qPCR!B243</f>
        <v>88</v>
      </c>
      <c r="B55" s="65">
        <f>qPCR!T243</f>
        <v>18.973333333333333</v>
      </c>
      <c r="C55" s="78">
        <f t="shared" si="0"/>
        <v>9.6664410120223323</v>
      </c>
    </row>
    <row r="56" spans="1:3" x14ac:dyDescent="0.3">
      <c r="A56" s="77">
        <f>qPCR!B244</f>
        <v>90</v>
      </c>
      <c r="B56" s="65">
        <f>qPCR!T244</f>
        <v>18.209999999999997</v>
      </c>
      <c r="C56" s="78">
        <f t="shared" si="0"/>
        <v>16.042626072340582</v>
      </c>
    </row>
    <row r="57" spans="1:3" x14ac:dyDescent="0.3">
      <c r="A57" s="77">
        <f>qPCR!B245</f>
        <v>91</v>
      </c>
      <c r="B57" s="65">
        <f>qPCR!T245</f>
        <v>17.16</v>
      </c>
      <c r="C57" s="78">
        <f t="shared" si="0"/>
        <v>32.203845162949953</v>
      </c>
    </row>
    <row r="58" spans="1:3" x14ac:dyDescent="0.3">
      <c r="A58" s="77">
        <f>qPCR!B246</f>
        <v>92</v>
      </c>
      <c r="B58" s="65">
        <f>qPCR!T246</f>
        <v>17.433333333333334</v>
      </c>
      <c r="C58" s="78">
        <f t="shared" si="0"/>
        <v>26.861314777329905</v>
      </c>
    </row>
    <row r="59" spans="1:3" x14ac:dyDescent="0.3">
      <c r="A59" s="77">
        <f>qPCR!B247</f>
        <v>93</v>
      </c>
      <c r="B59" s="65">
        <f>qPCR!T247</f>
        <v>19.356666666666666</v>
      </c>
      <c r="C59" s="78">
        <f t="shared" si="0"/>
        <v>7.4951755367955037</v>
      </c>
    </row>
    <row r="60" spans="1:3" x14ac:dyDescent="0.3">
      <c r="A60" s="77">
        <f>qPCR!B248</f>
        <v>94</v>
      </c>
      <c r="B60" s="65">
        <f>qPCR!T248</f>
        <v>19.535</v>
      </c>
      <c r="C60" s="78">
        <f t="shared" si="0"/>
        <v>6.6585913094288873</v>
      </c>
    </row>
    <row r="61" spans="1:3" x14ac:dyDescent="0.3">
      <c r="A61" s="77">
        <f>qPCR!B249</f>
        <v>95</v>
      </c>
      <c r="B61" s="65">
        <f>qPCR!T249</f>
        <v>18.040000000000003</v>
      </c>
      <c r="C61" s="78">
        <f t="shared" si="0"/>
        <v>17.958624357753717</v>
      </c>
    </row>
    <row r="62" spans="1:3" x14ac:dyDescent="0.3">
      <c r="A62" s="77">
        <f>qPCR!B250</f>
        <v>96</v>
      </c>
      <c r="B62" s="65">
        <f>qPCR!T250</f>
        <v>18.23</v>
      </c>
      <c r="C62" s="78">
        <f t="shared" si="0"/>
        <v>15.83109797839063</v>
      </c>
    </row>
    <row r="63" spans="1:3" x14ac:dyDescent="0.3">
      <c r="A63" s="77">
        <f>qPCR!B251</f>
        <v>97</v>
      </c>
      <c r="B63" s="65">
        <f>qPCR!T251</f>
        <v>17.97</v>
      </c>
      <c r="C63" s="78">
        <f t="shared" si="0"/>
        <v>18.812588282170918</v>
      </c>
    </row>
    <row r="64" spans="1:3" x14ac:dyDescent="0.3">
      <c r="A64" s="77">
        <f>qPCR!B252</f>
        <v>98</v>
      </c>
      <c r="B64" s="65">
        <f>qPCR!T252</f>
        <v>19.226666666666667</v>
      </c>
      <c r="C64" s="78">
        <f t="shared" si="0"/>
        <v>8.170536333172171</v>
      </c>
    </row>
    <row r="65" spans="1:3" x14ac:dyDescent="0.3">
      <c r="A65" s="77">
        <f>qPCR!B253</f>
        <v>99</v>
      </c>
      <c r="B65" s="65">
        <f>qPCR!T253</f>
        <v>18.713333333333335</v>
      </c>
      <c r="C65" s="78">
        <f t="shared" si="0"/>
        <v>11.48693382867649</v>
      </c>
    </row>
    <row r="66" spans="1:3" x14ac:dyDescent="0.3">
      <c r="A66" s="77">
        <f>qPCR!B254</f>
        <v>100</v>
      </c>
      <c r="B66" s="65">
        <f>qPCR!T254</f>
        <v>18.12</v>
      </c>
      <c r="C66" s="78">
        <f t="shared" si="0"/>
        <v>17.030028300923405</v>
      </c>
    </row>
    <row r="67" spans="1:3" x14ac:dyDescent="0.3">
      <c r="A67" s="77">
        <f>qPCR!B255</f>
        <v>101</v>
      </c>
      <c r="B67" s="65">
        <f>qPCR!T255</f>
        <v>19.580000000000002</v>
      </c>
      <c r="C67" s="78">
        <f t="shared" ref="C67:C89" si="1">10^(($N$1*B67)+$N$2)*$L$23</f>
        <v>6.4626763228210704</v>
      </c>
    </row>
    <row r="68" spans="1:3" x14ac:dyDescent="0.3">
      <c r="A68" s="77">
        <f>qPCR!B256</f>
        <v>102</v>
      </c>
      <c r="B68" s="65">
        <f>qPCR!T256</f>
        <v>18.856666666666666</v>
      </c>
      <c r="C68" s="78">
        <f t="shared" si="1"/>
        <v>10.444614439506939</v>
      </c>
    </row>
    <row r="69" spans="1:3" x14ac:dyDescent="0.3">
      <c r="A69" s="77">
        <f>qPCR!B257</f>
        <v>103</v>
      </c>
      <c r="B69" s="65">
        <f>qPCR!T257</f>
        <v>20.395000000000003</v>
      </c>
      <c r="C69" s="78">
        <f t="shared" si="1"/>
        <v>3.7628085335495105</v>
      </c>
    </row>
    <row r="70" spans="1:3" x14ac:dyDescent="0.3">
      <c r="A70" s="77">
        <f>qPCR!B258</f>
        <v>104</v>
      </c>
      <c r="B70" s="65">
        <f>qPCR!T258</f>
        <v>18.566666666666663</v>
      </c>
      <c r="C70" s="78">
        <f t="shared" si="1"/>
        <v>12.66124938969676</v>
      </c>
    </row>
    <row r="71" spans="1:3" x14ac:dyDescent="0.3">
      <c r="A71" s="77">
        <f>qPCR!B259</f>
        <v>105</v>
      </c>
      <c r="B71" s="65">
        <f>qPCR!T259</f>
        <v>19.09</v>
      </c>
      <c r="C71" s="78">
        <f t="shared" si="1"/>
        <v>8.9462452041760905</v>
      </c>
    </row>
    <row r="72" spans="1:3" x14ac:dyDescent="0.3">
      <c r="A72" s="77">
        <f>qPCR!B260</f>
        <v>106</v>
      </c>
      <c r="B72" s="65">
        <f>qPCR!T260</f>
        <v>18.37</v>
      </c>
      <c r="C72" s="78">
        <f t="shared" si="1"/>
        <v>14.42646968729329</v>
      </c>
    </row>
    <row r="73" spans="1:3" x14ac:dyDescent="0.3">
      <c r="A73" s="77">
        <f>qPCR!B261</f>
        <v>108</v>
      </c>
      <c r="B73" s="65">
        <f>qPCR!T261</f>
        <v>19.03</v>
      </c>
      <c r="C73" s="78">
        <f t="shared" si="1"/>
        <v>9.309665350668844</v>
      </c>
    </row>
    <row r="74" spans="1:3" x14ac:dyDescent="0.3">
      <c r="A74" s="77">
        <f>qPCR!B262</f>
        <v>109</v>
      </c>
      <c r="B74" s="65">
        <f>qPCR!T262</f>
        <v>19.246666666666666</v>
      </c>
      <c r="C74" s="78">
        <f t="shared" si="1"/>
        <v>8.0628047205726414</v>
      </c>
    </row>
    <row r="75" spans="1:3" x14ac:dyDescent="0.3">
      <c r="A75" s="77">
        <f>qPCR!B263</f>
        <v>110</v>
      </c>
      <c r="B75" s="65">
        <f>qPCR!T263</f>
        <v>18.440000000000001</v>
      </c>
      <c r="C75" s="78">
        <f t="shared" si="1"/>
        <v>13.771605801215404</v>
      </c>
    </row>
    <row r="76" spans="1:3" x14ac:dyDescent="0.3">
      <c r="A76" s="77">
        <f>qPCR!B264</f>
        <v>113</v>
      </c>
      <c r="B76" s="65">
        <f>qPCR!T264</f>
        <v>18.123333333333331</v>
      </c>
      <c r="C76" s="78">
        <f t="shared" si="1"/>
        <v>16.992396460503638</v>
      </c>
    </row>
    <row r="77" spans="1:3" x14ac:dyDescent="0.3">
      <c r="A77" s="77">
        <f>qPCR!B265</f>
        <v>115</v>
      </c>
      <c r="B77" s="65">
        <f>qPCR!T265</f>
        <v>18.22666666666667</v>
      </c>
      <c r="C77" s="78">
        <f t="shared" si="1"/>
        <v>15.866157974441055</v>
      </c>
    </row>
    <row r="78" spans="1:3" x14ac:dyDescent="0.3">
      <c r="A78" s="77">
        <f>qPCR!B266</f>
        <v>116</v>
      </c>
      <c r="B78" s="65">
        <f>qPCR!T266</f>
        <v>20.78</v>
      </c>
      <c r="C78" s="78">
        <f t="shared" si="1"/>
        <v>2.9143852148414844</v>
      </c>
    </row>
    <row r="79" spans="1:3" x14ac:dyDescent="0.3">
      <c r="A79" s="77">
        <f>qPCR!B267</f>
        <v>118</v>
      </c>
      <c r="B79" s="65">
        <f>qPCR!T267</f>
        <v>17.990000000000002</v>
      </c>
      <c r="C79" s="78">
        <f t="shared" si="1"/>
        <v>18.564537188562632</v>
      </c>
    </row>
    <row r="80" spans="1:3" x14ac:dyDescent="0.3">
      <c r="A80" s="77">
        <f>qPCR!B268</f>
        <v>120</v>
      </c>
      <c r="B80" s="65">
        <f>qPCR!T268</f>
        <v>19.920000000000002</v>
      </c>
      <c r="C80" s="78">
        <f t="shared" si="1"/>
        <v>5.1572382412893694</v>
      </c>
    </row>
    <row r="81" spans="1:3" x14ac:dyDescent="0.3">
      <c r="A81" s="77">
        <f>qPCR!B269</f>
        <v>122</v>
      </c>
      <c r="B81" s="65">
        <f>qPCR!T269</f>
        <v>19.633333333333333</v>
      </c>
      <c r="C81" s="78">
        <f t="shared" si="1"/>
        <v>6.237931587183259</v>
      </c>
    </row>
    <row r="82" spans="1:3" x14ac:dyDescent="0.3">
      <c r="A82" s="77">
        <f>qPCR!B270</f>
        <v>124</v>
      </c>
      <c r="B82" s="65">
        <f>qPCR!T270</f>
        <v>18.973333333333333</v>
      </c>
      <c r="C82" s="78">
        <f t="shared" si="1"/>
        <v>9.6664410120223323</v>
      </c>
    </row>
    <row r="83" spans="1:3" x14ac:dyDescent="0.3">
      <c r="A83" s="77">
        <f>qPCR!B271</f>
        <v>125</v>
      </c>
      <c r="B83" s="65">
        <f>qPCR!T271</f>
        <v>19.844999999999999</v>
      </c>
      <c r="C83" s="78">
        <f t="shared" si="1"/>
        <v>5.4204305578923959</v>
      </c>
    </row>
    <row r="84" spans="1:3" x14ac:dyDescent="0.3">
      <c r="A84" s="77">
        <f>qPCR!B272</f>
        <v>126</v>
      </c>
      <c r="B84" s="65">
        <f>qPCR!T272</f>
        <v>18.863333333333333</v>
      </c>
      <c r="C84" s="78">
        <f t="shared" si="1"/>
        <v>10.398505790858742</v>
      </c>
    </row>
    <row r="85" spans="1:3" x14ac:dyDescent="0.3">
      <c r="A85" s="77">
        <f>qPCR!B273</f>
        <v>128</v>
      </c>
      <c r="B85" s="65">
        <f>qPCR!T273</f>
        <v>19.28</v>
      </c>
      <c r="C85" s="78">
        <f t="shared" si="1"/>
        <v>7.8863994003454803</v>
      </c>
    </row>
    <row r="86" spans="1:3" x14ac:dyDescent="0.3">
      <c r="A86" s="77" t="str">
        <f>qPCR!B274</f>
        <v>qPCR_H2O_1_ITS_A</v>
      </c>
      <c r="B86" s="65" t="e">
        <f>qPCR!T274</f>
        <v>#DIV/0!</v>
      </c>
      <c r="C86" s="78" t="e">
        <f t="shared" si="1"/>
        <v>#DIV/0!</v>
      </c>
    </row>
    <row r="87" spans="1:3" x14ac:dyDescent="0.3">
      <c r="A87" s="77" t="str">
        <f>qPCR!B275</f>
        <v>qPCR_H2O_2_ITS_A</v>
      </c>
      <c r="B87" s="65" t="e">
        <f>qPCR!T275</f>
        <v>#DIV/0!</v>
      </c>
      <c r="C87" s="78" t="e">
        <f t="shared" si="1"/>
        <v>#DIV/0!</v>
      </c>
    </row>
    <row r="88" spans="1:3" x14ac:dyDescent="0.3">
      <c r="A88" s="77" t="str">
        <f>qPCR!B276</f>
        <v>CalEXn_ITS_A</v>
      </c>
      <c r="B88" s="65">
        <f>qPCR!T276</f>
        <v>18.056666666666668</v>
      </c>
      <c r="C88" s="78">
        <f t="shared" si="1"/>
        <v>17.761080372933947</v>
      </c>
    </row>
    <row r="89" spans="1:3" x14ac:dyDescent="0.3">
      <c r="A89" s="77" t="str">
        <f>qPCR!B277</f>
        <v>Zymo_ITS_A</v>
      </c>
      <c r="B89" s="65">
        <f>qPCR!T277</f>
        <v>16.833333333333332</v>
      </c>
      <c r="C89" s="78">
        <f t="shared" si="1"/>
        <v>40</v>
      </c>
    </row>
    <row r="90" spans="1:3" x14ac:dyDescent="0.3">
      <c r="A90" s="77"/>
      <c r="B90" s="65"/>
      <c r="C90" s="78"/>
    </row>
    <row r="91" spans="1:3" x14ac:dyDescent="0.3">
      <c r="A91" s="77"/>
      <c r="B91" s="65"/>
      <c r="C91" s="78"/>
    </row>
    <row r="92" spans="1:3" x14ac:dyDescent="0.3">
      <c r="A92" s="77"/>
      <c r="B92" s="65"/>
      <c r="C92" s="78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92"/>
  <sheetViews>
    <sheetView workbookViewId="0">
      <selection activeCell="F28" sqref="F28"/>
    </sheetView>
  </sheetViews>
  <sheetFormatPr defaultColWidth="9.109375" defaultRowHeight="14.4" x14ac:dyDescent="0.3"/>
  <cols>
    <col min="1" max="1" width="13.109375" style="60" customWidth="1"/>
    <col min="2" max="2" width="9.109375" style="60"/>
    <col min="3" max="3" width="12.5546875" style="60" bestFit="1" customWidth="1"/>
    <col min="4" max="4" width="9.5546875" style="60" customWidth="1"/>
    <col min="5" max="5" width="16.44140625" style="60" customWidth="1"/>
    <col min="6" max="6" width="17.33203125" style="60" customWidth="1"/>
    <col min="7" max="7" width="14.5546875" style="60" customWidth="1"/>
    <col min="8" max="8" width="15.88671875" style="60" customWidth="1"/>
    <col min="9" max="9" width="10.88671875" style="60" customWidth="1"/>
    <col min="10" max="10" width="14.6640625" style="60" customWidth="1"/>
    <col min="11" max="11" width="11.44140625" style="60" customWidth="1"/>
    <col min="12" max="16384" width="9.109375" style="60"/>
  </cols>
  <sheetData>
    <row r="1" spans="1:14" ht="15" thickTop="1" x14ac:dyDescent="0.3">
      <c r="A1" s="79" t="s">
        <v>99</v>
      </c>
      <c r="B1" s="77" t="s">
        <v>88</v>
      </c>
      <c r="C1" s="77" t="s">
        <v>89</v>
      </c>
      <c r="D1" s="76"/>
      <c r="E1" s="57" t="s">
        <v>98</v>
      </c>
      <c r="F1" s="58" t="s">
        <v>90</v>
      </c>
      <c r="G1" s="58" t="s">
        <v>91</v>
      </c>
      <c r="H1" s="59" t="s">
        <v>92</v>
      </c>
      <c r="J1" s="61" t="s">
        <v>93</v>
      </c>
      <c r="K1" s="62" t="s">
        <v>94</v>
      </c>
      <c r="M1" s="56" t="s">
        <v>95</v>
      </c>
      <c r="N1" s="63">
        <f>SLOPE(J2:J19,K2:K19)</f>
        <v>-0.29150551221904819</v>
      </c>
    </row>
    <row r="2" spans="1:14" ht="15" thickBot="1" x14ac:dyDescent="0.35">
      <c r="A2" s="77">
        <f>qPCR!B288</f>
        <v>136</v>
      </c>
      <c r="B2" s="65">
        <f>qPCR!T288</f>
        <v>18.316666666666666</v>
      </c>
      <c r="C2" s="78">
        <f>10^(($N$1*B2)+$N$2)*$L$23</f>
        <v>12.779110355490937</v>
      </c>
      <c r="D2" s="76"/>
      <c r="E2" s="67">
        <v>1000</v>
      </c>
      <c r="F2">
        <v>12.59</v>
      </c>
      <c r="G2">
        <v>12.34</v>
      </c>
      <c r="H2">
        <v>12.21</v>
      </c>
      <c r="J2" s="64">
        <f>LOG($E$2)</f>
        <v>3</v>
      </c>
      <c r="K2" s="66">
        <f>IFERROR(AVERAGE(F2:F3),"")</f>
        <v>12.525</v>
      </c>
      <c r="M2" s="69" t="s">
        <v>96</v>
      </c>
      <c r="N2" s="70">
        <f>INTERCEPT(J2:J19,K2:K19)</f>
        <v>6.5902935464950385</v>
      </c>
    </row>
    <row r="3" spans="1:14" ht="15" thickTop="1" x14ac:dyDescent="0.3">
      <c r="A3" s="77">
        <f>qPCR!B289</f>
        <v>137</v>
      </c>
      <c r="B3" s="65">
        <f>qPCR!T289</f>
        <v>18.27</v>
      </c>
      <c r="C3" s="78">
        <f t="shared" ref="C3:C66" si="0">10^(($N$1*B3)+$N$2)*$L$23</f>
        <v>13.185730987866515</v>
      </c>
      <c r="D3" s="76"/>
      <c r="E3" s="67">
        <v>1000</v>
      </c>
      <c r="F3">
        <v>12.46</v>
      </c>
      <c r="G3">
        <v>12.34</v>
      </c>
      <c r="H3" t="s">
        <v>256</v>
      </c>
      <c r="J3" s="64">
        <f>LOG($E$4)</f>
        <v>2</v>
      </c>
      <c r="K3" s="66">
        <f>IFERROR(AVERAGE(F4:F5),"")</f>
        <v>15.765000000000001</v>
      </c>
    </row>
    <row r="4" spans="1:14" x14ac:dyDescent="0.3">
      <c r="A4" s="77">
        <f>qPCR!B290</f>
        <v>138</v>
      </c>
      <c r="B4" s="65">
        <f>qPCR!T290</f>
        <v>21.099999999999998</v>
      </c>
      <c r="C4" s="78">
        <f t="shared" si="0"/>
        <v>1.9730750803872352</v>
      </c>
      <c r="D4" s="76"/>
      <c r="E4" s="67">
        <v>100</v>
      </c>
      <c r="F4">
        <v>15.82</v>
      </c>
      <c r="G4">
        <v>15.71</v>
      </c>
      <c r="H4">
        <v>15.64</v>
      </c>
      <c r="J4" s="64">
        <f>LOG($E$6)</f>
        <v>1</v>
      </c>
      <c r="K4" s="66">
        <f>IFERROR(AVERAGE(F6:F7),"")</f>
        <v>19.34</v>
      </c>
    </row>
    <row r="5" spans="1:14" x14ac:dyDescent="0.3">
      <c r="A5" s="77">
        <f>qPCR!B291</f>
        <v>139</v>
      </c>
      <c r="B5" s="65">
        <f>qPCR!T291</f>
        <v>20.353333333333335</v>
      </c>
      <c r="C5" s="78">
        <f t="shared" si="0"/>
        <v>3.2568747762125416</v>
      </c>
      <c r="D5" s="76"/>
      <c r="E5" s="67">
        <v>100</v>
      </c>
      <c r="F5">
        <v>15.71</v>
      </c>
      <c r="G5">
        <v>15.69</v>
      </c>
      <c r="H5">
        <v>15.63</v>
      </c>
      <c r="J5" s="64">
        <f>LOG($E$8)</f>
        <v>0</v>
      </c>
      <c r="K5" s="66">
        <f>IFERROR(AVERAGE(F8:F9),"")</f>
        <v>22.83</v>
      </c>
    </row>
    <row r="6" spans="1:14" x14ac:dyDescent="0.3">
      <c r="A6" s="77">
        <f>qPCR!B292</f>
        <v>141</v>
      </c>
      <c r="B6" s="65">
        <f>qPCR!T292</f>
        <v>19.233333333333334</v>
      </c>
      <c r="C6" s="78">
        <f t="shared" si="0"/>
        <v>6.906964667046557</v>
      </c>
      <c r="D6" s="76"/>
      <c r="E6" s="67">
        <v>10</v>
      </c>
      <c r="F6">
        <v>19.32</v>
      </c>
      <c r="G6">
        <v>19.11</v>
      </c>
      <c r="H6">
        <v>19.02</v>
      </c>
      <c r="J6" s="64">
        <f>LOG($E$10)</f>
        <v>-1</v>
      </c>
      <c r="K6" s="66" t="str">
        <f>IFERROR(AVERAGE(F10:F11),"")</f>
        <v/>
      </c>
    </row>
    <row r="7" spans="1:14" x14ac:dyDescent="0.3">
      <c r="A7" s="77">
        <f>qPCR!B293</f>
        <v>142</v>
      </c>
      <c r="B7" s="65">
        <f>qPCR!T293</f>
        <v>18.576666666666668</v>
      </c>
      <c r="C7" s="78">
        <f t="shared" si="0"/>
        <v>10.732704874148359</v>
      </c>
      <c r="D7" s="76"/>
      <c r="E7" s="67">
        <v>10</v>
      </c>
      <c r="F7">
        <v>19.36</v>
      </c>
      <c r="G7">
        <v>19.149999999999999</v>
      </c>
      <c r="H7">
        <v>19.02</v>
      </c>
      <c r="J7" s="64">
        <f>LOG($E$12)</f>
        <v>-2</v>
      </c>
      <c r="K7" s="66" t="str">
        <f>IFERROR(AVERAGE(F12:F13),"")</f>
        <v/>
      </c>
    </row>
    <row r="8" spans="1:14" x14ac:dyDescent="0.3">
      <c r="A8" s="77">
        <f>qPCR!B294</f>
        <v>145</v>
      </c>
      <c r="B8" s="65">
        <f>qPCR!T294</f>
        <v>21.32</v>
      </c>
      <c r="C8" s="78">
        <f t="shared" si="0"/>
        <v>1.7022071047351841</v>
      </c>
      <c r="D8" s="76"/>
      <c r="E8" s="67">
        <v>1</v>
      </c>
      <c r="F8">
        <v>22.85</v>
      </c>
      <c r="G8">
        <v>22.55</v>
      </c>
      <c r="H8">
        <v>22.52</v>
      </c>
      <c r="J8" s="64">
        <f>LOG($E$2)</f>
        <v>3</v>
      </c>
      <c r="K8" s="66">
        <f>IFERROR(AVERAGE(G2:G3),"")</f>
        <v>12.34</v>
      </c>
    </row>
    <row r="9" spans="1:14" x14ac:dyDescent="0.3">
      <c r="A9" s="77">
        <f>qPCR!B295</f>
        <v>146</v>
      </c>
      <c r="B9" s="65">
        <f>qPCR!T295</f>
        <v>19.003333333333334</v>
      </c>
      <c r="C9" s="78">
        <f t="shared" si="0"/>
        <v>8.0599714261260207</v>
      </c>
      <c r="D9" s="76"/>
      <c r="E9" s="67">
        <v>1</v>
      </c>
      <c r="F9">
        <v>22.81</v>
      </c>
      <c r="G9">
        <v>22.5</v>
      </c>
      <c r="H9">
        <v>22.53</v>
      </c>
      <c r="J9" s="64">
        <f>LOG($E$4)</f>
        <v>2</v>
      </c>
      <c r="K9" s="66">
        <f>IFERROR(AVERAGE(G4:G5),"")</f>
        <v>15.7</v>
      </c>
    </row>
    <row r="10" spans="1:14" x14ac:dyDescent="0.3">
      <c r="A10" s="77">
        <f>qPCR!B296</f>
        <v>147</v>
      </c>
      <c r="B10" s="65">
        <f>qPCR!T296</f>
        <v>18.580000000000002</v>
      </c>
      <c r="C10" s="78">
        <f t="shared" si="0"/>
        <v>10.708718497945595</v>
      </c>
      <c r="D10" s="76"/>
      <c r="E10" s="67">
        <v>0.1</v>
      </c>
      <c r="F10" s="65"/>
      <c r="G10" s="65"/>
      <c r="H10" s="68"/>
      <c r="J10" s="64">
        <f>LOG($E$6)</f>
        <v>1</v>
      </c>
      <c r="K10" s="66">
        <f>IFERROR(AVERAGE(G6:G7),"")</f>
        <v>19.13</v>
      </c>
    </row>
    <row r="11" spans="1:14" x14ac:dyDescent="0.3">
      <c r="A11" s="77">
        <f>qPCR!B297</f>
        <v>148</v>
      </c>
      <c r="B11" s="65">
        <f>qPCR!T297</f>
        <v>20.623333333333335</v>
      </c>
      <c r="C11" s="78">
        <f t="shared" si="0"/>
        <v>2.7170308675919821</v>
      </c>
      <c r="D11" s="76"/>
      <c r="E11" s="67">
        <v>0.1</v>
      </c>
      <c r="F11" s="65"/>
      <c r="G11" s="65"/>
      <c r="H11" s="68"/>
      <c r="J11" s="64">
        <f>LOG($E$8)</f>
        <v>0</v>
      </c>
      <c r="K11" s="66">
        <f>IFERROR(AVERAGE(G8:G9),"")</f>
        <v>22.524999999999999</v>
      </c>
    </row>
    <row r="12" spans="1:14" x14ac:dyDescent="0.3">
      <c r="A12" s="77">
        <f>qPCR!B298</f>
        <v>149</v>
      </c>
      <c r="B12" s="65">
        <f>qPCR!T298</f>
        <v>18.833333333333332</v>
      </c>
      <c r="C12" s="78">
        <f t="shared" si="0"/>
        <v>9.0341945593812945</v>
      </c>
      <c r="D12" s="76"/>
      <c r="E12" s="67">
        <v>0.01</v>
      </c>
      <c r="F12" s="65"/>
      <c r="G12" s="65"/>
      <c r="H12" s="68"/>
      <c r="J12" s="64">
        <f>LOG($E$10)</f>
        <v>-1</v>
      </c>
      <c r="K12" s="66" t="str">
        <f>IFERROR(AVERAGE(G10:G11),"")</f>
        <v/>
      </c>
    </row>
    <row r="13" spans="1:14" ht="15" thickBot="1" x14ac:dyDescent="0.35">
      <c r="A13" s="77">
        <f>qPCR!B299</f>
        <v>150</v>
      </c>
      <c r="B13" s="65">
        <f>qPCR!T299</f>
        <v>18.753333333333334</v>
      </c>
      <c r="C13" s="78">
        <f t="shared" si="0"/>
        <v>9.5325673030936606</v>
      </c>
      <c r="D13" s="76"/>
      <c r="E13" s="71">
        <v>0.01</v>
      </c>
      <c r="F13" s="72"/>
      <c r="G13" s="72"/>
      <c r="H13" s="73"/>
      <c r="J13" s="64">
        <f>LOG($E$12)</f>
        <v>-2</v>
      </c>
      <c r="K13" s="66" t="str">
        <f>IFERROR(AVERAGE(G12:G13),"")</f>
        <v/>
      </c>
    </row>
    <row r="14" spans="1:14" ht="15" thickTop="1" x14ac:dyDescent="0.3">
      <c r="A14" s="77">
        <f>qPCR!B300</f>
        <v>151</v>
      </c>
      <c r="B14" s="65">
        <f>qPCR!T300</f>
        <v>20.12</v>
      </c>
      <c r="C14" s="78">
        <f t="shared" si="0"/>
        <v>3.8090705233869788</v>
      </c>
      <c r="J14" s="64">
        <f>LOG($E$2)</f>
        <v>3</v>
      </c>
      <c r="K14" s="66">
        <f>IFERROR(AVERAGE(H2:H3),"")</f>
        <v>12.21</v>
      </c>
    </row>
    <row r="15" spans="1:14" x14ac:dyDescent="0.3">
      <c r="A15" s="77">
        <f>qPCR!B301</f>
        <v>152</v>
      </c>
      <c r="B15" s="65">
        <f>qPCR!T301</f>
        <v>19.536666666666665</v>
      </c>
      <c r="C15" s="78">
        <f t="shared" si="0"/>
        <v>5.634610440533673</v>
      </c>
      <c r="J15" s="64">
        <f>LOG($E$4)</f>
        <v>2</v>
      </c>
      <c r="K15" s="66">
        <f>IFERROR(AVERAGE(H4:H5),"")</f>
        <v>15.635000000000002</v>
      </c>
    </row>
    <row r="16" spans="1:14" x14ac:dyDescent="0.3">
      <c r="A16" s="77">
        <f>qPCR!B302</f>
        <v>153</v>
      </c>
      <c r="B16" s="65">
        <f>qPCR!T302</f>
        <v>18.666666666666668</v>
      </c>
      <c r="C16" s="78">
        <f t="shared" si="0"/>
        <v>10.103542933622355</v>
      </c>
      <c r="J16" s="64">
        <f>LOG($E$6)</f>
        <v>1</v>
      </c>
      <c r="K16" s="66">
        <f>IFERROR(AVERAGE(H6:H7),"")</f>
        <v>19.02</v>
      </c>
    </row>
    <row r="17" spans="1:12" x14ac:dyDescent="0.3">
      <c r="A17" s="77">
        <f>qPCR!B303</f>
        <v>154</v>
      </c>
      <c r="B17" s="65">
        <f>qPCR!T303</f>
        <v>18.046666666666667</v>
      </c>
      <c r="C17" s="78">
        <f t="shared" si="0"/>
        <v>15.318177896197906</v>
      </c>
      <c r="J17" s="64">
        <f>LOG($E$8)</f>
        <v>0</v>
      </c>
      <c r="K17" s="66">
        <f>IFERROR(AVERAGE(H8:H9),"")</f>
        <v>22.524999999999999</v>
      </c>
    </row>
    <row r="18" spans="1:12" x14ac:dyDescent="0.3">
      <c r="A18" s="77">
        <f>qPCR!B304</f>
        <v>155</v>
      </c>
      <c r="B18" s="65">
        <f>qPCR!T304</f>
        <v>19.756666666666664</v>
      </c>
      <c r="C18" s="78">
        <f t="shared" si="0"/>
        <v>4.861079043382933</v>
      </c>
      <c r="J18" s="64">
        <f>LOG($E$10)</f>
        <v>-1</v>
      </c>
      <c r="K18" s="66" t="str">
        <f>IFERROR(AVERAGE(H10:H11),"")</f>
        <v/>
      </c>
    </row>
    <row r="19" spans="1:12" ht="15" thickBot="1" x14ac:dyDescent="0.35">
      <c r="A19" s="77">
        <f>qPCR!B305</f>
        <v>156</v>
      </c>
      <c r="B19" s="65">
        <f>qPCR!T305</f>
        <v>18.863333333333333</v>
      </c>
      <c r="C19" s="78">
        <f t="shared" si="0"/>
        <v>8.8540969662737421</v>
      </c>
      <c r="J19" s="74">
        <f>LOG($E$12)</f>
        <v>-2</v>
      </c>
      <c r="K19" s="75" t="str">
        <f>IFERROR(AVERAGE(H12:H13),"")</f>
        <v/>
      </c>
    </row>
    <row r="20" spans="1:12" ht="15" thickTop="1" x14ac:dyDescent="0.3">
      <c r="A20" s="77">
        <f>qPCR!B306</f>
        <v>157</v>
      </c>
      <c r="B20" s="65">
        <f>qPCR!T306</f>
        <v>18.899999999999999</v>
      </c>
      <c r="C20" s="78">
        <f t="shared" si="0"/>
        <v>8.6388461250214892</v>
      </c>
    </row>
    <row r="21" spans="1:12" ht="15" thickBot="1" x14ac:dyDescent="0.35">
      <c r="A21" s="77">
        <f>qPCR!B307</f>
        <v>158</v>
      </c>
      <c r="B21" s="65">
        <f>qPCR!T307</f>
        <v>19.149999999999999</v>
      </c>
      <c r="C21" s="78">
        <f t="shared" si="0"/>
        <v>7.3043127531631278</v>
      </c>
    </row>
    <row r="22" spans="1:12" ht="15" thickTop="1" x14ac:dyDescent="0.3">
      <c r="A22" s="77">
        <f>qPCR!B308</f>
        <v>159</v>
      </c>
      <c r="B22" s="65">
        <f>qPCR!T308</f>
        <v>19.899999999999999</v>
      </c>
      <c r="C22" s="78">
        <f t="shared" si="0"/>
        <v>4.4151984257530312</v>
      </c>
      <c r="E22" s="80"/>
      <c r="F22" s="81" t="s">
        <v>90</v>
      </c>
      <c r="G22" s="81" t="s">
        <v>91</v>
      </c>
      <c r="H22" s="81" t="s">
        <v>92</v>
      </c>
      <c r="I22" s="82" t="s">
        <v>101</v>
      </c>
      <c r="J22" s="82" t="s">
        <v>102</v>
      </c>
      <c r="K22" s="82" t="s">
        <v>103</v>
      </c>
      <c r="L22" s="83" t="s">
        <v>104</v>
      </c>
    </row>
    <row r="23" spans="1:12" ht="15" thickBot="1" x14ac:dyDescent="0.35">
      <c r="A23" s="77">
        <f>qPCR!B309</f>
        <v>160</v>
      </c>
      <c r="B23" s="65">
        <f>qPCR!T309</f>
        <v>20.846666666666668</v>
      </c>
      <c r="C23" s="78">
        <f t="shared" si="0"/>
        <v>2.338792403937922</v>
      </c>
      <c r="E23" s="84" t="s">
        <v>97</v>
      </c>
      <c r="F23" s="85">
        <f>qPCR!Q373</f>
        <v>16.809999999999999</v>
      </c>
      <c r="G23" s="85">
        <f>qPCR!R373</f>
        <v>16.600000000000001</v>
      </c>
      <c r="H23" s="85">
        <f>qPCR!S373</f>
        <v>16.440000000000001</v>
      </c>
      <c r="I23" s="86">
        <f>AVERAGE(F23:H23)</f>
        <v>16.616666666666664</v>
      </c>
      <c r="J23" s="87">
        <f>10^(($N$1*I23)+$N$2)</f>
        <v>55.775518781912751</v>
      </c>
      <c r="K23" s="87">
        <v>40</v>
      </c>
      <c r="L23" s="88">
        <f>K23/J23</f>
        <v>0.71716051905144196</v>
      </c>
    </row>
    <row r="24" spans="1:12" ht="15" thickTop="1" x14ac:dyDescent="0.3">
      <c r="A24" s="77">
        <f>qPCR!B310</f>
        <v>161</v>
      </c>
      <c r="B24" s="65">
        <f>qPCR!T310</f>
        <v>19.783333333333331</v>
      </c>
      <c r="C24" s="78">
        <f t="shared" si="0"/>
        <v>4.7748441694827992</v>
      </c>
    </row>
    <row r="25" spans="1:12" x14ac:dyDescent="0.3">
      <c r="A25" s="77">
        <f>qPCR!B311</f>
        <v>162</v>
      </c>
      <c r="B25" s="65">
        <f>qPCR!T311</f>
        <v>20.41333333333333</v>
      </c>
      <c r="C25" s="78">
        <f t="shared" si="0"/>
        <v>3.128316821348418</v>
      </c>
    </row>
    <row r="26" spans="1:12" x14ac:dyDescent="0.3">
      <c r="A26" s="77">
        <f>qPCR!B312</f>
        <v>163</v>
      </c>
      <c r="B26" s="65">
        <f>qPCR!T312</f>
        <v>20.103333333333335</v>
      </c>
      <c r="C26" s="78">
        <f t="shared" si="0"/>
        <v>3.851921596317164</v>
      </c>
    </row>
    <row r="27" spans="1:12" x14ac:dyDescent="0.3">
      <c r="A27" s="77">
        <f>qPCR!B313</f>
        <v>164</v>
      </c>
      <c r="B27" s="65">
        <f>qPCR!T313</f>
        <v>18.87</v>
      </c>
      <c r="C27" s="78">
        <f t="shared" si="0"/>
        <v>8.8145653881229737</v>
      </c>
    </row>
    <row r="28" spans="1:12" x14ac:dyDescent="0.3">
      <c r="A28" s="77">
        <f>qPCR!B314</f>
        <v>165</v>
      </c>
      <c r="B28" s="65">
        <f>qPCR!T314</f>
        <v>19.41</v>
      </c>
      <c r="C28" s="78">
        <f t="shared" si="0"/>
        <v>6.1346236872031481</v>
      </c>
    </row>
    <row r="29" spans="1:12" x14ac:dyDescent="0.3">
      <c r="A29" s="77">
        <f>qPCR!B315</f>
        <v>166</v>
      </c>
      <c r="B29" s="65">
        <f>qPCR!T315</f>
        <v>19.106666666666669</v>
      </c>
      <c r="C29" s="78">
        <f t="shared" si="0"/>
        <v>7.5198861572275488</v>
      </c>
    </row>
    <row r="30" spans="1:12" x14ac:dyDescent="0.3">
      <c r="A30" s="77">
        <f>qPCR!B316</f>
        <v>167</v>
      </c>
      <c r="B30" s="65">
        <f>qPCR!T316</f>
        <v>19.016666666666666</v>
      </c>
      <c r="C30" s="78">
        <f t="shared" si="0"/>
        <v>7.9881601278830914</v>
      </c>
    </row>
    <row r="31" spans="1:12" x14ac:dyDescent="0.3">
      <c r="A31" s="77" t="str">
        <f>qPCR!B317</f>
        <v>B</v>
      </c>
      <c r="B31" s="65" t="e">
        <f>qPCR!T317</f>
        <v>#DIV/0!</v>
      </c>
      <c r="C31" s="78" t="e">
        <f t="shared" si="0"/>
        <v>#DIV/0!</v>
      </c>
    </row>
    <row r="32" spans="1:12" x14ac:dyDescent="0.3">
      <c r="A32" s="77">
        <f>qPCR!B318</f>
        <v>168</v>
      </c>
      <c r="B32" s="65">
        <f>qPCR!T318</f>
        <v>20.436666666666667</v>
      </c>
      <c r="C32" s="78">
        <f t="shared" si="0"/>
        <v>3.0797036989624762</v>
      </c>
    </row>
    <row r="33" spans="1:3" x14ac:dyDescent="0.3">
      <c r="A33" s="77">
        <f>qPCR!B319</f>
        <v>169</v>
      </c>
      <c r="B33" s="65">
        <f>qPCR!T319</f>
        <v>20.67</v>
      </c>
      <c r="C33" s="78">
        <f t="shared" si="0"/>
        <v>2.6332432633566971</v>
      </c>
    </row>
    <row r="34" spans="1:3" x14ac:dyDescent="0.3">
      <c r="A34" s="77">
        <f>qPCR!B320</f>
        <v>171</v>
      </c>
      <c r="B34" s="65">
        <f>qPCR!T320</f>
        <v>17.903333333333332</v>
      </c>
      <c r="C34" s="78">
        <f t="shared" si="0"/>
        <v>16.865125046179397</v>
      </c>
    </row>
    <row r="35" spans="1:3" x14ac:dyDescent="0.3">
      <c r="A35" s="77">
        <f>qPCR!B321</f>
        <v>172</v>
      </c>
      <c r="B35" s="65">
        <f>qPCR!T321</f>
        <v>19.953333333333333</v>
      </c>
      <c r="C35" s="78">
        <f t="shared" si="0"/>
        <v>4.2599378746245913</v>
      </c>
    </row>
    <row r="36" spans="1:3" x14ac:dyDescent="0.3">
      <c r="A36" s="77">
        <f>qPCR!B322</f>
        <v>174</v>
      </c>
      <c r="B36" s="65">
        <f>qPCR!T322</f>
        <v>19.360000000000003</v>
      </c>
      <c r="C36" s="78">
        <f t="shared" si="0"/>
        <v>6.3440004162799548</v>
      </c>
    </row>
    <row r="37" spans="1:3" x14ac:dyDescent="0.3">
      <c r="A37" s="77">
        <f>qPCR!B323</f>
        <v>175</v>
      </c>
      <c r="B37" s="65">
        <f>qPCR!T323</f>
        <v>19.440000000000001</v>
      </c>
      <c r="C37" s="78">
        <f t="shared" si="0"/>
        <v>6.0123293361767365</v>
      </c>
    </row>
    <row r="38" spans="1:3" x14ac:dyDescent="0.3">
      <c r="A38" s="77">
        <f>qPCR!B324</f>
        <v>176</v>
      </c>
      <c r="B38" s="65">
        <f>qPCR!T324</f>
        <v>19.256666666666664</v>
      </c>
      <c r="C38" s="78">
        <f t="shared" si="0"/>
        <v>6.7996324696223533</v>
      </c>
    </row>
    <row r="39" spans="1:3" x14ac:dyDescent="0.3">
      <c r="A39" s="77">
        <f>qPCR!B325</f>
        <v>178</v>
      </c>
      <c r="B39" s="65">
        <f>qPCR!T325</f>
        <v>19.920000000000002</v>
      </c>
      <c r="C39" s="78">
        <f t="shared" si="0"/>
        <v>4.3563234301155385</v>
      </c>
    </row>
    <row r="40" spans="1:3" x14ac:dyDescent="0.3">
      <c r="A40" s="77">
        <f>qPCR!B326</f>
        <v>179</v>
      </c>
      <c r="B40" s="65">
        <f>qPCR!T326</f>
        <v>19.096666666666668</v>
      </c>
      <c r="C40" s="78">
        <f t="shared" si="0"/>
        <v>7.5705306316974266</v>
      </c>
    </row>
    <row r="41" spans="1:3" x14ac:dyDescent="0.3">
      <c r="A41" s="77">
        <f>qPCR!B327</f>
        <v>180</v>
      </c>
      <c r="B41" s="65">
        <f>qPCR!T327</f>
        <v>18.366666666666667</v>
      </c>
      <c r="C41" s="78">
        <f t="shared" si="0"/>
        <v>12.357349928130599</v>
      </c>
    </row>
    <row r="42" spans="1:3" x14ac:dyDescent="0.3">
      <c r="A42" s="77">
        <f>qPCR!B328</f>
        <v>181</v>
      </c>
      <c r="B42" s="65">
        <f>qPCR!T328</f>
        <v>18.540000000000003</v>
      </c>
      <c r="C42" s="78">
        <f t="shared" si="0"/>
        <v>11.00012759700264</v>
      </c>
    </row>
    <row r="43" spans="1:3" x14ac:dyDescent="0.3">
      <c r="A43" s="77">
        <f>qPCR!B329</f>
        <v>182</v>
      </c>
      <c r="B43" s="65">
        <f>qPCR!T329</f>
        <v>18.540000000000003</v>
      </c>
      <c r="C43" s="78">
        <f t="shared" si="0"/>
        <v>11.00012759700264</v>
      </c>
    </row>
    <row r="44" spans="1:3" x14ac:dyDescent="0.3">
      <c r="A44" s="77">
        <f>qPCR!B330</f>
        <v>183</v>
      </c>
      <c r="B44" s="65">
        <f>qPCR!T330</f>
        <v>17.293333333333333</v>
      </c>
      <c r="C44" s="78">
        <f t="shared" si="0"/>
        <v>25.39849178378083</v>
      </c>
    </row>
    <row r="45" spans="1:3" x14ac:dyDescent="0.3">
      <c r="A45" s="77">
        <f>qPCR!B331</f>
        <v>184</v>
      </c>
      <c r="B45" s="65">
        <f>qPCR!T331</f>
        <v>17.566666666666666</v>
      </c>
      <c r="C45" s="78">
        <f t="shared" si="0"/>
        <v>21.141205840091146</v>
      </c>
    </row>
    <row r="46" spans="1:3" x14ac:dyDescent="0.3">
      <c r="A46" s="77">
        <f>qPCR!B332</f>
        <v>185</v>
      </c>
      <c r="B46" s="65">
        <f>qPCR!T332</f>
        <v>16.566666666666666</v>
      </c>
      <c r="C46" s="78">
        <f t="shared" si="0"/>
        <v>41.36521318830733</v>
      </c>
    </row>
    <row r="47" spans="1:3" x14ac:dyDescent="0.3">
      <c r="A47" s="77">
        <f>qPCR!B333</f>
        <v>186</v>
      </c>
      <c r="B47" s="65">
        <f>qPCR!T333</f>
        <v>18.006666666666664</v>
      </c>
      <c r="C47" s="78">
        <f t="shared" si="0"/>
        <v>15.735021089973454</v>
      </c>
    </row>
    <row r="48" spans="1:3" x14ac:dyDescent="0.3">
      <c r="A48" s="77">
        <f>qPCR!B334</f>
        <v>187</v>
      </c>
      <c r="B48" s="65">
        <f>qPCR!T334</f>
        <v>18.753333333333334</v>
      </c>
      <c r="C48" s="78">
        <f t="shared" si="0"/>
        <v>9.5325673030936606</v>
      </c>
    </row>
    <row r="49" spans="1:3" x14ac:dyDescent="0.3">
      <c r="A49" s="77">
        <f>qPCR!B335</f>
        <v>188</v>
      </c>
      <c r="B49" s="65">
        <f>qPCR!T335</f>
        <v>18.793333333333333</v>
      </c>
      <c r="C49" s="78">
        <f t="shared" si="0"/>
        <v>9.2800359733432369</v>
      </c>
    </row>
    <row r="50" spans="1:3" x14ac:dyDescent="0.3">
      <c r="A50" s="77">
        <f>qPCR!B336</f>
        <v>189</v>
      </c>
      <c r="B50" s="65">
        <f>qPCR!T336</f>
        <v>18.099999999999998</v>
      </c>
      <c r="C50" s="78">
        <f t="shared" si="0"/>
        <v>14.779513828785937</v>
      </c>
    </row>
    <row r="51" spans="1:3" x14ac:dyDescent="0.3">
      <c r="A51" s="77">
        <f>qPCR!B337</f>
        <v>190</v>
      </c>
      <c r="B51" s="65">
        <f>qPCR!T337</f>
        <v>20.746666666666666</v>
      </c>
      <c r="C51" s="78">
        <f t="shared" si="0"/>
        <v>2.5011643267725376</v>
      </c>
    </row>
    <row r="52" spans="1:3" x14ac:dyDescent="0.3">
      <c r="A52" s="77">
        <f>qPCR!B338</f>
        <v>191</v>
      </c>
      <c r="B52" s="65">
        <f>qPCR!T338</f>
        <v>19.756666666666664</v>
      </c>
      <c r="C52" s="78">
        <f t="shared" si="0"/>
        <v>4.861079043382933</v>
      </c>
    </row>
    <row r="53" spans="1:3" x14ac:dyDescent="0.3">
      <c r="A53" s="77">
        <f>qPCR!B339</f>
        <v>192</v>
      </c>
      <c r="B53" s="65">
        <f>qPCR!T339</f>
        <v>19.976666666666667</v>
      </c>
      <c r="C53" s="78">
        <f t="shared" si="0"/>
        <v>4.1937396942349396</v>
      </c>
    </row>
    <row r="54" spans="1:3" x14ac:dyDescent="0.3">
      <c r="A54" s="77">
        <f>qPCR!B340</f>
        <v>193</v>
      </c>
      <c r="B54" s="65">
        <f>qPCR!T340</f>
        <v>19.23</v>
      </c>
      <c r="C54" s="78">
        <f t="shared" si="0"/>
        <v>6.9224355240827888</v>
      </c>
    </row>
    <row r="55" spans="1:3" x14ac:dyDescent="0.3">
      <c r="A55" s="77">
        <f>qPCR!B341</f>
        <v>194</v>
      </c>
      <c r="B55" s="65">
        <f>qPCR!T341</f>
        <v>20.396666666666665</v>
      </c>
      <c r="C55" s="78">
        <f t="shared" si="0"/>
        <v>3.1635095885700473</v>
      </c>
    </row>
    <row r="56" spans="1:3" x14ac:dyDescent="0.3">
      <c r="A56" s="77">
        <f>qPCR!B342</f>
        <v>195</v>
      </c>
      <c r="B56" s="65">
        <f>qPCR!T342</f>
        <v>18.823333333333334</v>
      </c>
      <c r="C56" s="78">
        <f t="shared" si="0"/>
        <v>9.0950375064887563</v>
      </c>
    </row>
    <row r="57" spans="1:3" x14ac:dyDescent="0.3">
      <c r="A57" s="77">
        <f>qPCR!B343</f>
        <v>196</v>
      </c>
      <c r="B57" s="65">
        <f>qPCR!T343</f>
        <v>18.473333333333333</v>
      </c>
      <c r="C57" s="78">
        <f t="shared" si="0"/>
        <v>11.503537793259921</v>
      </c>
    </row>
    <row r="58" spans="1:3" x14ac:dyDescent="0.3">
      <c r="A58" s="77">
        <f>qPCR!B344</f>
        <v>197</v>
      </c>
      <c r="B58" s="65">
        <f>qPCR!T344</f>
        <v>20.33666666666667</v>
      </c>
      <c r="C58" s="78">
        <f t="shared" si="0"/>
        <v>3.2935137876729721</v>
      </c>
    </row>
    <row r="59" spans="1:3" x14ac:dyDescent="0.3">
      <c r="A59" s="77">
        <f>qPCR!B345</f>
        <v>198</v>
      </c>
      <c r="B59" s="65">
        <f>qPCR!T345</f>
        <v>19.186666666666667</v>
      </c>
      <c r="C59" s="78">
        <f t="shared" si="0"/>
        <v>7.1267385216094183</v>
      </c>
    </row>
    <row r="60" spans="1:3" x14ac:dyDescent="0.3">
      <c r="A60" s="77">
        <f>qPCR!B346</f>
        <v>199</v>
      </c>
      <c r="B60" s="65">
        <f>qPCR!T346</f>
        <v>18.029999999999998</v>
      </c>
      <c r="C60" s="78">
        <f t="shared" si="0"/>
        <v>15.490503494833449</v>
      </c>
    </row>
    <row r="61" spans="1:3" x14ac:dyDescent="0.3">
      <c r="A61" s="77">
        <f>qPCR!B347</f>
        <v>200</v>
      </c>
      <c r="B61" s="65">
        <f>qPCR!T347</f>
        <v>19.79</v>
      </c>
      <c r="C61" s="78">
        <f t="shared" si="0"/>
        <v>4.7535255498468754</v>
      </c>
    </row>
    <row r="62" spans="1:3" x14ac:dyDescent="0.3">
      <c r="A62" s="77">
        <f>qPCR!B348</f>
        <v>201</v>
      </c>
      <c r="B62" s="65">
        <f>qPCR!T348</f>
        <v>19.309999999999999</v>
      </c>
      <c r="C62" s="78">
        <f t="shared" si="0"/>
        <v>6.5605232421532973</v>
      </c>
    </row>
    <row r="63" spans="1:3" x14ac:dyDescent="0.3">
      <c r="A63" s="77">
        <f>qPCR!B349</f>
        <v>202</v>
      </c>
      <c r="B63" s="65">
        <f>qPCR!T349</f>
        <v>19.666666666666668</v>
      </c>
      <c r="C63" s="78">
        <f t="shared" si="0"/>
        <v>5.1637853261273046</v>
      </c>
    </row>
    <row r="64" spans="1:3" x14ac:dyDescent="0.3">
      <c r="A64" s="77">
        <f>qPCR!B350</f>
        <v>203</v>
      </c>
      <c r="B64" s="65">
        <f>qPCR!T350</f>
        <v>19.439999999999998</v>
      </c>
      <c r="C64" s="78">
        <f t="shared" si="0"/>
        <v>6.0123293361767471</v>
      </c>
    </row>
    <row r="65" spans="1:3" x14ac:dyDescent="0.3">
      <c r="A65" s="77">
        <f>qPCR!B351</f>
        <v>204</v>
      </c>
      <c r="B65" s="65">
        <f>qPCR!T351</f>
        <v>19.606666666666666</v>
      </c>
      <c r="C65" s="78">
        <f t="shared" si="0"/>
        <v>5.3759907128560762</v>
      </c>
    </row>
    <row r="66" spans="1:3" x14ac:dyDescent="0.3">
      <c r="A66" s="77">
        <f>qPCR!B352</f>
        <v>205</v>
      </c>
      <c r="B66" s="65">
        <f>qPCR!T352</f>
        <v>19.876666666666669</v>
      </c>
      <c r="C66" s="78">
        <f t="shared" si="0"/>
        <v>4.4848923321835752</v>
      </c>
    </row>
    <row r="67" spans="1:3" x14ac:dyDescent="0.3">
      <c r="A67" s="77">
        <f>qPCR!B353</f>
        <v>206</v>
      </c>
      <c r="B67" s="65">
        <f>qPCR!T353</f>
        <v>17.776666666666667</v>
      </c>
      <c r="C67" s="78">
        <f t="shared" ref="C67:C87" si="1">10^(($N$1*B67)+$N$2)*$L$23</f>
        <v>18.361730005621482</v>
      </c>
    </row>
    <row r="68" spans="1:3" x14ac:dyDescent="0.3">
      <c r="A68" s="77">
        <f>qPCR!B354</f>
        <v>207</v>
      </c>
      <c r="B68" s="65">
        <f>qPCR!T354</f>
        <v>18.946666666666669</v>
      </c>
      <c r="C68" s="78">
        <f t="shared" si="1"/>
        <v>8.372442003961801</v>
      </c>
    </row>
    <row r="69" spans="1:3" x14ac:dyDescent="0.3">
      <c r="A69" s="77">
        <f>qPCR!B355</f>
        <v>208</v>
      </c>
      <c r="B69" s="65">
        <f>qPCR!T355</f>
        <v>19.983333333333331</v>
      </c>
      <c r="C69" s="78">
        <f t="shared" si="1"/>
        <v>4.1750155771287032</v>
      </c>
    </row>
    <row r="70" spans="1:3" x14ac:dyDescent="0.3">
      <c r="A70" s="77">
        <f>qPCR!B356</f>
        <v>209</v>
      </c>
      <c r="B70" s="65">
        <f>qPCR!T356</f>
        <v>18.436666666666667</v>
      </c>
      <c r="C70" s="78">
        <f t="shared" si="1"/>
        <v>11.790167066607459</v>
      </c>
    </row>
    <row r="71" spans="1:3" x14ac:dyDescent="0.3">
      <c r="A71" s="77">
        <f>qPCR!B357</f>
        <v>210</v>
      </c>
      <c r="B71" s="65">
        <f>qPCR!T357</f>
        <v>17.466666666666665</v>
      </c>
      <c r="C71" s="78">
        <f t="shared" si="1"/>
        <v>22.608945446872092</v>
      </c>
    </row>
    <row r="72" spans="1:3" x14ac:dyDescent="0.3">
      <c r="A72" s="77">
        <f>qPCR!B358</f>
        <v>211</v>
      </c>
      <c r="B72" s="65">
        <f>qPCR!T358</f>
        <v>18.659999999999997</v>
      </c>
      <c r="C72" s="78">
        <f t="shared" si="1"/>
        <v>10.148855320506287</v>
      </c>
    </row>
    <row r="73" spans="1:3" x14ac:dyDescent="0.3">
      <c r="A73" s="77">
        <f>qPCR!B359</f>
        <v>212</v>
      </c>
      <c r="B73" s="65">
        <f>qPCR!T359</f>
        <v>19.756666666666664</v>
      </c>
      <c r="C73" s="78">
        <f t="shared" si="1"/>
        <v>4.861079043382933</v>
      </c>
    </row>
    <row r="74" spans="1:3" x14ac:dyDescent="0.3">
      <c r="A74" s="77">
        <f>qPCR!B360</f>
        <v>213</v>
      </c>
      <c r="B74" s="65">
        <f>qPCR!T360</f>
        <v>16.643333333333334</v>
      </c>
      <c r="C74" s="78">
        <f t="shared" si="1"/>
        <v>39.290405499433056</v>
      </c>
    </row>
    <row r="75" spans="1:3" x14ac:dyDescent="0.3">
      <c r="A75" s="77">
        <f>qPCR!B361</f>
        <v>214</v>
      </c>
      <c r="B75" s="65">
        <f>qPCR!T361</f>
        <v>19.080000000000002</v>
      </c>
      <c r="C75" s="78">
        <f t="shared" si="1"/>
        <v>7.6556971725181544</v>
      </c>
    </row>
    <row r="76" spans="1:3" x14ac:dyDescent="0.3">
      <c r="A76" s="77">
        <f>qPCR!B362</f>
        <v>215</v>
      </c>
      <c r="B76" s="65">
        <f>qPCR!T362</f>
        <v>19.016666666666666</v>
      </c>
      <c r="C76" s="78">
        <f t="shared" si="1"/>
        <v>7.9881601278830914</v>
      </c>
    </row>
    <row r="77" spans="1:3" x14ac:dyDescent="0.3">
      <c r="A77" s="77">
        <f>qPCR!B363</f>
        <v>216</v>
      </c>
      <c r="B77" s="65">
        <f>qPCR!T363</f>
        <v>17.88</v>
      </c>
      <c r="C77" s="78">
        <f t="shared" si="1"/>
        <v>17.13134104228325</v>
      </c>
    </row>
    <row r="78" spans="1:3" x14ac:dyDescent="0.3">
      <c r="A78" s="77">
        <f>qPCR!B364</f>
        <v>217</v>
      </c>
      <c r="B78" s="65">
        <f>qPCR!T364</f>
        <v>18.016666666666666</v>
      </c>
      <c r="C78" s="78">
        <f t="shared" si="1"/>
        <v>15.629758736164677</v>
      </c>
    </row>
    <row r="79" spans="1:3" x14ac:dyDescent="0.3">
      <c r="A79" s="77">
        <f>qPCR!B365</f>
        <v>218</v>
      </c>
      <c r="B79" s="65">
        <f>qPCR!T365</f>
        <v>20.503333333333334</v>
      </c>
      <c r="C79" s="78">
        <f t="shared" si="1"/>
        <v>2.9449317469446137</v>
      </c>
    </row>
    <row r="80" spans="1:3" x14ac:dyDescent="0.3">
      <c r="A80" s="77">
        <f>qPCR!B366</f>
        <v>219</v>
      </c>
      <c r="B80" s="65">
        <f>qPCR!T366</f>
        <v>18.41</v>
      </c>
      <c r="C80" s="78">
        <f t="shared" si="1"/>
        <v>12.00310041776236</v>
      </c>
    </row>
    <row r="81" spans="1:3" x14ac:dyDescent="0.3">
      <c r="A81" s="77">
        <f>qPCR!B367</f>
        <v>220</v>
      </c>
      <c r="B81" s="65">
        <f>qPCR!T367</f>
        <v>18.436666666666667</v>
      </c>
      <c r="C81" s="78">
        <f t="shared" si="1"/>
        <v>11.790167066607459</v>
      </c>
    </row>
    <row r="82" spans="1:3" x14ac:dyDescent="0.3">
      <c r="A82" s="77">
        <f>qPCR!B368</f>
        <v>221</v>
      </c>
      <c r="B82" s="65">
        <f>qPCR!T368</f>
        <v>18.220000000000002</v>
      </c>
      <c r="C82" s="78">
        <f t="shared" si="1"/>
        <v>13.635764333919219</v>
      </c>
    </row>
    <row r="83" spans="1:3" x14ac:dyDescent="0.3">
      <c r="A83" s="77">
        <f>qPCR!B369</f>
        <v>222</v>
      </c>
      <c r="B83" s="65">
        <f>qPCR!T369</f>
        <v>19.206666666666667</v>
      </c>
      <c r="C83" s="78">
        <f t="shared" si="1"/>
        <v>7.0317061677016364</v>
      </c>
    </row>
    <row r="84" spans="1:3" x14ac:dyDescent="0.3">
      <c r="A84" s="77" t="str">
        <f>qPCR!B370</f>
        <v>qPCR_H2O_1_ITS_B</v>
      </c>
      <c r="B84" s="65" t="e">
        <f>qPCR!T370</f>
        <v>#DIV/0!</v>
      </c>
      <c r="C84" s="78" t="e">
        <f t="shared" si="1"/>
        <v>#DIV/0!</v>
      </c>
    </row>
    <row r="85" spans="1:3" x14ac:dyDescent="0.3">
      <c r="A85" s="77" t="str">
        <f>qPCR!B371</f>
        <v>qPCR_H2O_2_ITS_B</v>
      </c>
      <c r="B85" s="65" t="e">
        <f>qPCR!T371</f>
        <v>#DIV/0!</v>
      </c>
      <c r="C85" s="78" t="e">
        <f t="shared" si="1"/>
        <v>#DIV/0!</v>
      </c>
    </row>
    <row r="86" spans="1:3" x14ac:dyDescent="0.3">
      <c r="A86" s="77" t="str">
        <f>qPCR!B372</f>
        <v>Cal_or_Zymo_ITS_B1</v>
      </c>
      <c r="B86" s="65">
        <f>qPCR!T372</f>
        <v>18.073333333333334</v>
      </c>
      <c r="C86" s="78">
        <f t="shared" si="1"/>
        <v>15.046435526351731</v>
      </c>
    </row>
    <row r="87" spans="1:3" x14ac:dyDescent="0.3">
      <c r="A87" s="77" t="str">
        <f>qPCR!B373</f>
        <v>Zymo_ITS_B2</v>
      </c>
      <c r="B87" s="65">
        <f>qPCR!T373</f>
        <v>16.616666666666664</v>
      </c>
      <c r="C87" s="78">
        <f t="shared" si="1"/>
        <v>40</v>
      </c>
    </row>
    <row r="88" spans="1:3" x14ac:dyDescent="0.3">
      <c r="A88" s="77"/>
      <c r="B88" s="65"/>
      <c r="C88" s="78"/>
    </row>
    <row r="89" spans="1:3" x14ac:dyDescent="0.3">
      <c r="A89" s="77"/>
      <c r="B89" s="65"/>
      <c r="C89" s="78"/>
    </row>
    <row r="90" spans="1:3" x14ac:dyDescent="0.3">
      <c r="A90" s="77"/>
      <c r="B90" s="65"/>
      <c r="C90" s="78"/>
    </row>
    <row r="91" spans="1:3" x14ac:dyDescent="0.3">
      <c r="A91" s="77"/>
      <c r="B91" s="65"/>
      <c r="C91" s="78"/>
    </row>
    <row r="92" spans="1:3" x14ac:dyDescent="0.3">
      <c r="A92" s="77"/>
      <c r="B92" s="65"/>
      <c r="C92" s="7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8CD361D1524447818B4B5206584323" ma:contentTypeVersion="16" ma:contentTypeDescription="Create a new document." ma:contentTypeScope="" ma:versionID="17e466853c276167d27ed106402b7939">
  <xsd:schema xmlns:xsd="http://www.w3.org/2001/XMLSchema" xmlns:xs="http://www.w3.org/2001/XMLSchema" xmlns:p="http://schemas.microsoft.com/office/2006/metadata/properties" xmlns:ns2="8dd9fe24-28b0-42d3-b99c-75af96becd31" xmlns:ns3="b8334bb6-2399-45fa-878a-2a352e25d9fd" xmlns:ns4="73fb875a-8af9-4255-b008-0995492d31cd" targetNamespace="http://schemas.microsoft.com/office/2006/metadata/properties" ma:root="true" ma:fieldsID="085a03b8b60f105905b81db7421d5eda" ns2:_="" ns3:_="" ns4:_="">
    <xsd:import namespace="8dd9fe24-28b0-42d3-b99c-75af96becd31"/>
    <xsd:import namespace="b8334bb6-2399-45fa-878a-2a352e25d9fd"/>
    <xsd:import namespace="73fb875a-8af9-4255-b008-0995492d31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DateTaken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d9fe24-28b0-42d3-b99c-75af96becd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8ff62593-b918-4deb-ac08-0d74ac0cc7e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334bb6-2399-45fa-878a-2a352e25d9f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fb875a-8af9-4255-b008-0995492d31cd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1e1b8665-424b-4692-a991-861cb2197e50}" ma:internalName="TaxCatchAll" ma:showField="CatchAllData" ma:web="b8334bb6-2399-45fa-878a-2a352e25d9f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dd9fe24-28b0-42d3-b99c-75af96becd31">
      <Terms xmlns="http://schemas.microsoft.com/office/infopath/2007/PartnerControls"/>
    </lcf76f155ced4ddcb4097134ff3c332f>
    <TaxCatchAll xmlns="73fb875a-8af9-4255-b008-0995492d31cd" xsi:nil="true"/>
  </documentManagement>
</p:properties>
</file>

<file path=customXml/itemProps1.xml><?xml version="1.0" encoding="utf-8"?>
<ds:datastoreItem xmlns:ds="http://schemas.openxmlformats.org/officeDocument/2006/customXml" ds:itemID="{A0BD6911-AFB9-4641-82B3-9885F106CC2F}"/>
</file>

<file path=customXml/itemProps2.xml><?xml version="1.0" encoding="utf-8"?>
<ds:datastoreItem xmlns:ds="http://schemas.openxmlformats.org/officeDocument/2006/customXml" ds:itemID="{E03D0DD6-44FC-40F5-BA44-5C03B101ACF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D868FB-2992-4330-A6C8-D8648C4700B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</vt:lpstr>
      <vt:lpstr>FWDW</vt:lpstr>
      <vt:lpstr>DNA extraction</vt:lpstr>
      <vt:lpstr>qPCR</vt:lpstr>
      <vt:lpstr>Std. Curve A-16S</vt:lpstr>
      <vt:lpstr>Std. Curve - AB extras-16S</vt:lpstr>
      <vt:lpstr>Std. Curve B-16S</vt:lpstr>
      <vt:lpstr>Std. Curve A-18S</vt:lpstr>
      <vt:lpstr>Std. Curve B-18S</vt:lpstr>
      <vt:lpstr>Std. Curve C-16S</vt:lpstr>
      <vt:lpstr>Index PCR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Hamm, Alison - ARS</dc:creator>
  <cp:lastModifiedBy>Manter, Daniel - REE-ARS</cp:lastModifiedBy>
  <dcterms:created xsi:type="dcterms:W3CDTF">2018-10-31T15:06:03Z</dcterms:created>
  <dcterms:modified xsi:type="dcterms:W3CDTF">2023-10-07T03:22:43Z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0x010100E98CD361D1524447818B4B5206584323</vt:lpwstr>
  </property>
  <property fmtid="{D5CDD505-2E9C-101B-9397-08002B2CF9AE}" pid="3" name="MediaServiceImageTags">
    <vt:lpwstr/>
  </property>
</Properties>
</file>