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cja733\Desktop\CA\SON\"/>
    </mc:Choice>
  </mc:AlternateContent>
  <xr:revisionPtr revIDLastSave="0" documentId="8_{2D263927-D415-41D3-A03B-15E3A86B92F2}" xr6:coauthVersionLast="45" xr6:coauthVersionMax="45" xr10:uidLastSave="{00000000-0000-0000-0000-000000000000}"/>
  <bookViews>
    <workbookView xWindow="20370" yWindow="-4680" windowWidth="29040" windowHeight="15840" tabRatio="782" xr2:uid="{F0A5CAE8-A717-421A-9227-0B1843CF7B5B}"/>
  </bookViews>
  <sheets>
    <sheet name="Appendix Table Menu" sheetId="2" r:id="rId1"/>
    <sheet name="A-1" sheetId="1" r:id="rId2"/>
    <sheet name="A-2" sheetId="3" r:id="rId3"/>
    <sheet name="W-1" sheetId="5" r:id="rId4"/>
    <sheet name="W-2" sheetId="4" r:id="rId5"/>
    <sheet name="W-3" sheetId="20" r:id="rId6"/>
    <sheet name="W-4" sheetId="19" r:id="rId7"/>
    <sheet name="W-5" sheetId="31" r:id="rId8"/>
    <sheet name="W-6" sheetId="17" r:id="rId9"/>
    <sheet name="W-7" sheetId="11" r:id="rId10"/>
    <sheet name="W-8" sheetId="14" r:id="rId11"/>
    <sheet name="W-9" sheetId="26" r:id="rId12"/>
    <sheet name="W-10" sheetId="18" r:id="rId13"/>
    <sheet name="W-11" sheetId="22" r:id="rId14"/>
    <sheet name="W-12" sheetId="23" r:id="rId15"/>
    <sheet name="W-13" sheetId="7" r:id="rId16"/>
    <sheet name="W-14" sheetId="6" r:id="rId17"/>
    <sheet name="W-15" sheetId="30" r:id="rId18"/>
    <sheet name="W-16" sheetId="13" r:id="rId19"/>
    <sheet name="W-17" sheetId="16" r:id="rId20"/>
    <sheet name="W-18" sheetId="28" r:id="rId21"/>
    <sheet name="W-19" sheetId="27" r:id="rId22"/>
    <sheet name="W-20" sheetId="29" r:id="rId23"/>
    <sheet name="W-21" sheetId="8" r:id="rId24"/>
    <sheet name="W-22" sheetId="12" r:id="rId25"/>
    <sheet name="W-23" sheetId="15" r:id="rId26"/>
    <sheet name="W-24" sheetId="21" r:id="rId2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6" i="22" l="1"/>
  <c r="A7" i="22" s="1"/>
  <c r="A8" i="22" s="1"/>
  <c r="A9" i="22" s="1"/>
  <c r="A10" i="22" s="1"/>
  <c r="A11" i="22" s="1"/>
  <c r="A12" i="22" s="1"/>
  <c r="A13" i="22" s="1"/>
  <c r="A14" i="22" s="1"/>
  <c r="C7" i="19"/>
  <c r="D7" i="19"/>
  <c r="E7" i="19"/>
  <c r="F7" i="19"/>
  <c r="G7" i="19"/>
  <c r="H7" i="19"/>
  <c r="C8" i="19"/>
  <c r="D8" i="19"/>
  <c r="E8" i="19"/>
  <c r="F8" i="19"/>
  <c r="G8" i="19"/>
  <c r="H8" i="19"/>
  <c r="C9" i="19"/>
  <c r="D9" i="19"/>
  <c r="E9" i="19"/>
  <c r="F9" i="19"/>
  <c r="G9" i="19"/>
  <c r="H9" i="19"/>
  <c r="C10" i="19"/>
  <c r="D10" i="19"/>
  <c r="E10" i="19"/>
  <c r="F10" i="19"/>
  <c r="G10" i="19"/>
  <c r="H10" i="19"/>
  <c r="C11" i="19"/>
  <c r="D11" i="19"/>
  <c r="E11" i="19"/>
  <c r="F11" i="19"/>
  <c r="G11" i="19"/>
  <c r="H11" i="19"/>
  <c r="C12" i="19"/>
  <c r="D12" i="19"/>
  <c r="E12" i="19"/>
  <c r="F12" i="19"/>
  <c r="G12" i="19"/>
  <c r="H12" i="19"/>
  <c r="E35" i="23" l="1"/>
  <c r="E34" i="23"/>
  <c r="E33" i="23"/>
  <c r="E32" i="23"/>
  <c r="E31" i="23"/>
  <c r="E30" i="23"/>
  <c r="E29" i="23"/>
  <c r="E28" i="23"/>
  <c r="E27" i="23"/>
  <c r="J13" i="18"/>
  <c r="I13" i="18"/>
  <c r="H13" i="18"/>
  <c r="G13" i="18"/>
  <c r="F13" i="18"/>
  <c r="E13" i="18"/>
  <c r="D13" i="18"/>
  <c r="C13" i="18"/>
  <c r="B13" i="18"/>
  <c r="J12" i="18"/>
  <c r="I12" i="18"/>
  <c r="H12" i="18"/>
  <c r="G12" i="18"/>
  <c r="F12" i="18"/>
  <c r="E12" i="18"/>
  <c r="D12" i="18"/>
  <c r="C12" i="18"/>
  <c r="B12" i="18"/>
</calcChain>
</file>

<file path=xl/sharedStrings.xml><?xml version="1.0" encoding="utf-8"?>
<sst xmlns="http://schemas.openxmlformats.org/spreadsheetml/2006/main" count="2777" uniqueCount="1231">
  <si>
    <t>Harvard Joint Center for Housing Studies, State of the Nation’s Housing 2020, www.jchs.harvard.edu. All rights reserved.</t>
  </si>
  <si>
    <t>Appendix and Web Tables</t>
  </si>
  <si>
    <t>Table A-1</t>
  </si>
  <si>
    <t>Housing Market Indicators: 1980–2019</t>
  </si>
  <si>
    <t>Table A-2</t>
  </si>
  <si>
    <t>Housing Cost-Burdened Households by Tenure and Income: 2001, 2018, 2019</t>
  </si>
  <si>
    <r>
      <t xml:space="preserve">Click below to view additional </t>
    </r>
    <r>
      <rPr>
        <b/>
        <u/>
        <sz val="12"/>
        <color rgb="FF000000"/>
        <rFont val="Calibri"/>
        <family val="2"/>
        <scheme val="minor"/>
      </rPr>
      <t>National</t>
    </r>
    <r>
      <rPr>
        <b/>
        <sz val="12"/>
        <color rgb="FF000000"/>
        <rFont val="Calibri"/>
        <family val="2"/>
        <scheme val="minor"/>
      </rPr>
      <t xml:space="preserve">, </t>
    </r>
    <r>
      <rPr>
        <b/>
        <u/>
        <sz val="12"/>
        <color rgb="FF000000"/>
        <rFont val="Calibri"/>
        <family val="2"/>
        <scheme val="minor"/>
      </rPr>
      <t>Metro Area</t>
    </r>
    <r>
      <rPr>
        <b/>
        <sz val="12"/>
        <color rgb="FF000000"/>
        <rFont val="Calibri"/>
        <family val="2"/>
        <scheme val="minor"/>
      </rPr>
      <t xml:space="preserve">, and </t>
    </r>
    <r>
      <rPr>
        <b/>
        <u/>
        <sz val="12"/>
        <color rgb="FF000000"/>
        <rFont val="Calibri"/>
        <family val="2"/>
        <scheme val="minor"/>
      </rPr>
      <t>State</t>
    </r>
    <r>
      <rPr>
        <b/>
        <sz val="12"/>
        <color rgb="FF000000"/>
        <rFont val="Calibri"/>
        <family val="2"/>
        <scheme val="minor"/>
      </rPr>
      <t xml:space="preserve"> web tables associated with the report: </t>
    </r>
  </si>
  <si>
    <t>Table W-1</t>
  </si>
  <si>
    <t>US National–Housing Cost-Burdened Households by Demographic Characteristics: 2019</t>
  </si>
  <si>
    <t>Table W-2</t>
  </si>
  <si>
    <t>US National–Monthly Housing and Non-Housing Expenditures by Household Type: 2017</t>
  </si>
  <si>
    <t>Table W-3</t>
  </si>
  <si>
    <t>US National-Median Household Income by Race and Ethnicity: 1980-2019</t>
  </si>
  <si>
    <t>Table W-4</t>
  </si>
  <si>
    <t>US National-Households by Age and Race/Ethnicity, 2014–2019</t>
  </si>
  <si>
    <t>Table W-5</t>
  </si>
  <si>
    <t>US National-Households, Population, and Headship Rates by Age, 2010-2019</t>
  </si>
  <si>
    <t>Table W-6</t>
  </si>
  <si>
    <t>Table W-7</t>
  </si>
  <si>
    <t>US National-Rental Stock Characteristics: 2004, 2018, 2019</t>
  </si>
  <si>
    <t>Table W-8</t>
  </si>
  <si>
    <t>US National–Households with Lost Income and Behind on Housing Payments by Select Demographic Characteristics</t>
  </si>
  <si>
    <t>Table W-9</t>
  </si>
  <si>
    <t>US National-Population Living in Census Tracts With 20% or Higher Higher Poverty, 2018</t>
  </si>
  <si>
    <t>Table W-10</t>
  </si>
  <si>
    <t>US National-Real Median Household Incomes and Unemployment Rates, 2010-September 2020</t>
  </si>
  <si>
    <t>Table W-11</t>
  </si>
  <si>
    <t>US National-US Net Annual Immigration, 1991-2040</t>
  </si>
  <si>
    <t>Table W-12</t>
  </si>
  <si>
    <t>Metro Area–Cost-Burden Rates by Household Income: 2019</t>
  </si>
  <si>
    <t>Table W-13</t>
  </si>
  <si>
    <t>Metro Area–Cost-Burden Rates for Renters and Owners: 2019</t>
  </si>
  <si>
    <t>Table W-14</t>
  </si>
  <si>
    <t>Metro Area–General Housing and Demographic Characteristics: 2019</t>
  </si>
  <si>
    <t>Table W-15</t>
  </si>
  <si>
    <t>Metro-Renter Household Characteristics: 2019</t>
  </si>
  <si>
    <t>Table W-16</t>
  </si>
  <si>
    <t>Metro-Rental Stock Characteristics: 2019</t>
  </si>
  <si>
    <t>Table W-17</t>
  </si>
  <si>
    <t>Metro Area–Median Home Price-to-Median Income Ratios: 1990–2019</t>
  </si>
  <si>
    <t>Table W-18</t>
  </si>
  <si>
    <t>Metro Area–Home Price Changes: 2019–2020</t>
  </si>
  <si>
    <t>Table W-19</t>
  </si>
  <si>
    <t>Metro Area–Change in Median Land Prices: 2012–2018</t>
  </si>
  <si>
    <t>Table W-20</t>
  </si>
  <si>
    <t>State–Cost-Burden Rates for Renters and Owners: 2019</t>
  </si>
  <si>
    <t>Table W-21</t>
  </si>
  <si>
    <t>State-Renter Household Characteristics: 2019 and Change 2004-2019</t>
  </si>
  <si>
    <t>Table W-22</t>
  </si>
  <si>
    <t>State-Rental Stock Characteristics: 2019 and Change 2004-2019</t>
  </si>
  <si>
    <t>Table W-23</t>
  </si>
  <si>
    <t>State-Household Growth and Interstate Migration, 2018-2019</t>
  </si>
  <si>
    <t>Table A-1: Housing Market Indicators: 1980–2019</t>
  </si>
  <si>
    <t>Return to Appendix Table Menu</t>
  </si>
  <si>
    <t>Year</t>
  </si>
  <si>
    <r>
      <t>Permits</t>
    </r>
    <r>
      <rPr>
        <b/>
        <vertAlign val="superscript"/>
        <sz val="11"/>
        <color theme="1"/>
        <rFont val="Calibri"/>
        <family val="2"/>
        <scheme val="minor"/>
      </rPr>
      <t>1</t>
    </r>
  </si>
  <si>
    <t xml:space="preserve"> Starts</t>
  </si>
  <si>
    <r>
      <t>Size</t>
    </r>
    <r>
      <rPr>
        <b/>
        <vertAlign val="superscript"/>
        <sz val="11"/>
        <color theme="1"/>
        <rFont val="Calibri"/>
        <family val="2"/>
        <scheme val="minor"/>
      </rPr>
      <t>4</t>
    </r>
  </si>
  <si>
    <t>Median Sales Price of Single-Family Homes</t>
  </si>
  <si>
    <r>
      <t xml:space="preserve">  Vacancy Rates</t>
    </r>
    <r>
      <rPr>
        <b/>
        <vertAlign val="superscript"/>
        <sz val="11"/>
        <color theme="1"/>
        <rFont val="Calibri"/>
        <family val="2"/>
        <scheme val="minor"/>
      </rPr>
      <t>7</t>
    </r>
  </si>
  <si>
    <r>
      <t>Value Put in Place</t>
    </r>
    <r>
      <rPr>
        <b/>
        <vertAlign val="superscript"/>
        <sz val="11"/>
        <color theme="1"/>
        <rFont val="Calibri"/>
        <family val="2"/>
        <scheme val="minor"/>
      </rPr>
      <t>8</t>
    </r>
  </si>
  <si>
    <r>
      <t>Remodeling Expenditures</t>
    </r>
    <r>
      <rPr>
        <b/>
        <vertAlign val="superscript"/>
        <sz val="11"/>
        <color theme="1"/>
        <rFont val="Calibri"/>
        <family val="2"/>
        <scheme val="minor"/>
      </rPr>
      <t>9</t>
    </r>
  </si>
  <si>
    <t>Single-Family Home Sales</t>
  </si>
  <si>
    <t xml:space="preserve"> (Thousands)</t>
  </si>
  <si>
    <t>(Median square feet)</t>
  </si>
  <si>
    <t>(Thousands of 2018 dollars)</t>
  </si>
  <si>
    <t>(Percent)</t>
  </si>
  <si>
    <t>(Millions of 2018 dollars)</t>
  </si>
  <si>
    <t>(Thousands)</t>
  </si>
  <si>
    <t>Single-Family</t>
  </si>
  <si>
    <t>Multifamily</t>
  </si>
  <si>
    <r>
      <t>Single-Family</t>
    </r>
    <r>
      <rPr>
        <b/>
        <vertAlign val="superscript"/>
        <sz val="11"/>
        <color theme="1"/>
        <rFont val="Calibri"/>
        <family val="2"/>
        <scheme val="minor"/>
      </rPr>
      <t>2</t>
    </r>
  </si>
  <si>
    <r>
      <t>Multifamily</t>
    </r>
    <r>
      <rPr>
        <b/>
        <vertAlign val="superscript"/>
        <sz val="11"/>
        <color theme="1"/>
        <rFont val="Calibri"/>
        <family val="2"/>
        <scheme val="minor"/>
      </rPr>
      <t>2</t>
    </r>
  </si>
  <si>
    <r>
      <t>Manufactured</t>
    </r>
    <r>
      <rPr>
        <b/>
        <vertAlign val="superscript"/>
        <sz val="10"/>
        <color theme="1"/>
        <rFont val="Calibri"/>
        <family val="2"/>
        <scheme val="minor"/>
      </rPr>
      <t>3</t>
    </r>
  </si>
  <si>
    <r>
      <t>New</t>
    </r>
    <r>
      <rPr>
        <b/>
        <vertAlign val="superscript"/>
        <sz val="11"/>
        <color theme="1"/>
        <rFont val="Calibri"/>
        <family val="2"/>
        <scheme val="minor"/>
      </rPr>
      <t>5</t>
    </r>
  </si>
  <si>
    <r>
      <t>Existing</t>
    </r>
    <r>
      <rPr>
        <b/>
        <vertAlign val="superscript"/>
        <sz val="11"/>
        <color theme="1"/>
        <rFont val="Calibri"/>
        <family val="2"/>
        <scheme val="minor"/>
      </rPr>
      <t>6</t>
    </r>
  </si>
  <si>
    <t>For Sale</t>
  </si>
  <si>
    <t>For Rent</t>
  </si>
  <si>
    <t>Homeowner Improvements</t>
  </si>
  <si>
    <t>Homeowner Improvements and Repairs</t>
  </si>
  <si>
    <r>
      <t>New</t>
    </r>
    <r>
      <rPr>
        <b/>
        <vertAlign val="superscript"/>
        <sz val="11"/>
        <color theme="1"/>
        <rFont val="Calibri"/>
        <family val="2"/>
        <scheme val="minor"/>
      </rPr>
      <t>10</t>
    </r>
  </si>
  <si>
    <r>
      <t>Existing</t>
    </r>
    <r>
      <rPr>
        <b/>
        <vertAlign val="superscript"/>
        <sz val="11"/>
        <color theme="1"/>
        <rFont val="Calibri"/>
        <family val="2"/>
        <scheme val="minor"/>
      </rPr>
      <t>11</t>
    </r>
  </si>
  <si>
    <t>n/a</t>
  </si>
  <si>
    <t>Notes:  All construction values are adjusted to 2019 dollars by the CPI-U for All Items, while the median sales price for new and existing single-family homes are adjusted to 2019 dollars using the CPI-U for All Items Less Shelter. All links are as of November 2020. n/a indicates data not available.</t>
  </si>
  <si>
    <t>Sources:</t>
  </si>
  <si>
    <t>1. US Census Bureau, New Privately Owned Housing Units Authorized by Building Permits in Permit-Issuing Places, http://www.census.gov/construction/nrc/xls/permits_cust.xls.</t>
  </si>
  <si>
    <t>2. US Census Bureau, New Privately Owned Housing Units Started, https://www.census.gov/construction/nrc/xls/starts_cust.xls.</t>
  </si>
  <si>
    <t xml:space="preserve">3. US Census Bureau, Shipments of New Manufactured Homes, https://www.census.gov/data/tables/time-series/econ/mhs/shipments.html and JCHS historical tables. </t>
  </si>
  <si>
    <t>4. US Census Bureau, New Privately Owned Housing Units Completed in the United States by Intent and Design, http://www.census.gov/construction/nrc/xls/quar_co_purpose_cust.xls.</t>
  </si>
  <si>
    <t>5. US Census Bureau, Median and Average Sales Price of New One-Family Houses Sold, www.census.gov/construction/nrs/xls/usprice_cust.xls.</t>
  </si>
  <si>
    <t>6. National Association of Realtors® (NAR), Median National Sales Price of Existing Single-Family Homes, obtained from NAR and Economy.com.</t>
  </si>
  <si>
    <t>7. US Census Bureau, Housing Vacancy Survey, https://www.census.gov/housing/hvs/data/ann19ind.html.</t>
  </si>
  <si>
    <t>8. US Census Bureau, Annual Value of Private Construction Put in Place, http://www.census.gov/construction/c30/historical_data.html and JCHS historical tables. Single-family and multifamily are new construction. Owner improvements do not include expenditures on rental, seasonal, and vacant properties.</t>
  </si>
  <si>
    <t>9. Joint Center for Housing Studies, Leading Indicator of Remodeling Activity, https://www.jchs.harvard.edu/research-areas/remodeling/lira.</t>
  </si>
  <si>
    <t>10. US Census Bureau, Houses Sold by Region, http://www.census.gov/construction/nrs/xls/sold_cust.xls.</t>
  </si>
  <si>
    <t>11. National Association of Realtors®, Existing Single-Family Home Sales obtained from and annualized by Economy.com, and JCHS historical tables.</t>
  </si>
  <si>
    <t>Table A-2: Housing Cost-Burdened Households by Tenure and Income: 2001, 2018, 2019</t>
  </si>
  <si>
    <t>Households (Thousands)</t>
  </si>
  <si>
    <t>Tenure and Income</t>
  </si>
  <si>
    <t>Not Burdened</t>
  </si>
  <si>
    <t>Moderately Burdened</t>
  </si>
  <si>
    <t>Severely Burdened</t>
  </si>
  <si>
    <t>Total</t>
  </si>
  <si>
    <t>Owners</t>
  </si>
  <si>
    <t>Under $15,000</t>
  </si>
  <si>
    <t>$15,000–29,999</t>
  </si>
  <si>
    <t>$30,000–44,999</t>
  </si>
  <si>
    <t>$45,000–74,999</t>
  </si>
  <si>
    <t>$75,000 and Over</t>
  </si>
  <si>
    <t>Renters</t>
  </si>
  <si>
    <t>All Households</t>
  </si>
  <si>
    <r>
      <rPr>
        <b/>
        <sz val="11"/>
        <color theme="1"/>
        <rFont val="Calibri"/>
        <family val="2"/>
        <scheme val="minor"/>
      </rPr>
      <t>Notes</t>
    </r>
    <r>
      <rPr>
        <sz val="11"/>
        <color theme="1"/>
        <rFont val="Calibri"/>
        <family val="2"/>
        <scheme val="minor"/>
      </rPr>
      <t>: Moderate (severe) cost burdens are defined as housing costs of more than 30% and up to 50% (more than 50%) of household income. Households with zero or negative income are assumed to be severely burdened, while renters paying no cash rent are assumed to be unburdened. Income cutoffs are adjusted to 2019 dollars using the CPI-U for all Items.</t>
    </r>
  </si>
  <si>
    <r>
      <rPr>
        <b/>
        <sz val="11"/>
        <color theme="1"/>
        <rFont val="Calibri"/>
        <family val="2"/>
        <scheme val="minor"/>
      </rPr>
      <t>Source</t>
    </r>
    <r>
      <rPr>
        <sz val="11"/>
        <color theme="1"/>
        <rFont val="Calibri"/>
        <family val="2"/>
        <scheme val="minor"/>
      </rPr>
      <t xml:space="preserve">: JCHS tabulations of US Census Bureau, American Community Survey 1-Year Estimates. </t>
    </r>
  </si>
  <si>
    <t>Table W-1: US National–Housing Cost-Burdened Households by Demographic Characteristics: 2019</t>
  </si>
  <si>
    <t>Householder Characteristics</t>
  </si>
  <si>
    <t>Age of Householder</t>
  </si>
  <si>
    <t>Under 25</t>
  </si>
  <si>
    <t>25-34</t>
  </si>
  <si>
    <t>35-44</t>
  </si>
  <si>
    <t>45-54</t>
  </si>
  <si>
    <t>55-64</t>
  </si>
  <si>
    <t>65 and older</t>
  </si>
  <si>
    <t>Race/Ethnicity of Householder</t>
  </si>
  <si>
    <t>White</t>
  </si>
  <si>
    <t>Black</t>
  </si>
  <si>
    <t>Hispanic</t>
  </si>
  <si>
    <t>Asian</t>
  </si>
  <si>
    <t>American Indian/Alaska Native</t>
  </si>
  <si>
    <t>Household Type</t>
  </si>
  <si>
    <t>Married without kids</t>
  </si>
  <si>
    <t>Married with kids</t>
  </si>
  <si>
    <t>Single parent</t>
  </si>
  <si>
    <t>Other family household type</t>
  </si>
  <si>
    <t>Single person</t>
  </si>
  <si>
    <t>Other non-family household</t>
  </si>
  <si>
    <t>Education of Householder</t>
  </si>
  <si>
    <t>No HS diploma</t>
  </si>
  <si>
    <t>HS diploma or GED</t>
  </si>
  <si>
    <t>Some college</t>
  </si>
  <si>
    <t>Bachelor's degree or higher</t>
  </si>
  <si>
    <t>Weeks Worked in Last 12 Months by Householder</t>
  </si>
  <si>
    <t>Fully employed</t>
  </si>
  <si>
    <t>Short-term unemployed</t>
  </si>
  <si>
    <t>Long-term unemployed</t>
  </si>
  <si>
    <t>Fully unemployed</t>
  </si>
  <si>
    <t>Not in Labor Force</t>
  </si>
  <si>
    <t>Number of children in home</t>
  </si>
  <si>
    <t>3 or More</t>
  </si>
  <si>
    <t>Region</t>
  </si>
  <si>
    <t>Northeast</t>
  </si>
  <si>
    <t>Midwest</t>
  </si>
  <si>
    <t>South</t>
  </si>
  <si>
    <t>West</t>
  </si>
  <si>
    <r>
      <rPr>
        <b/>
        <sz val="11"/>
        <color theme="1"/>
        <rFont val="Calibri"/>
        <family val="2"/>
        <scheme val="minor"/>
      </rPr>
      <t>Notes</t>
    </r>
    <r>
      <rPr>
        <sz val="11"/>
        <color theme="1"/>
        <rFont val="Calibri"/>
        <family val="2"/>
        <scheme val="minor"/>
      </rPr>
      <t>: Moderately (severely) cost-burdened households pay more than 30% up to 50% (more than 50%) of household income for housing. Households with zero or negative income are assumed to be severely burdened, while households paying no cash rent are assumed to be unburdened. White, Black, Asian, and American Indian/Alaska Native householders are non-Hispanic. Hispanic householders may be of any race. Not all race categories are included due to small sample sizes, which means the numbers of households in that section do not sum to totals. Children are the householder's own, adopted, or step children under the age of 18. High school degree includes householders who completed a GED. Fully employed householders worked for at least 48 weeks during the previous 12 months, short-term unemployed for 27–47 weeks, and long-term unemployed for 1–26 weeks. Fully unemployed householders did not work in the previous 12 months but were in the labor force. Householders not in the labor force include those under the age of 16.</t>
    </r>
  </si>
  <si>
    <t>Source: JCHS tabulations of US Census Bureau, 2019 American Community Survey 1-Year Estimates.</t>
  </si>
  <si>
    <t>Table W-2: US National–Monthly Housing and Non-Housing Expenditures by Household Type: 2018</t>
  </si>
  <si>
    <t>Dollars</t>
  </si>
  <si>
    <t>Share of Expenditures on Housing, By Total Expenditures Quartile</t>
  </si>
  <si>
    <t>Housing Expenditures</t>
  </si>
  <si>
    <t>Non-Housing Expenditures</t>
  </si>
  <si>
    <t>Food</t>
  </si>
  <si>
    <t>Healthcare</t>
  </si>
  <si>
    <t>Transportation</t>
  </si>
  <si>
    <t>Utilities</t>
  </si>
  <si>
    <t>Quartile 1 (Lowest Total Expenditures)</t>
  </si>
  <si>
    <t>Less than 30%</t>
  </si>
  <si>
    <t>30–50%</t>
  </si>
  <si>
    <t>Over 50%</t>
  </si>
  <si>
    <t>All</t>
  </si>
  <si>
    <t xml:space="preserve">Quartile 2 </t>
  </si>
  <si>
    <t>Quartile 3</t>
  </si>
  <si>
    <t>Quartile 4 (Highest Total Expenditures)</t>
  </si>
  <si>
    <t>Households with Children Under Age 18</t>
  </si>
  <si>
    <t>Households Headed by Persons Age 65 and Over</t>
  </si>
  <si>
    <r>
      <rPr>
        <b/>
        <sz val="11"/>
        <rFont val="Calibri"/>
        <family val="2"/>
        <scheme val="minor"/>
      </rPr>
      <t>Notes</t>
    </r>
    <r>
      <rPr>
        <sz val="11"/>
        <rFont val="Calibri"/>
        <family val="2"/>
        <scheme val="minor"/>
      </rPr>
      <t>: Quartiles are equal fourths of households ranked by total expenditures. Housing expenditures include mortgage principal and interest, insurance, taxes, maintenance, rents, and utilities.</t>
    </r>
  </si>
  <si>
    <r>
      <rPr>
        <b/>
        <sz val="11"/>
        <rFont val="Calibri"/>
        <family val="2"/>
        <scheme val="minor"/>
      </rPr>
      <t>Source</t>
    </r>
    <r>
      <rPr>
        <sz val="11"/>
        <rFont val="Calibri"/>
        <family val="2"/>
        <scheme val="minor"/>
      </rPr>
      <t xml:space="preserve">: JCHS tabulations of the US Bureau of Labor Statistics, 2018 Consumer Expenditure Survey. </t>
    </r>
  </si>
  <si>
    <t>2019 Dollars</t>
  </si>
  <si>
    <t>Income Gap</t>
  </si>
  <si>
    <t>All Other</t>
  </si>
  <si>
    <t>White-Black</t>
  </si>
  <si>
    <t>White-Hispanic</t>
  </si>
  <si>
    <t>Notes: Data are adjusted to constant 2019 dollars using the CPI-U for All Items. Black, white, Asian, and all other races are non-Hispanic. Hispanics may be of any race.</t>
  </si>
  <si>
    <t>Source: JCHS tabulations of US Census Bureau, 1980-2000 Decennial Censuses and 2010-2019 American Community Survey 1-Year Estimates via IPUMS USA.</t>
  </si>
  <si>
    <t>Households  (Thousands)</t>
  </si>
  <si>
    <t>Age</t>
  </si>
  <si>
    <t xml:space="preserve">All Other </t>
  </si>
  <si>
    <t>Under 35</t>
  </si>
  <si>
    <t>35–44</t>
  </si>
  <si>
    <t>45–54</t>
  </si>
  <si>
    <t>55–64</t>
  </si>
  <si>
    <t>65–74</t>
  </si>
  <si>
    <t>75 and Over</t>
  </si>
  <si>
    <t>5-Year Change  2014-2019</t>
  </si>
  <si>
    <t>Notes: White, Black, Asian and all other race households are non-Hispanic. Hispanics may be of any race.</t>
  </si>
  <si>
    <t>Source: JCHS tabulations of US Census Bureau, 2014-2019 American Community Survey PUMS 1-Year Estimates.</t>
  </si>
  <si>
    <t>Households</t>
  </si>
  <si>
    <t>Married without Children</t>
  </si>
  <si>
    <t>Married with Children</t>
  </si>
  <si>
    <t>Other Family</t>
  </si>
  <si>
    <t>Single Person</t>
  </si>
  <si>
    <t>Other Non-Family</t>
  </si>
  <si>
    <t>65-74</t>
  </si>
  <si>
    <t>75+</t>
  </si>
  <si>
    <t>Change, 2014-2019</t>
  </si>
  <si>
    <t>Percent Change, 2014-2019</t>
  </si>
  <si>
    <t>Row Shares of Change, 2014-2019</t>
  </si>
  <si>
    <t>Column Shares of Change, 2014-2019</t>
  </si>
  <si>
    <t>Source: JCHS tabulations of US Census Bureau, American Community Survey PUMS 1-Year Estimates.</t>
  </si>
  <si>
    <t>Age Group</t>
  </si>
  <si>
    <t>United States</t>
  </si>
  <si>
    <t>Less than 25 years</t>
  </si>
  <si>
    <t>25 to 29 years</t>
  </si>
  <si>
    <t>30 to 34 years</t>
  </si>
  <si>
    <t>35 to 39 years</t>
  </si>
  <si>
    <t>40 to 44 years</t>
  </si>
  <si>
    <t>45 to 49 years</t>
  </si>
  <si>
    <t>50 to 54 years</t>
  </si>
  <si>
    <t>55 to 59 years</t>
  </si>
  <si>
    <t>60 to 64 years</t>
  </si>
  <si>
    <t>65 to 69 years</t>
  </si>
  <si>
    <t>70 to 74 years</t>
  </si>
  <si>
    <t>75 years and over</t>
  </si>
  <si>
    <t>Population (Thousands)</t>
  </si>
  <si>
    <t>15 to 24 years</t>
  </si>
  <si>
    <t>Headship Rates (Percent)</t>
  </si>
  <si>
    <t>Source: JCHS Tabulations of US Census Bureau, Vintage 2019 Population Estimates and Housing Vacancy Survey, Consistent-Vintage 2019 Estimates.</t>
  </si>
  <si>
    <t>Renter Households (Thousands)</t>
  </si>
  <si>
    <t>Change 2004–2019</t>
  </si>
  <si>
    <t>Change 2018–2019</t>
  </si>
  <si>
    <t>(Number)</t>
  </si>
  <si>
    <t>All Renter Households</t>
  </si>
  <si>
    <t>Household Income</t>
  </si>
  <si>
    <t>$15,0000–29,999</t>
  </si>
  <si>
    <t>Another race/multiracial</t>
  </si>
  <si>
    <t>65 and Over</t>
  </si>
  <si>
    <t>Other family</t>
  </si>
  <si>
    <t>Other nonfamily</t>
  </si>
  <si>
    <t xml:space="preserve">Notes: Household income categories are inflated to 2019 dollars using CPI-U all items. White, Black, Asian, and householders of another race are non-Hispanic. Hispanic householders may be of any race. Children are the householder's own, adopted, or step children under the age of 18. </t>
  </si>
  <si>
    <t>Source: JCHS tabulations of US Census Bureau, American Community Survey 1-Year Estimates.</t>
  </si>
  <si>
    <t>Rental Units (Thousands)</t>
  </si>
  <si>
    <t>Rental Housing Characteristics</t>
  </si>
  <si>
    <t>Total Stock</t>
  </si>
  <si>
    <t>Structure Type</t>
  </si>
  <si>
    <t>2–4 Units</t>
  </si>
  <si>
    <t>5–19 Units</t>
  </si>
  <si>
    <t>20 Units or More</t>
  </si>
  <si>
    <t>Manufactured</t>
  </si>
  <si>
    <t>Contract Rent</t>
  </si>
  <si>
    <t>Under $400</t>
  </si>
  <si>
    <t>$400–599</t>
  </si>
  <si>
    <t>$600–799</t>
  </si>
  <si>
    <t>$800–999</t>
  </si>
  <si>
    <t>$1,000 or More</t>
  </si>
  <si>
    <t>Median Rent (Dollars)</t>
  </si>
  <si>
    <t>Gross Rent</t>
  </si>
  <si>
    <t xml:space="preserve">Notes: Rent categories and median rents are inflated to 2019 dollars using CPI-U less shelter. Contract rent categories exclude non-cash renters. Gross rent includes utilities. </t>
  </si>
  <si>
    <t>Demographic Characteristics</t>
  </si>
  <si>
    <t>Share of Households with Lost Employment Income (Percent)</t>
  </si>
  <si>
    <t>Share of Households Behind on Rent/Mortgage Payments (Percent)</t>
  </si>
  <si>
    <t>Race/Ethnicity</t>
  </si>
  <si>
    <t>All Other Races</t>
  </si>
  <si>
    <t>Under $25,000</t>
  </si>
  <si>
    <t>$25,000–49,999</t>
  </si>
  <si>
    <t>$50,000–74,999</t>
  </si>
  <si>
    <t>Education</t>
  </si>
  <si>
    <t>HS Diploma or Less</t>
  </si>
  <si>
    <t>Some College</t>
  </si>
  <si>
    <t>Bachelor's Degree of Higher</t>
  </si>
  <si>
    <t>Single–Family</t>
  </si>
  <si>
    <t>Multifamily 2–4</t>
  </si>
  <si>
    <t>Multifamily 5–19</t>
  </si>
  <si>
    <t>Multifamily 20 and Over</t>
  </si>
  <si>
    <t>Manufactured Housing</t>
  </si>
  <si>
    <t>Total Population</t>
  </si>
  <si>
    <t>Tract Type</t>
  </si>
  <si>
    <t xml:space="preserve">Native American </t>
  </si>
  <si>
    <t>Non-Hispanic White</t>
  </si>
  <si>
    <t>City</t>
  </si>
  <si>
    <t>Suburb</t>
  </si>
  <si>
    <t>Non-Metro</t>
  </si>
  <si>
    <t>Total Population in Poverty Universe</t>
  </si>
  <si>
    <t>Living in High-Poverty Tracts</t>
  </si>
  <si>
    <t>Share Living in High-Poverty Tracts</t>
  </si>
  <si>
    <t>Population in Poverty</t>
  </si>
  <si>
    <t>Population with Above-Poverty-Level Incomes</t>
  </si>
  <si>
    <t>Living in High Poverty Tracts</t>
  </si>
  <si>
    <t xml:space="preserve">Notes: Race/ethnicity categories may overlap.  Hispanics may be of any race. Blacks, Native Americans, and Asians may be Hispanic. </t>
  </si>
  <si>
    <t>Source: JCHS tabulations of US Census Bureau, 2018 American Community Survey 5-Year Estimates.</t>
  </si>
  <si>
    <t>Date</t>
  </si>
  <si>
    <t>Median Household Income (2019$)</t>
  </si>
  <si>
    <t>Unemployment Rate</t>
  </si>
  <si>
    <t>January</t>
  </si>
  <si>
    <t>February</t>
  </si>
  <si>
    <t>March</t>
  </si>
  <si>
    <t>April</t>
  </si>
  <si>
    <t>May</t>
  </si>
  <si>
    <t>June</t>
  </si>
  <si>
    <t>July</t>
  </si>
  <si>
    <t>August</t>
  </si>
  <si>
    <t xml:space="preserve">September </t>
  </si>
  <si>
    <t>Source: JCHS tabulations of US Census Bureau, 2010-2019 American Community Survey 1-Year Estimates and CPS via IPUMS USA.</t>
  </si>
  <si>
    <t xml:space="preserve">People </t>
  </si>
  <si>
    <t>Historical</t>
  </si>
  <si>
    <t>Projected</t>
  </si>
  <si>
    <t>Census Estimates (v2000)</t>
  </si>
  <si>
    <t>Census Estimates (v2009)</t>
  </si>
  <si>
    <t>Updated Census Population Estimate (v2019)</t>
  </si>
  <si>
    <t>Historical Estimates (Combined Series)</t>
  </si>
  <si>
    <t>Census 2017  Projections - Middle Series (Original)</t>
  </si>
  <si>
    <t>Census 2017 Projections Low-Immigration Scenario (Feb 2020)</t>
  </si>
  <si>
    <t>Source: JCHS tabulations of US Census Bureau, National Population Estimates and 2017 Population Projections.</t>
  </si>
  <si>
    <t>Share of All Households (Percent)</t>
  </si>
  <si>
    <t>Metropolitan Area</t>
  </si>
  <si>
    <t>Cost Burden Share (Percent)</t>
  </si>
  <si>
    <t>Median for All Income Groups</t>
  </si>
  <si>
    <t>All Incomes</t>
  </si>
  <si>
    <t>Ratio</t>
  </si>
  <si>
    <t>Total Burdened</t>
  </si>
  <si>
    <t>Monthly Housing Costs</t>
  </si>
  <si>
    <t>Cost-to-Income Ratio</t>
  </si>
  <si>
    <t xml:space="preserve">Akron, OH </t>
  </si>
  <si>
    <t xml:space="preserve">Albany-Schenectady-Troy, NY </t>
  </si>
  <si>
    <t xml:space="preserve">Albuquerque, NM </t>
  </si>
  <si>
    <t xml:space="preserve">Allentown-Bethlehem-Easton, PA-NJ </t>
  </si>
  <si>
    <t xml:space="preserve">Atlanta-Sandy Springs-Roswell, GA </t>
  </si>
  <si>
    <t xml:space="preserve">Augusta-Richmond County, GA-SC </t>
  </si>
  <si>
    <t xml:space="preserve">Austin-Round Rock, TX </t>
  </si>
  <si>
    <t xml:space="preserve">Bakersfield, CA </t>
  </si>
  <si>
    <t xml:space="preserve">Baltimore-Columbia-Towson, MD </t>
  </si>
  <si>
    <t xml:space="preserve">Baton Rouge, LA </t>
  </si>
  <si>
    <t xml:space="preserve">Birmingham-Hoover, AL </t>
  </si>
  <si>
    <t xml:space="preserve">Boise City, ID </t>
  </si>
  <si>
    <t xml:space="preserve">Boston-Cambridge-Newton, MA-NH </t>
  </si>
  <si>
    <t xml:space="preserve">Bridgeport-Stamford-Norwalk, CT </t>
  </si>
  <si>
    <t xml:space="preserve">Buffalo-Cheektowaga-Niagara Falls, NY </t>
  </si>
  <si>
    <t xml:space="preserve">Cape Coral-Fort Myers, FL </t>
  </si>
  <si>
    <t xml:space="preserve">Charleston-North Charleston, SC </t>
  </si>
  <si>
    <t xml:space="preserve">Charlotte-Concord-Gastonia, NC-SC </t>
  </si>
  <si>
    <t xml:space="preserve">Chattanooga, TN-GA </t>
  </si>
  <si>
    <t xml:space="preserve">Chicago-Naperville-Elgin, IL-IN-WI </t>
  </si>
  <si>
    <t xml:space="preserve">Cincinnati, OH-KY-IN </t>
  </si>
  <si>
    <t xml:space="preserve">Cleveland-Elyria, OH </t>
  </si>
  <si>
    <t xml:space="preserve">Colorado Springs, CO </t>
  </si>
  <si>
    <t xml:space="preserve">Columbia, SC </t>
  </si>
  <si>
    <t xml:space="preserve">Columbus, OH </t>
  </si>
  <si>
    <t xml:space="preserve">Dallas-Fort Worth-Arlington, TX </t>
  </si>
  <si>
    <t xml:space="preserve">Dayton, OH </t>
  </si>
  <si>
    <t xml:space="preserve">Deltona-Daytona Beach-Ormond Beach, FL </t>
  </si>
  <si>
    <t xml:space="preserve">Denver-Aurora-Lakewood, CO </t>
  </si>
  <si>
    <t xml:space="preserve">Des Moines-West Des Moines, IA </t>
  </si>
  <si>
    <t xml:space="preserve">Detroit-Warren-Dearborn, MI </t>
  </si>
  <si>
    <t xml:space="preserve">Durham-Chapel Hill, NC </t>
  </si>
  <si>
    <t xml:space="preserve">El Paso, TX </t>
  </si>
  <si>
    <t xml:space="preserve">Fresno, CA </t>
  </si>
  <si>
    <t xml:space="preserve">Grand Rapids-Wyoming, MI </t>
  </si>
  <si>
    <t xml:space="preserve">Greensboro-High Point, NC </t>
  </si>
  <si>
    <t xml:space="preserve">Greenville-Anderson-Mauldin, SC </t>
  </si>
  <si>
    <t xml:space="preserve">Harrisburg-Carlisle, PA </t>
  </si>
  <si>
    <t>Hartford-West Hartford-East Hartford, CT</t>
  </si>
  <si>
    <t xml:space="preserve">Houston-The Woodlands-Sugar Land, TX </t>
  </si>
  <si>
    <t xml:space="preserve">Indianapolis-Carmel-Anderson, IN </t>
  </si>
  <si>
    <t xml:space="preserve">Jackson, MS </t>
  </si>
  <si>
    <t xml:space="preserve">Jacksonville, FL </t>
  </si>
  <si>
    <t xml:space="preserve">Kansas City, MO-KS </t>
  </si>
  <si>
    <t xml:space="preserve">Knoxville, TN </t>
  </si>
  <si>
    <t xml:space="preserve">Lakeland-Winter Haven, FL </t>
  </si>
  <si>
    <t xml:space="preserve">Las Vegas-Henderson-Paradise, NV </t>
  </si>
  <si>
    <t>Little Rock-North Little Rock-Conway, AR</t>
  </si>
  <si>
    <t xml:space="preserve">Los Angeles-Long Beach-Anaheim, CA </t>
  </si>
  <si>
    <t xml:space="preserve">Louisville/Jefferson County, KY-IN </t>
  </si>
  <si>
    <t xml:space="preserve">Madison, WI </t>
  </si>
  <si>
    <t xml:space="preserve">McAllen-Edinburg-Mission, TX </t>
  </si>
  <si>
    <t xml:space="preserve">Memphis, TN-MS-AR </t>
  </si>
  <si>
    <t>Miami-Fort Lauderdale-West Palm Beach, FL</t>
  </si>
  <si>
    <t xml:space="preserve">Milwaukee-Waukesha-West Allis, WI </t>
  </si>
  <si>
    <t>Minneapolis-St. Paul-Bloomington, MN-WI</t>
  </si>
  <si>
    <t>Nashville-Davidson--Murfreesboro--Franklin, TN</t>
  </si>
  <si>
    <t xml:space="preserve">New Haven-Milford, CT </t>
  </si>
  <si>
    <t xml:space="preserve">New Orleans-Metairie, LA </t>
  </si>
  <si>
    <t xml:space="preserve">New York-Newark-Jersey City, NY-NJ-PA </t>
  </si>
  <si>
    <t xml:space="preserve">North Port-Sarasota-Bradenton, FL </t>
  </si>
  <si>
    <t xml:space="preserve">Ogden-Clearfield, UT </t>
  </si>
  <si>
    <t xml:space="preserve">Oklahoma City, OK </t>
  </si>
  <si>
    <t xml:space="preserve">Omaha-Council Bluffs, NE-IA </t>
  </si>
  <si>
    <t xml:space="preserve">Orlando-Kissimmee-Sanford, FL </t>
  </si>
  <si>
    <t xml:space="preserve">Oxnard-Thousand Oaks-Ventura, CA </t>
  </si>
  <si>
    <t xml:space="preserve">Palm Bay-Melbourne-Titusville, FL </t>
  </si>
  <si>
    <t>Philadelphia-Camden-Wilmington, PA-NJ-DE-MD</t>
  </si>
  <si>
    <t xml:space="preserve">Phoenix-Mesa-Scottsdale, AZ </t>
  </si>
  <si>
    <t xml:space="preserve">Pittsburgh, PA </t>
  </si>
  <si>
    <t xml:space="preserve">Portland-Vancouver-Hillsboro, OR-WA </t>
  </si>
  <si>
    <t xml:space="preserve">Providence-Warwick, RI-MA </t>
  </si>
  <si>
    <t xml:space="preserve">Provo-Orem, UT </t>
  </si>
  <si>
    <t xml:space="preserve">Raleigh, NC </t>
  </si>
  <si>
    <t xml:space="preserve">Richmond, VA </t>
  </si>
  <si>
    <t xml:space="preserve">Riverside-San Bernardino-Ontario, CA </t>
  </si>
  <si>
    <t xml:space="preserve">Rochester, NY </t>
  </si>
  <si>
    <t>Sacramento--Roseville--Arden-Arcade, CA</t>
  </si>
  <si>
    <t xml:space="preserve">Salt Lake City, UT </t>
  </si>
  <si>
    <t xml:space="preserve">San Antonio-New Braunfels, TX </t>
  </si>
  <si>
    <t xml:space="preserve">San Diego-Carlsbad, CA </t>
  </si>
  <si>
    <t xml:space="preserve">San Francisco-Oakland-Hayward, CA </t>
  </si>
  <si>
    <t xml:space="preserve">San Jose-Sunnyvale-Santa Clara, CA </t>
  </si>
  <si>
    <t xml:space="preserve">Scranton--Wilkes-Barre--Hazleton, PA </t>
  </si>
  <si>
    <t xml:space="preserve">Seattle-Tacoma-Bellevue, WA </t>
  </si>
  <si>
    <t xml:space="preserve">Spokane-Spokane Valley, WA </t>
  </si>
  <si>
    <t xml:space="preserve">Springfield, MA </t>
  </si>
  <si>
    <t xml:space="preserve">St. Louis, MO-IL </t>
  </si>
  <si>
    <t xml:space="preserve">Stockton-Lodi, CA </t>
  </si>
  <si>
    <t xml:space="preserve">Syracuse, NY </t>
  </si>
  <si>
    <t xml:space="preserve">Tampa-St. Petersburg-Clearwater, FL </t>
  </si>
  <si>
    <t xml:space="preserve">Toledo, OH </t>
  </si>
  <si>
    <t xml:space="preserve">Tucson, AZ </t>
  </si>
  <si>
    <t xml:space="preserve">Tulsa, OK </t>
  </si>
  <si>
    <t xml:space="preserve">Urban Honolulu, HI </t>
  </si>
  <si>
    <t>Virginia Beach-Norfolk-Newport News, VA-NC</t>
  </si>
  <si>
    <t>Washington-Arlington-Alexandria, DC-VA-MD-WV</t>
  </si>
  <si>
    <t xml:space="preserve">Wichita, KS </t>
  </si>
  <si>
    <t xml:space="preserve">Winston-Salem, NC </t>
  </si>
  <si>
    <t xml:space="preserve">Worcester, MA-CT </t>
  </si>
  <si>
    <r>
      <rPr>
        <b/>
        <sz val="11"/>
        <color theme="1"/>
        <rFont val="Calibri"/>
        <family val="2"/>
        <scheme val="minor"/>
      </rPr>
      <t>Notes</t>
    </r>
    <r>
      <rPr>
        <sz val="11"/>
        <color theme="1"/>
        <rFont val="Calibri"/>
        <family val="2"/>
        <scheme val="minor"/>
      </rPr>
      <t>: Moderate (severe) burdens are defined as housing costs of more than 30% and up to 50% (more than 50%) of household income. Households with zero or negative income are assumed to be severely burdened, while renters paying no cash rent are assumed to be unburdened. Numbers might not sum to total due to rounding.</t>
    </r>
  </si>
  <si>
    <r>
      <rPr>
        <b/>
        <sz val="11"/>
        <color theme="1"/>
        <rFont val="Calibri"/>
        <family val="2"/>
        <scheme val="minor"/>
      </rPr>
      <t>Source</t>
    </r>
    <r>
      <rPr>
        <sz val="11"/>
        <color theme="1"/>
        <rFont val="Calibri"/>
        <family val="2"/>
        <scheme val="minor"/>
      </rPr>
      <t>:  JCHS tabulations of US Census Bureau, 2019 American Community Survey 1-Year Estimates and Missouri Census Data Center data.</t>
    </r>
  </si>
  <si>
    <t>Number of Households (Thousands)</t>
  </si>
  <si>
    <t>All Owners</t>
  </si>
  <si>
    <t>All Renters</t>
  </si>
  <si>
    <t>Owner Households</t>
  </si>
  <si>
    <t>Renter Households</t>
  </si>
  <si>
    <t>Median Income (Thousands of dollars)</t>
  </si>
  <si>
    <t>Median Monthly Housing Costs (Dollars)</t>
  </si>
  <si>
    <t>Median Age</t>
  </si>
  <si>
    <t>Home-ownership Rate</t>
  </si>
  <si>
    <t>Share with Cost Burdens (Percent)</t>
  </si>
  <si>
    <t>Median Self-Reported Home Value (Thousands of dollars)</t>
  </si>
  <si>
    <t>Median Monthly Rent (Dollars)</t>
  </si>
  <si>
    <t>Akron, OH</t>
  </si>
  <si>
    <t>Albany-Schenectady-Troy, NY</t>
  </si>
  <si>
    <t>Albuquerque, NM</t>
  </si>
  <si>
    <t>Allentown-Bethlehem-Easton, PA-NJ</t>
  </si>
  <si>
    <t>Atlanta-Sandy Springs-Roswell, GA</t>
  </si>
  <si>
    <t>Augusta-Richmond County, GA-SC</t>
  </si>
  <si>
    <t>Austin-Round Rock, TX</t>
  </si>
  <si>
    <t>Bakersfield, CA</t>
  </si>
  <si>
    <t>Baltimore-Columbia-Towson, MD</t>
  </si>
  <si>
    <t>Baton Rouge, LA</t>
  </si>
  <si>
    <t>Birmingham-Hoover, AL</t>
  </si>
  <si>
    <t>Boise City, ID</t>
  </si>
  <si>
    <t>Boston-Cambridge-Newton, MA-NH</t>
  </si>
  <si>
    <t>Bridgeport-Stamford-Norwalk, CT</t>
  </si>
  <si>
    <t>Buffalo-Cheektowaga-Niagara Falls, NY</t>
  </si>
  <si>
    <t>Cape Coral-Fort Myers, FL</t>
  </si>
  <si>
    <t>Charleston-North Charleston, SC</t>
  </si>
  <si>
    <t>Charlotte-Concord-Gastonia, NC-SC</t>
  </si>
  <si>
    <t>Chattanooga, TN-GA</t>
  </si>
  <si>
    <t>Chicago-Naperville-Elgin, IL-IN-WI</t>
  </si>
  <si>
    <t>Cincinnati, OH-KY-IN</t>
  </si>
  <si>
    <t>Cleveland-Elyria, OH</t>
  </si>
  <si>
    <t>Colorado Springs, CO</t>
  </si>
  <si>
    <t>Columbia, SC</t>
  </si>
  <si>
    <t>Columbus, OH</t>
  </si>
  <si>
    <t>Dallas-Fort Worth-Arlington, TX</t>
  </si>
  <si>
    <t>Dayton, OH</t>
  </si>
  <si>
    <t>Deltona-Daytona Beach-Ormond Beach, FL</t>
  </si>
  <si>
    <t>Denver-Aurora-Lakewood, CO</t>
  </si>
  <si>
    <t>Des Moines-West Des Moines, IA</t>
  </si>
  <si>
    <t>Detroit-Warren-Dearborn, MI</t>
  </si>
  <si>
    <t>Durham-Chapel Hill, NC</t>
  </si>
  <si>
    <t>El Paso, TX</t>
  </si>
  <si>
    <t>Fresno, CA</t>
  </si>
  <si>
    <t>Grand Rapids-Wyoming, MI</t>
  </si>
  <si>
    <t>Greensboro-High Point, NC</t>
  </si>
  <si>
    <t>Greenville-Anderson-Mauldin, SC</t>
  </si>
  <si>
    <t>Harrisburg-Carlisle, PA</t>
  </si>
  <si>
    <t>Houston-The Woodlands-Sugar Land, TX</t>
  </si>
  <si>
    <t>Indianapolis-Carmel-Anderson, IN</t>
  </si>
  <si>
    <t>Jackson, MS</t>
  </si>
  <si>
    <t>Jacksonville, FL</t>
  </si>
  <si>
    <t>Kansas City, MO-KS</t>
  </si>
  <si>
    <t>Knoxville, TN</t>
  </si>
  <si>
    <t>Lakeland-Winter Haven, FL</t>
  </si>
  <si>
    <t>Las Vegas-Henderson-Paradise, NV</t>
  </si>
  <si>
    <t>Los Angeles-Long Beach-Anaheim, CA</t>
  </si>
  <si>
    <t>Louisville/Jefferson County, KY-IN</t>
  </si>
  <si>
    <t>Madison, WI</t>
  </si>
  <si>
    <t>McAllen-Edinburg-Mission, TX</t>
  </si>
  <si>
    <t>Memphis, TN-MS-AR</t>
  </si>
  <si>
    <t>Milwaukee-Waukesha-West Allis, WI</t>
  </si>
  <si>
    <t>New Haven-Milford, CT</t>
  </si>
  <si>
    <t>New Orleans-Metairie, LA</t>
  </si>
  <si>
    <t>New York-Newark-Jersey City, NY-NJ-PA</t>
  </si>
  <si>
    <t>North Port-Sarasota-Bradenton, FL</t>
  </si>
  <si>
    <t>Ogden-Clearfield, UT</t>
  </si>
  <si>
    <t>Oklahoma City, OK</t>
  </si>
  <si>
    <t>Omaha-Council Bluffs, NE-IA</t>
  </si>
  <si>
    <t>Orlando-Kissimmee-Sanford, FL</t>
  </si>
  <si>
    <t>Oxnard-Thousand Oaks-Ventura, CA</t>
  </si>
  <si>
    <t>Palm Bay-Melbourne-Titusville, FL</t>
  </si>
  <si>
    <t>Phoenix-Mesa-Scottsdale, AZ</t>
  </si>
  <si>
    <t>Pittsburgh, PA</t>
  </si>
  <si>
    <t>Portland-Vancouver-Hillsboro, OR-WA</t>
  </si>
  <si>
    <t>Providence-Warwick, RI-MA</t>
  </si>
  <si>
    <t>Provo-Orem, UT</t>
  </si>
  <si>
    <t>Raleigh, NC</t>
  </si>
  <si>
    <t>Richmond, VA</t>
  </si>
  <si>
    <t>Riverside-San Bernardino-Ontario, CA</t>
  </si>
  <si>
    <t>Rochester, NY</t>
  </si>
  <si>
    <t>Salt Lake City, UT</t>
  </si>
  <si>
    <t>San Antonio-New Braunfels, TX</t>
  </si>
  <si>
    <t>San Diego-Carlsbad, CA</t>
  </si>
  <si>
    <t>San Francisco-Oakland-Hayward, CA</t>
  </si>
  <si>
    <t>San Jose-Sunnyvale-Santa Clara, CA</t>
  </si>
  <si>
    <t>Scranton--Wilkes-Barre--Hazleton, PA</t>
  </si>
  <si>
    <t>Seattle-Tacoma-Bellevue, WA</t>
  </si>
  <si>
    <t>Spokane-Spokane Valley, WA</t>
  </si>
  <si>
    <t>Springfield, MA</t>
  </si>
  <si>
    <t>St. Louis, MO-IL</t>
  </si>
  <si>
    <t>Stockton-Lodi, CA</t>
  </si>
  <si>
    <t>Syracuse, NY</t>
  </si>
  <si>
    <t>Tampa-St. Petersburg-Clearwater, FL</t>
  </si>
  <si>
    <t>Toledo, OH</t>
  </si>
  <si>
    <t>Tucson, AZ</t>
  </si>
  <si>
    <t>Tulsa, OK</t>
  </si>
  <si>
    <t>Urban Honolulu, HI</t>
  </si>
  <si>
    <t>Wichita, KS</t>
  </si>
  <si>
    <t>Winston-Salem, NC</t>
  </si>
  <si>
    <t>Worcester, MA-CT</t>
  </si>
  <si>
    <t xml:space="preserve">Notes: Cost-burdened households pay more than 30% of household income for housing. Households with zero or negative income are assumed to be severely burdened, while households paying no cash rent are assumed to be unburdened. </t>
  </si>
  <si>
    <t>$15000–29,999</t>
  </si>
  <si>
    <t>Another race/ multiracial</t>
  </si>
  <si>
    <t>Philadelphia-Camden-Wilmington, PA-NJ</t>
  </si>
  <si>
    <t>Virginia Beach-Norfolk-Newport News, VA</t>
  </si>
  <si>
    <t>Washington-Arlington-Alexandria, DC-VA</t>
  </si>
  <si>
    <t>Notes: White, Black, Asian, and householders of another race are non-Hispanic. Hispanic householders may be of any race. Children are the householder's own, adopted, or step children under the age of 18.</t>
  </si>
  <si>
    <t>Source: JCHS tabulations of US Census Bureau, 2019 American Community Survey 1-Year Estimates and Missouri Census Data Center data.</t>
  </si>
  <si>
    <t>Ratio of the Median Home Price for Existing Home Sales to the Median Household Income</t>
  </si>
  <si>
    <t>Albany, OR</t>
  </si>
  <si>
    <t>Abilene, TX</t>
  </si>
  <si>
    <t>Alexandria, LA</t>
  </si>
  <si>
    <t>Albany, GA</t>
  </si>
  <si>
    <t>Altoona, PA</t>
  </si>
  <si>
    <t>Amarillo, TX</t>
  </si>
  <si>
    <t>Ames, IA</t>
  </si>
  <si>
    <t>Anchorage, AK</t>
  </si>
  <si>
    <t>Anniston-Oxford-Jacksonville, AL</t>
  </si>
  <si>
    <t>Ann Arbor, MI</t>
  </si>
  <si>
    <t>Appleton, WI</t>
  </si>
  <si>
    <t>Asheville, NC</t>
  </si>
  <si>
    <t>Atlantic City-Hammonton, NJ</t>
  </si>
  <si>
    <t>Athens-Clarke County, GA</t>
  </si>
  <si>
    <t>Auburn-Opelika, AL</t>
  </si>
  <si>
    <t>Bangor, ME</t>
  </si>
  <si>
    <t>Barnstable Town, MA</t>
  </si>
  <si>
    <t>Battle Creek, MI</t>
  </si>
  <si>
    <t>Bay City, MI</t>
  </si>
  <si>
    <t>Beaumont-Port Arthur, TX</t>
  </si>
  <si>
    <t>Beckley, WV</t>
  </si>
  <si>
    <t>Bellingham, WA</t>
  </si>
  <si>
    <t>Billings, MT</t>
  </si>
  <si>
    <t>Binghamton, NY</t>
  </si>
  <si>
    <t>Blacksburg-Christiansburg-Radford, VA</t>
  </si>
  <si>
    <t>Boulder, CO</t>
  </si>
  <si>
    <t>Bloomington, IN</t>
  </si>
  <si>
    <t>Bloomington, IL</t>
  </si>
  <si>
    <t>Bend-Redmond, OR</t>
  </si>
  <si>
    <t>Bloomsburg-Berwick, PA</t>
  </si>
  <si>
    <t>Bowling Green, KY</t>
  </si>
  <si>
    <t>Bremerton-Silverdale, WA</t>
  </si>
  <si>
    <t>Brownsville-Harlingen, TX</t>
  </si>
  <si>
    <t>Bismarck, ND</t>
  </si>
  <si>
    <t>Brunswick, GA</t>
  </si>
  <si>
    <t>Burlington, NC</t>
  </si>
  <si>
    <t>Burlington-South Burlington, VT</t>
  </si>
  <si>
    <t>Cape Girardeau, MO-IL</t>
  </si>
  <si>
    <t>California-Lexington Park, MD</t>
  </si>
  <si>
    <t>Canton-Massillon, OH</t>
  </si>
  <si>
    <t>Carson City, NV</t>
  </si>
  <si>
    <t>Casper, WY</t>
  </si>
  <si>
    <t>Chambersburg-Waynesboro, PA</t>
  </si>
  <si>
    <t>Cedar Rapids, IA</t>
  </si>
  <si>
    <t>Champaign-Urbana, IL</t>
  </si>
  <si>
    <t>Cheyenne, WY</t>
  </si>
  <si>
    <t>Chico, CA</t>
  </si>
  <si>
    <t>Charlottesville, VA</t>
  </si>
  <si>
    <t>Charleston, WV</t>
  </si>
  <si>
    <t>Clarksville, TN-KY</t>
  </si>
  <si>
    <t>Cleveland, TN</t>
  </si>
  <si>
    <t>Coeur d'Alene, ID</t>
  </si>
  <si>
    <t>Columbus, GA-AL</t>
  </si>
  <si>
    <t>Columbia, MO</t>
  </si>
  <si>
    <t>Columbus, IN</t>
  </si>
  <si>
    <t>Corpus Christi, TX</t>
  </si>
  <si>
    <t>Corvallis, OR</t>
  </si>
  <si>
    <t>Carbondale-Marion, IL</t>
  </si>
  <si>
    <t>Crestview-Fort Walton Beach-Destin, FL</t>
  </si>
  <si>
    <t>College Station-Bryan, TX</t>
  </si>
  <si>
    <t>Cumberland, MD-WV</t>
  </si>
  <si>
    <t>Dalton, GA</t>
  </si>
  <si>
    <t>Danville, IL</t>
  </si>
  <si>
    <t>Daphne-Fairhope-Foley, AL</t>
  </si>
  <si>
    <t>Davenport-Moline-Rock Island, IA-IL</t>
  </si>
  <si>
    <t>Decatur, IL</t>
  </si>
  <si>
    <t>Decatur, AL</t>
  </si>
  <si>
    <t>Dothan, AL</t>
  </si>
  <si>
    <t>Dover, DE</t>
  </si>
  <si>
    <t>Dubuque, IA</t>
  </si>
  <si>
    <t>Duluth, MN-WI</t>
  </si>
  <si>
    <t>East Stroudsburg, PA</t>
  </si>
  <si>
    <t>Eau Claire, WI</t>
  </si>
  <si>
    <t>El Centro, CA</t>
  </si>
  <si>
    <t>Elizabethtown-Fort Knox, KY</t>
  </si>
  <si>
    <t>Elkhart-Goshen, IN</t>
  </si>
  <si>
    <t>Elmira, NY</t>
  </si>
  <si>
    <t>Enid, OK</t>
  </si>
  <si>
    <t>Erie, PA</t>
  </si>
  <si>
    <t>Eugene, OR</t>
  </si>
  <si>
    <t>Evansville, IN-KY</t>
  </si>
  <si>
    <t>Fayetteville, NC</t>
  </si>
  <si>
    <t>Fairbanks, AK</t>
  </si>
  <si>
    <t>Farmington, NM</t>
  </si>
  <si>
    <t>Fargo, ND-MN</t>
  </si>
  <si>
    <t>Fayetteville-Springdale-Rogers, AR-MO</t>
  </si>
  <si>
    <t>Flagstaff, AZ</t>
  </si>
  <si>
    <t>Flint, MI</t>
  </si>
  <si>
    <t>Florence, SC</t>
  </si>
  <si>
    <t>Florence-Muscle Shoals, AL</t>
  </si>
  <si>
    <t>Fond du Lac, WI</t>
  </si>
  <si>
    <t>Fort Collins, CO</t>
  </si>
  <si>
    <t>Fort Smith, AR-OK</t>
  </si>
  <si>
    <t>Fort Wayne, IN</t>
  </si>
  <si>
    <t>Gadsden, AL</t>
  </si>
  <si>
    <t>Gainesville, GA</t>
  </si>
  <si>
    <t>Gainesville, FL</t>
  </si>
  <si>
    <t>Gettysburg, PA</t>
  </si>
  <si>
    <t>Glens Falls, NY</t>
  </si>
  <si>
    <t>Goldsboro, NC</t>
  </si>
  <si>
    <t>Green Bay, WI</t>
  </si>
  <si>
    <t>Grand Island, NE</t>
  </si>
  <si>
    <t>Great Falls, MT</t>
  </si>
  <si>
    <t>Grand Forks, ND-MN</t>
  </si>
  <si>
    <t>Grand Junction, CO</t>
  </si>
  <si>
    <t>Greeley, CO</t>
  </si>
  <si>
    <t>Grants Pass, OR</t>
  </si>
  <si>
    <t>Gulfport-Biloxi-Pascagoula, MS</t>
  </si>
  <si>
    <t>Greenville, NC</t>
  </si>
  <si>
    <t>Hanford-Corcoran, CA</t>
  </si>
  <si>
    <t>Harrisonburg, VA</t>
  </si>
  <si>
    <t>Hagerstown-Martinsburg, MD-WV</t>
  </si>
  <si>
    <t>Hattiesburg, MS</t>
  </si>
  <si>
    <t>Hickory-Lenoir-Morganton, NC</t>
  </si>
  <si>
    <t>Hinesville, GA</t>
  </si>
  <si>
    <t>Hilton Head Island-Bluffton-Beaufort, SC</t>
  </si>
  <si>
    <t>Hammond, LA</t>
  </si>
  <si>
    <t>Houma-Thibodaux, LA</t>
  </si>
  <si>
    <t>Homosassa Springs, FL</t>
  </si>
  <si>
    <t>Hot Springs, AR</t>
  </si>
  <si>
    <t>Huntsville, AL</t>
  </si>
  <si>
    <t>Huntington-Ashland, WV-KY-OH</t>
  </si>
  <si>
    <t>Idaho Falls, ID</t>
  </si>
  <si>
    <t>Iowa City, IA</t>
  </si>
  <si>
    <t>Ithaca, NY</t>
  </si>
  <si>
    <t>Jackson, MI</t>
  </si>
  <si>
    <t>Janesville-Beloit, WI</t>
  </si>
  <si>
    <t>Jacksonville, NC</t>
  </si>
  <si>
    <t>Jackson, TN</t>
  </si>
  <si>
    <t>Jefferson City, MO</t>
  </si>
  <si>
    <t>Jonesboro, AR</t>
  </si>
  <si>
    <t>Johnstown, PA</t>
  </si>
  <si>
    <t>Johnson City, TN</t>
  </si>
  <si>
    <t>Joplin, MO</t>
  </si>
  <si>
    <t>Kahului-Wailuku-Lahaina, HI</t>
  </si>
  <si>
    <t>Kankakee, IL</t>
  </si>
  <si>
    <t>Kalamazoo-Portage, MI</t>
  </si>
  <si>
    <t>Killeen-Temple, TX</t>
  </si>
  <si>
    <t>Kingsport-Bristol-Bristol, TN-VA</t>
  </si>
  <si>
    <t>Kingston, NY</t>
  </si>
  <si>
    <t>Kennewick-Richland, WA</t>
  </si>
  <si>
    <t>Kokomo, IN</t>
  </si>
  <si>
    <t>Lafayette, LA</t>
  </si>
  <si>
    <t>Lancaster, PA</t>
  </si>
  <si>
    <t>Laredo, TX</t>
  </si>
  <si>
    <t>Lafayette-West Lafayette, IN</t>
  </si>
  <si>
    <t>Lake Havasu City-Kingman, AZ</t>
  </si>
  <si>
    <t>Lake Charles, LA</t>
  </si>
  <si>
    <t>Lansing-East Lansing, MI</t>
  </si>
  <si>
    <t>La Crosse-Onalaska, WI-MN</t>
  </si>
  <si>
    <t>Lawton, OK</t>
  </si>
  <si>
    <t>Lebanon, PA</t>
  </si>
  <si>
    <t>Lewiston, ID-WA</t>
  </si>
  <si>
    <t>Lewiston-Auburn, ME</t>
  </si>
  <si>
    <t>Lexington-Fayette, KY</t>
  </si>
  <si>
    <t>Lima, OH</t>
  </si>
  <si>
    <t>Lincoln, NE</t>
  </si>
  <si>
    <t>Logan, UT-ID</t>
  </si>
  <si>
    <t>Longview, TX</t>
  </si>
  <si>
    <t>Longview, WA</t>
  </si>
  <si>
    <t>Las Cruces, NM</t>
  </si>
  <si>
    <t>Lubbock, TX</t>
  </si>
  <si>
    <t>Lawrence, KS</t>
  </si>
  <si>
    <t>Lynchburg, VA</t>
  </si>
  <si>
    <t>Macon-Bibb County, GA</t>
  </si>
  <si>
    <t>Mankato-North Mankato, MN</t>
  </si>
  <si>
    <t>Manhattan, KS</t>
  </si>
  <si>
    <t>Madera, CA</t>
  </si>
  <si>
    <t>Mansfield, OH</t>
  </si>
  <si>
    <t>Merced, CA</t>
  </si>
  <si>
    <t>Medford, OR</t>
  </si>
  <si>
    <t>Michigan City-La Porte, IN</t>
  </si>
  <si>
    <t>Midland, TX</t>
  </si>
  <si>
    <t>Midland, MI</t>
  </si>
  <si>
    <t>Missoula, MT</t>
  </si>
  <si>
    <t>Manchester-Nashua, NH</t>
  </si>
  <si>
    <t>Mobile, AL</t>
  </si>
  <si>
    <t>Modesto, CA</t>
  </si>
  <si>
    <t>Monroe, MI</t>
  </si>
  <si>
    <t>Morgantown, WV</t>
  </si>
  <si>
    <t>Montgomery, AL</t>
  </si>
  <si>
    <t>Monroe, LA</t>
  </si>
  <si>
    <t>Mount Vernon-Anacortes, WA</t>
  </si>
  <si>
    <t>Morristown, TN</t>
  </si>
  <si>
    <t>Muncie, IN</t>
  </si>
  <si>
    <t>Muskegon, MI</t>
  </si>
  <si>
    <t>Myrtle Beach-Conway-North Myrtle Beach, SC-NC</t>
  </si>
  <si>
    <t>Napa, CA</t>
  </si>
  <si>
    <t>Nashville-Davidson-Murfreesboro-Franklin, TN</t>
  </si>
  <si>
    <t>Naples-Immokalee-Marco Island, FL</t>
  </si>
  <si>
    <t>New Bern, NC</t>
  </si>
  <si>
    <t>Niles-Benton Harbor, MI</t>
  </si>
  <si>
    <t>Norwich-New London, CT</t>
  </si>
  <si>
    <t>Ocala, FL</t>
  </si>
  <si>
    <t>Ocean City, NJ</t>
  </si>
  <si>
    <t>Odessa, TX</t>
  </si>
  <si>
    <t>Olympia-Tumwater, WA</t>
  </si>
  <si>
    <t>Oshkosh-Neenah, WI</t>
  </si>
  <si>
    <t>Owensboro, KY</t>
  </si>
  <si>
    <t>Panama City, FL</t>
  </si>
  <si>
    <t>Parkersburg-Vienna, WV</t>
  </si>
  <si>
    <t>Pensacola-Ferry Pass-Brent, FL</t>
  </si>
  <si>
    <t>Peoria, IL</t>
  </si>
  <si>
    <t>Pine Bluff, AR</t>
  </si>
  <si>
    <t>Pittsfield, MA</t>
  </si>
  <si>
    <t>Pocatello, ID</t>
  </si>
  <si>
    <t>Portland-South Portland, ME</t>
  </si>
  <si>
    <t>Prescott, AZ</t>
  </si>
  <si>
    <t>Port St. Lucie, FL</t>
  </si>
  <si>
    <t>Pueblo, CO</t>
  </si>
  <si>
    <t>Punta Gorda, FL</t>
  </si>
  <si>
    <t>Racine, WI</t>
  </si>
  <si>
    <t>Rapid City, SD</t>
  </si>
  <si>
    <t>Reading, PA</t>
  </si>
  <si>
    <t>Redding, CA</t>
  </si>
  <si>
    <t>Reno, NV</t>
  </si>
  <si>
    <t>Roanoke, VA</t>
  </si>
  <si>
    <t>Rockford, IL</t>
  </si>
  <si>
    <t>Rochester, MN</t>
  </si>
  <si>
    <t>Rocky Mount, NC</t>
  </si>
  <si>
    <t>Rome, GA</t>
  </si>
  <si>
    <t>Santa Rosa, CA</t>
  </si>
  <si>
    <t>Sacramento-Roseville-Arden-Arcade, CA</t>
  </si>
  <si>
    <t>Salem, OR</t>
  </si>
  <si>
    <t>Saginaw, MI</t>
  </si>
  <si>
    <t>Salinas, CA</t>
  </si>
  <si>
    <t>San Angelo, TX</t>
  </si>
  <si>
    <t>Salisbury, MD-DE</t>
  </si>
  <si>
    <t>Santa Maria-Santa Barbara, CA</t>
  </si>
  <si>
    <t>St. George, UT</t>
  </si>
  <si>
    <t>Savannah, GA</t>
  </si>
  <si>
    <t>Santa Cruz-Watsonville, CA</t>
  </si>
  <si>
    <t>Sebring, FL</t>
  </si>
  <si>
    <t>Santa Fe, NM</t>
  </si>
  <si>
    <t>Sheboygan, WI</t>
  </si>
  <si>
    <t>Sherman-Denison, TX</t>
  </si>
  <si>
    <t>Shreveport-Bossier City, LA</t>
  </si>
  <si>
    <t>Sierra Vista-Douglas, AZ</t>
  </si>
  <si>
    <t>Sioux City, IA-NE-SD</t>
  </si>
  <si>
    <t>Sioux Falls, SD</t>
  </si>
  <si>
    <t>San Luis Obispo-Paso Robles-Arroyo Grande, CA</t>
  </si>
  <si>
    <t>South Bend-Mishawaka, IN-MI</t>
  </si>
  <si>
    <t>Spartanburg, SC</t>
  </si>
  <si>
    <t>Springfield, OH</t>
  </si>
  <si>
    <t>Springfield, MO</t>
  </si>
  <si>
    <t>Springfield, IL</t>
  </si>
  <si>
    <t>St. Cloud, MN</t>
  </si>
  <si>
    <t>State College, PA</t>
  </si>
  <si>
    <t>St. Joseph, MO-KS</t>
  </si>
  <si>
    <t>Staunton-Waynesboro, VA</t>
  </si>
  <si>
    <t>Sumter, SC</t>
  </si>
  <si>
    <t>Scranton-Wilkes-Barre-Hazleton, PA</t>
  </si>
  <si>
    <t>Tallahassee, FL</t>
  </si>
  <si>
    <t>Terre Haute, IN</t>
  </si>
  <si>
    <t>Texarkana, TX-AR</t>
  </si>
  <si>
    <t>The Villages, FL</t>
  </si>
  <si>
    <t>Topeka, KS</t>
  </si>
  <si>
    <t>Trenton, NJ</t>
  </si>
  <si>
    <t>Tuscaloosa, AL</t>
  </si>
  <si>
    <t>Twin Falls, ID</t>
  </si>
  <si>
    <t>Tyler, TX</t>
  </si>
  <si>
    <t>Utica-Rome, NY</t>
  </si>
  <si>
    <t>Valdosta, GA</t>
  </si>
  <si>
    <t>Vallejo-Fairfield, CA</t>
  </si>
  <si>
    <t>Sebastian-Vero Beach, FL</t>
  </si>
  <si>
    <t>Victoria, TX</t>
  </si>
  <si>
    <t>Vineland-Bridgeton, NJ</t>
  </si>
  <si>
    <t>Visalia-Porterville, CA</t>
  </si>
  <si>
    <t>Waco, TX</t>
  </si>
  <si>
    <t>Watertown-Fort Drum, NY</t>
  </si>
  <si>
    <t>Waterloo-Cedar Falls, IA</t>
  </si>
  <si>
    <t>Walla Walla, WA</t>
  </si>
  <si>
    <t>Warner Robins, GA</t>
  </si>
  <si>
    <t>Wausau, WI</t>
  </si>
  <si>
    <t>Weirton-Steubenville, WV-OH</t>
  </si>
  <si>
    <t>Wenatchee, WA</t>
  </si>
  <si>
    <t>Wheeling, WV-OH</t>
  </si>
  <si>
    <t>Wichita Falls, TX</t>
  </si>
  <si>
    <t>Williamsport, PA</t>
  </si>
  <si>
    <t>Wilmington, NC</t>
  </si>
  <si>
    <t>Winchester, VA-WV</t>
  </si>
  <si>
    <t>Yakima, WA</t>
  </si>
  <si>
    <t>York-Hanover, PA</t>
  </si>
  <si>
    <t>Youngstown-Warren-Boardman, OH-PA</t>
  </si>
  <si>
    <t>Yuba City, CA</t>
  </si>
  <si>
    <t>Yuma, AZ</t>
  </si>
  <si>
    <t>Note: Home prices are the median sale price of existing single-family homes and incomes are the median household income within markets.</t>
  </si>
  <si>
    <t>Source:  JCHS tabulations of National Association of Realtors, Metropolitan Median Area Prices, and Moody's Analytics Forecasts.</t>
  </si>
  <si>
    <t>Metropolitan Area / Division</t>
  </si>
  <si>
    <r>
      <t>Median Home Value</t>
    </r>
    <r>
      <rPr>
        <b/>
        <vertAlign val="superscript"/>
        <sz val="11"/>
        <color theme="1"/>
        <rFont val="Calibri"/>
        <family val="2"/>
        <scheme val="minor"/>
      </rPr>
      <t>1</t>
    </r>
  </si>
  <si>
    <r>
      <t>Annual Change in Home Prices (Percent)</t>
    </r>
    <r>
      <rPr>
        <b/>
        <vertAlign val="superscript"/>
        <sz val="12"/>
        <color theme="1"/>
        <rFont val="Calibri"/>
        <family val="2"/>
        <scheme val="minor"/>
      </rPr>
      <t>2</t>
    </r>
  </si>
  <si>
    <t>Nominal</t>
  </si>
  <si>
    <t>Real</t>
  </si>
  <si>
    <t>Sept. 2020</t>
  </si>
  <si>
    <t>2019 Q1</t>
  </si>
  <si>
    <t>2019 Q2</t>
  </si>
  <si>
    <t>2019 Q3</t>
  </si>
  <si>
    <t>2019 Q4</t>
  </si>
  <si>
    <t>2020 Q1</t>
  </si>
  <si>
    <t>2020 Q2</t>
  </si>
  <si>
    <t>Atlanta-Sandy Springs-Alpharetta, GA</t>
  </si>
  <si>
    <t>Austin-Round Rock-Georgetown, TX</t>
  </si>
  <si>
    <t xml:space="preserve">    Boston, MA  (MSAD)</t>
  </si>
  <si>
    <t xml:space="preserve">    Cambridge-Newton-Framingham, MA  (MSAD)</t>
  </si>
  <si>
    <t xml:space="preserve">    Rockingham County-Strafford County, NH  (MSAD)</t>
  </si>
  <si>
    <t>Buffalo-Cheektowaga, NY</t>
  </si>
  <si>
    <t xml:space="preserve">    Chicago-Naperville-Evanston, IL  (MSAD)</t>
  </si>
  <si>
    <t xml:space="preserve">    Elgin, IL  (MSAD)</t>
  </si>
  <si>
    <t xml:space="preserve">    Gary, IN  (MSAD)</t>
  </si>
  <si>
    <t xml:space="preserve">    Lake County-Kenosha County, IL-WI  (MSAD)</t>
  </si>
  <si>
    <t xml:space="preserve">    Dallas-Plano-Irving, TX  (MSAD)</t>
  </si>
  <si>
    <t xml:space="preserve">    Fort Worth-Arlington-Grapevine, TX  (MSAD)</t>
  </si>
  <si>
    <t>Dayton-Kettering, OH</t>
  </si>
  <si>
    <t xml:space="preserve">    Detroit-Dearborn-Livonia, MI  (MSAD)</t>
  </si>
  <si>
    <t xml:space="preserve">    Warren-Troy-Farmington Hills, MI  (MSAD)</t>
  </si>
  <si>
    <t>Grand Rapids-Kentwood, MI</t>
  </si>
  <si>
    <t>Greenville-Anderson, SC</t>
  </si>
  <si>
    <t>Hartford-East Hartford-Middletown, CT</t>
  </si>
  <si>
    <t xml:space="preserve">    Anaheim-Santa Ana-Irvine, CA  (MSAD)</t>
  </si>
  <si>
    <t xml:space="preserve">    Los Angeles-Long Beach-Glendale, CA  (MSAD)</t>
  </si>
  <si>
    <t xml:space="preserve">    Fort Lauderdale-Pompano Beach-Sunrise, FL  (MSAD)</t>
  </si>
  <si>
    <t xml:space="preserve">    Miami-Miami Beach-Kendall, FL  (MSAD)</t>
  </si>
  <si>
    <t xml:space="preserve">    West Palm Beach-Boca Raton-Boynton Beach, FL  (MSAD)</t>
  </si>
  <si>
    <t>Milwaukee-Waukesha, WI</t>
  </si>
  <si>
    <t xml:space="preserve">    Nassau County-Suffolk County, NY  (MSAD)</t>
  </si>
  <si>
    <t xml:space="preserve">    Newark, NJ-PA  (MSAD)</t>
  </si>
  <si>
    <t xml:space="preserve">    New Brunswick-Lakewood, NJ  (MSAD)</t>
  </si>
  <si>
    <t xml:space="preserve">    New York-Jersey City-White Plains, NY-NJ  (MSAD)</t>
  </si>
  <si>
    <t xml:space="preserve">    Camden, NJ  (MSAD)</t>
  </si>
  <si>
    <t xml:space="preserve">    Montgomery County-Bucks County-Chester County, PA  (MSAD)</t>
  </si>
  <si>
    <t xml:space="preserve">    Philadelphia, PA  (MSAD)</t>
  </si>
  <si>
    <t xml:space="preserve">    Wilmington, DE-MD-NJ  (MSAD)</t>
  </si>
  <si>
    <t>Phoenix-Mesa-Chandler, AZ</t>
  </si>
  <si>
    <t>Raleigh-Cary, NC</t>
  </si>
  <si>
    <t>Sacramento-Roseville-Folsom, CA</t>
  </si>
  <si>
    <t>San Diego-Chula Vista-Carlsbad, CA</t>
  </si>
  <si>
    <t xml:space="preserve">    Oakland-Berkeley-Livermore, CA  (MSAD)</t>
  </si>
  <si>
    <t xml:space="preserve">    San Francisco-San Mateo-Redwood City, CA  (MSAD)</t>
  </si>
  <si>
    <t xml:space="preserve">    San Rafael, CA  (MSAD)</t>
  </si>
  <si>
    <t>Scranton--Wilkes-Barre, PA</t>
  </si>
  <si>
    <t xml:space="preserve">    Seattle-Bellevue-Kent, WA  (MSAD)</t>
  </si>
  <si>
    <t xml:space="preserve">    Tacoma-Lakewood, WA  (MSAD)</t>
  </si>
  <si>
    <t>Stockton, CA</t>
  </si>
  <si>
    <t xml:space="preserve">    Frederick-Gaithersburg-Rockville, MD  (MSAD)</t>
  </si>
  <si>
    <t xml:space="preserve">    Washington-Arlington-Alexandria, DC-VA-MD-WV  (MSAD)</t>
  </si>
  <si>
    <t>Return to top</t>
  </si>
  <si>
    <t>Notes: All real values are adjusted to 2020 dollars by the CPI-U for All Items less shelter. Zillow does not report median home value estimates for metro divisions, and FHFA does not report its all-transactions price index for metro areas containing metro divisions. These values are omitted.</t>
  </si>
  <si>
    <t>Sources:  1. Zillow Median Home Value Index, https://www.zillow.com/research/data/.</t>
  </si>
  <si>
    <t xml:space="preserve">                      2. FHFA All-Transactions House Price Index</t>
  </si>
  <si>
    <t>Median Land Value as Share of Property Value (Percent)</t>
  </si>
  <si>
    <t>Metro Area Median Land Price Per 1/4 Acre</t>
  </si>
  <si>
    <t>Change 2012–2018 (Percent)</t>
  </si>
  <si>
    <t>Aberdeen, WA</t>
  </si>
  <si>
    <t>Ada, OK</t>
  </si>
  <si>
    <t>Adrian, MI</t>
  </si>
  <si>
    <t>Albany-Lebanon, OR</t>
  </si>
  <si>
    <t>Albertville, AL</t>
  </si>
  <si>
    <t>Alexander City, AL</t>
  </si>
  <si>
    <t>Alexandria, MN</t>
  </si>
  <si>
    <t>Alpena, MI</t>
  </si>
  <si>
    <t>Angola, IN</t>
  </si>
  <si>
    <t>Anniston-Oxford, AL</t>
  </si>
  <si>
    <t>Ardmore, OK</t>
  </si>
  <si>
    <t>Astoria, OR</t>
  </si>
  <si>
    <t>Athens, TX</t>
  </si>
  <si>
    <t>Auburn, NY</t>
  </si>
  <si>
    <t>Augusta-Waterville, ME</t>
  </si>
  <si>
    <t>Baraboo, WI</t>
  </si>
  <si>
    <t>Bardstown, KY</t>
  </si>
  <si>
    <t>Barre, VT</t>
  </si>
  <si>
    <t>Beaver Dam, WI</t>
  </si>
  <si>
    <t>Bellefontaine, OH</t>
  </si>
  <si>
    <t>Bend, OR</t>
  </si>
  <si>
    <t>Blackfoot, ID</t>
  </si>
  <si>
    <t>Blacksburg-Christiansburg, VA</t>
  </si>
  <si>
    <t>Blytheville, AR</t>
  </si>
  <si>
    <t>Boone, NC</t>
  </si>
  <si>
    <t>Bozeman, MT</t>
  </si>
  <si>
    <t>Brainerd, MN</t>
  </si>
  <si>
    <t>Branson, MO</t>
  </si>
  <si>
    <t>Breckenridge, CO</t>
  </si>
  <si>
    <t>Bremerton-Silverdale-Port Orchard, WA</t>
  </si>
  <si>
    <t>Brevard, NC</t>
  </si>
  <si>
    <t>Brookings, SD</t>
  </si>
  <si>
    <t>Brownwood, TX</t>
  </si>
  <si>
    <t>Burlington, IA-IL</t>
  </si>
  <si>
    <t>Butte-Silver Bow, MT</t>
  </si>
  <si>
    <t>Calhoun, GA</t>
  </si>
  <si>
    <t>Cambridge, MD</t>
  </si>
  <si>
    <t>Carlsbad-Artesia, NM</t>
  </si>
  <si>
    <t>Cedar City, UT</t>
  </si>
  <si>
    <t>Centralia, WA</t>
  </si>
  <si>
    <t>Clarksburg, WV</t>
  </si>
  <si>
    <t>Clearlake, CA</t>
  </si>
  <si>
    <t>Clovis, NM</t>
  </si>
  <si>
    <t>Coldwater, MI</t>
  </si>
  <si>
    <t>Columbus, MS</t>
  </si>
  <si>
    <t>Columbus, NE</t>
  </si>
  <si>
    <t>Concord, NH</t>
  </si>
  <si>
    <t>Cookeville, TN</t>
  </si>
  <si>
    <t>Corinth, MS</t>
  </si>
  <si>
    <t>Cornelia, GA</t>
  </si>
  <si>
    <t>Crossville, TN</t>
  </si>
  <si>
    <t>Cullman, AL</t>
  </si>
  <si>
    <t>Cullowhee, NC</t>
  </si>
  <si>
    <t>Danville, KY</t>
  </si>
  <si>
    <t>Danville, VA</t>
  </si>
  <si>
    <t>Dickinson, ND</t>
  </si>
  <si>
    <t>Dodge City, KS</t>
  </si>
  <si>
    <t>Dublin, GA</t>
  </si>
  <si>
    <t>DuBois, PA</t>
  </si>
  <si>
    <t>Durango, CO</t>
  </si>
  <si>
    <t>Durant, OK</t>
  </si>
  <si>
    <t>Easton, MD</t>
  </si>
  <si>
    <t>Edwards, CO</t>
  </si>
  <si>
    <t>Effingham, IL</t>
  </si>
  <si>
    <t>Elizabeth City, NC</t>
  </si>
  <si>
    <t>Elko, NV</t>
  </si>
  <si>
    <t>Ellensburg, WA</t>
  </si>
  <si>
    <t>Enterprise, AL</t>
  </si>
  <si>
    <t>Eugene-Springfield, OR</t>
  </si>
  <si>
    <t>Eureka-Arcata, CA</t>
  </si>
  <si>
    <t>Evanston, WY</t>
  </si>
  <si>
    <t>Fairmont, WV</t>
  </si>
  <si>
    <t>Faribault-Northfield, MN</t>
  </si>
  <si>
    <t>Farmington, MO</t>
  </si>
  <si>
    <t>Fayetteville-Springdale-Rogers, AR</t>
  </si>
  <si>
    <t>Fergus Falls, MN</t>
  </si>
  <si>
    <t>Fernley, NV</t>
  </si>
  <si>
    <t>Findlay, OH</t>
  </si>
  <si>
    <t>Fort Payne, AL</t>
  </si>
  <si>
    <t>Frankfort, KY</t>
  </si>
  <si>
    <t>Galesburg, IL</t>
  </si>
  <si>
    <t>Garden City, KS</t>
  </si>
  <si>
    <t>Gardnerville Ranchos, NV</t>
  </si>
  <si>
    <t>Georgetown, SC</t>
  </si>
  <si>
    <t>Gillette, WY</t>
  </si>
  <si>
    <t>Glasgow, KY</t>
  </si>
  <si>
    <t>Glenwood Springs, CO</t>
  </si>
  <si>
    <t>Gloversville, NY</t>
  </si>
  <si>
    <t>Granbury, TX</t>
  </si>
  <si>
    <t>Grand Rapids, MN</t>
  </si>
  <si>
    <t>Greensburg, IN</t>
  </si>
  <si>
    <t>Gulfport-Biloxi, MS</t>
  </si>
  <si>
    <t>Hailey, ID</t>
  </si>
  <si>
    <t>Hastings, NE</t>
  </si>
  <si>
    <t>Hays, KS</t>
  </si>
  <si>
    <t>Heber, UT</t>
  </si>
  <si>
    <t>Helena, MT</t>
  </si>
  <si>
    <t>Hermiston-Pendleton, OR</t>
  </si>
  <si>
    <t>Hillsdale, MI</t>
  </si>
  <si>
    <t>Hilo, HI</t>
  </si>
  <si>
    <t>Hilton Head Island-Bluffton, SC</t>
  </si>
  <si>
    <t>Holland, MI</t>
  </si>
  <si>
    <t>Hood River, OR</t>
  </si>
  <si>
    <t>Hudson, NY</t>
  </si>
  <si>
    <t>Huntsville, TX</t>
  </si>
  <si>
    <t>Hutchinson, KS</t>
  </si>
  <si>
    <t>Hutchinson, MN</t>
  </si>
  <si>
    <t>Indiana, PA</t>
  </si>
  <si>
    <t>Jackson, WY-ID</t>
  </si>
  <si>
    <t>Jamestown-Dunkirk-Fredonia, NY</t>
  </si>
  <si>
    <t>Jasper, AL</t>
  </si>
  <si>
    <t>Jasper, IN</t>
  </si>
  <si>
    <t>Jefferson, GA</t>
  </si>
  <si>
    <t>Juneau, AK</t>
  </si>
  <si>
    <t>Kalispell, MT</t>
  </si>
  <si>
    <t>Kapaa, HI</t>
  </si>
  <si>
    <t>Kearney, NE</t>
  </si>
  <si>
    <t>Keene, NH</t>
  </si>
  <si>
    <t>Key West, FL</t>
  </si>
  <si>
    <t>Kill Devil Hills, NC</t>
  </si>
  <si>
    <t>Kingsport-Bristol, TN-VA</t>
  </si>
  <si>
    <t>Klamath Falls, OR</t>
  </si>
  <si>
    <t>Laconia, NH</t>
  </si>
  <si>
    <t>LaGrange, GA-AL</t>
  </si>
  <si>
    <t>Laramie, WY</t>
  </si>
  <si>
    <t>Lebanon, MO</t>
  </si>
  <si>
    <t>Lebanon, NH-VT</t>
  </si>
  <si>
    <t>Lewisburg, PA</t>
  </si>
  <si>
    <t>London, KY</t>
  </si>
  <si>
    <t>Los Alamos, NM</t>
  </si>
  <si>
    <t>Madisonville, KY</t>
  </si>
  <si>
    <t>Mankato, MN</t>
  </si>
  <si>
    <t>Marquette, MI</t>
  </si>
  <si>
    <t>McAlester, OK</t>
  </si>
  <si>
    <t>Menomonie, WI</t>
  </si>
  <si>
    <t>Meridian, MS</t>
  </si>
  <si>
    <t>Miami-Fort Lauderdale-Pompano Beach, FL</t>
  </si>
  <si>
    <t>Minot, ND</t>
  </si>
  <si>
    <t>Montrose, CO</t>
  </si>
  <si>
    <t>Morehead City, NC</t>
  </si>
  <si>
    <t>Morgan City, LA</t>
  </si>
  <si>
    <t>Moscow, ID</t>
  </si>
  <si>
    <t>Moses Lake, WA</t>
  </si>
  <si>
    <t>Mountain Home, AR</t>
  </si>
  <si>
    <t>Mount Airy, NC</t>
  </si>
  <si>
    <t>Mount Sterling, KY</t>
  </si>
  <si>
    <t>Murray, KY</t>
  </si>
  <si>
    <t>Naples-Marco Island, FL</t>
  </si>
  <si>
    <t>Natchitoches, LA</t>
  </si>
  <si>
    <t>Newport, OR</t>
  </si>
  <si>
    <t>Niles, MI</t>
  </si>
  <si>
    <t>Nogales, AZ</t>
  </si>
  <si>
    <t>Norfolk, NE</t>
  </si>
  <si>
    <t>North Platte, NE</t>
  </si>
  <si>
    <t>North Wilkesboro, NC</t>
  </si>
  <si>
    <t>Oak Harbor, WA</t>
  </si>
  <si>
    <t>Ogdensburg-Massena, NY</t>
  </si>
  <si>
    <t>Olympia-Lacey-Tumwater, WA</t>
  </si>
  <si>
    <t>Oneonta, NY</t>
  </si>
  <si>
    <t>Opelousas, LA</t>
  </si>
  <si>
    <t>Orangeburg, SC</t>
  </si>
  <si>
    <t>Ottawa, IL</t>
  </si>
  <si>
    <t>Owatonna, MN</t>
  </si>
  <si>
    <t>Oxford, MS</t>
  </si>
  <si>
    <t>Paducah, KY-IL</t>
  </si>
  <si>
    <t>Pahrump, NV</t>
  </si>
  <si>
    <t>Paragould, AR</t>
  </si>
  <si>
    <t>Payson, AZ</t>
  </si>
  <si>
    <t>Picayune, MS</t>
  </si>
  <si>
    <t>Pinehurst-Southern Pines, NC</t>
  </si>
  <si>
    <t>Platteville, WI</t>
  </si>
  <si>
    <t>Plattsburgh, NY</t>
  </si>
  <si>
    <t>Plymouth, IN</t>
  </si>
  <si>
    <t>Poplar Bluff, MO</t>
  </si>
  <si>
    <t>Port Angeles, WA</t>
  </si>
  <si>
    <t>Pottsville, PA</t>
  </si>
  <si>
    <t>Poughkeepsie-Newburgh-Middletown, NY</t>
  </si>
  <si>
    <t>Prescott Valley-Prescott, AZ</t>
  </si>
  <si>
    <t>Pullman, WA</t>
  </si>
  <si>
    <t>Quincy, IL-MO</t>
  </si>
  <si>
    <t>Red Bluff, CA</t>
  </si>
  <si>
    <t>Red Wing, MN</t>
  </si>
  <si>
    <t>Richmond-Berea, KY</t>
  </si>
  <si>
    <t>Riverton, WY</t>
  </si>
  <si>
    <t>Rochelle, IL</t>
  </si>
  <si>
    <t>Rockport, TX</t>
  </si>
  <si>
    <t>Rock Springs, WY</t>
  </si>
  <si>
    <t>Rolla, MO</t>
  </si>
  <si>
    <t>Roseburg, OR</t>
  </si>
  <si>
    <t>Roswell, NM</t>
  </si>
  <si>
    <t>Ruidoso, NM</t>
  </si>
  <si>
    <t>Russellville, AR</t>
  </si>
  <si>
    <t>Ruston, LA</t>
  </si>
  <si>
    <t>St. Marys, GA</t>
  </si>
  <si>
    <t>Salina, KS</t>
  </si>
  <si>
    <t>Sandpoint, ID</t>
  </si>
  <si>
    <t>Sandusky, OH</t>
  </si>
  <si>
    <t>San Francisco-Oakland-Berkeley, CA</t>
  </si>
  <si>
    <t>San Luis Obispo-Paso Robles, CA</t>
  </si>
  <si>
    <t>Santa Rosa-Petaluma, CA</t>
  </si>
  <si>
    <t>Sayre, PA</t>
  </si>
  <si>
    <t>Scottsboro, AL</t>
  </si>
  <si>
    <t>Searcy, AR</t>
  </si>
  <si>
    <t>Sebring-Avon Park, FL</t>
  </si>
  <si>
    <t>Sedalia, MO</t>
  </si>
  <si>
    <t>Selinsgrove, PA</t>
  </si>
  <si>
    <t>Seneca, SC</t>
  </si>
  <si>
    <t>Sevierville, TN</t>
  </si>
  <si>
    <t>Shawnee, OK</t>
  </si>
  <si>
    <t>Shelby, NC</t>
  </si>
  <si>
    <t>Shelton, WA</t>
  </si>
  <si>
    <t>Sheridan, WY</t>
  </si>
  <si>
    <t>Show Low, AZ</t>
  </si>
  <si>
    <t>Sikeston, MO</t>
  </si>
  <si>
    <t>Somerset, KY</t>
  </si>
  <si>
    <t>Sonora, CA</t>
  </si>
  <si>
    <t>Spearfish, SD</t>
  </si>
  <si>
    <t>Spirit Lake, IA</t>
  </si>
  <si>
    <t>Starkville, MS</t>
  </si>
  <si>
    <t>Staunton, VA</t>
  </si>
  <si>
    <t>Steamboat Springs, CO</t>
  </si>
  <si>
    <t>Stevens Point, WI</t>
  </si>
  <si>
    <t>Stillwater, OK</t>
  </si>
  <si>
    <t>Sturgis, MI</t>
  </si>
  <si>
    <t>Sunbury, PA</t>
  </si>
  <si>
    <t>Talladega-Sylacauga, AL</t>
  </si>
  <si>
    <t>Taos, NM</t>
  </si>
  <si>
    <t>Torrington, CT</t>
  </si>
  <si>
    <t>Traverse City, MI</t>
  </si>
  <si>
    <t>Trenton-Princeton, NJ</t>
  </si>
  <si>
    <t>Truckee-Grass Valley, CA</t>
  </si>
  <si>
    <t>Tupelo, MS</t>
  </si>
  <si>
    <t>Ukiah, CA</t>
  </si>
  <si>
    <t>Vallejo, CA</t>
  </si>
  <si>
    <t>Vernal, UT</t>
  </si>
  <si>
    <t>Vineyard Haven, MA</t>
  </si>
  <si>
    <t>Visalia, CA</t>
  </si>
  <si>
    <t>Warrensburg, MO</t>
  </si>
  <si>
    <t>Warsaw, IN</t>
  </si>
  <si>
    <t>Washington, NC</t>
  </si>
  <si>
    <t>Watertown, SD</t>
  </si>
  <si>
    <t>Watertown-Fort Atkinson, WI</t>
  </si>
  <si>
    <t>Wausau-Weston, WI</t>
  </si>
  <si>
    <t>West Plains, MO</t>
  </si>
  <si>
    <t>Whitewater, WI</t>
  </si>
  <si>
    <t>Williston, ND</t>
  </si>
  <si>
    <t>Willmar, MN</t>
  </si>
  <si>
    <t>Wilson, NC</t>
  </si>
  <si>
    <t>Wisconsin Rapids-Marshfield, WI</t>
  </si>
  <si>
    <t>Wooster, OH</t>
  </si>
  <si>
    <t>Yankton, SD</t>
  </si>
  <si>
    <t>Notes: Prices are for land occupied by single-family homes.</t>
  </si>
  <si>
    <t>Source:  JCHS tabulations of Federal Housing Finance Agency (FHFA), The Price of Residential Land for Counties, ZIP Codes, and Census Tracts in the United States.</t>
  </si>
  <si>
    <t>State</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</si>
  <si>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</si>
  <si>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</si>
  <si>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</si>
  <si>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</si>
  <si>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</si>
  <si>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</si>
  <si>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</si>
  <si>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</si>
  <si>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</si>
  <si>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</si>
  <si>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</si>
  <si>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</si>
  <si>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</si>
  <si>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</si>
  <si>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</si>
  <si>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</si>
  <si>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</si>
  <si>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</si>
  <si>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</si>
  <si>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</si>
  <si>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</si>
  <si>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</si>
  <si>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</si>
  <si>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</si>
  <si>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</si>
  <si>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</si>
  <si>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</si>
  <si>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</si>
  <si>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</si>
  <si>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</si>
  <si>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</si>
  <si>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</si>
  <si>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</si>
  <si>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</si>
  <si>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</si>
  <si>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</si>
  <si>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</si>
  <si>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</si>
  <si>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</si>
  <si>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</si>
  <si>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</si>
  <si>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</si>
  <si>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</si>
  <si>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</si>
  <si>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</si>
  <si>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</si>
  <si>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</si>
  <si>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</si>
  <si>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</si>
  <si>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</si>
  <si>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</si>
  <si>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r>
      <rPr>
        <b/>
        <sz val="11"/>
        <color theme="1"/>
        <rFont val="Calibri"/>
        <family val="2"/>
        <scheme val="minor"/>
      </rPr>
      <t>Sources</t>
    </r>
    <r>
      <rPr>
        <sz val="11"/>
        <color theme="1"/>
        <rFont val="Calibri"/>
        <family val="2"/>
        <scheme val="minor"/>
      </rPr>
      <t>: JCHS tabulation of US Census Bureau, 2019 American Community Survey 1-Year Estimates.</t>
    </r>
  </si>
  <si>
    <t>Notes: Household income categories are inflated to 2019 dollars using CPI-U all items. White, Black, Asian, and householders of another race are non-Hispanic. Hispanic householders may be of any race. Children are the householder's own, adopted, or step children under the age of 18.</t>
  </si>
  <si>
    <t>Household Growth and Interstate Migration</t>
  </si>
  <si>
    <t>Household Interstate Migration</t>
  </si>
  <si>
    <t>Growth 2018-2019</t>
  </si>
  <si>
    <t>Moves Into State in 2018-2019</t>
  </si>
  <si>
    <t>Moves Out of State in 2018-2019</t>
  </si>
  <si>
    <t>Net Moves to/from State</t>
  </si>
  <si>
    <t>Net Interstate Migration as Share of Total Growth (Percent)</t>
  </si>
  <si>
    <t xml:space="preserve">Source: JCHS tabulations of US Census Bureau, American Community Survey 1-Year Estimates. </t>
  </si>
  <si>
    <t>Table W-9: US National–Households with Lost Income and Behind on Housing Payments by Select Demographic Characteristics</t>
  </si>
  <si>
    <t>Table W-13: Metro Area–Cost-Burden Rates by Household Income: 2019</t>
  </si>
  <si>
    <t>Table W-14: Metro Area–Cost-Burden Rates for Renters and Owners: 2019</t>
  </si>
  <si>
    <t>Table W-18: Metro Area–Median Home Price-to-Median Income Ratios: 1990–2019</t>
  </si>
  <si>
    <t>Table W-19: Metro Area–Home Price Changes: 2019–2020</t>
  </si>
  <si>
    <t>Table W-20: Metro Area–Change in Median Land Prices: 2012–2018</t>
  </si>
  <si>
    <t>Table W-21: State–Cost-Burden Rates for Renters and Owners: 2019</t>
  </si>
  <si>
    <t xml:space="preserve">US National-Renter Household Characteristics: 2004, 2018, 2019 </t>
  </si>
  <si>
    <t>US National-Households by Age and Type, 2014-2019</t>
  </si>
  <si>
    <t>Table W-24</t>
  </si>
  <si>
    <t>Table W-15: Metro Area–General Housing and Demographic Characteristics: 2019</t>
  </si>
  <si>
    <t>Source:  JCHS tabulations of US Census Bureau, 2019 American Community Survey 1-Year Estimates and Missouri Census Data Center data.</t>
  </si>
  <si>
    <t xml:space="preserve">Table W-24: State–Household Growth and Interstate Migration, 2018-2019 </t>
  </si>
  <si>
    <t>Table W-23: State–Rental Stock Characteristics: 2019 and Change 2004-2019</t>
  </si>
  <si>
    <t>Table W-22: State–Renter Household Characteristics: 2019 and Change 2004-2019</t>
  </si>
  <si>
    <t>Table W-17: Metro Area–Rental Stock Characteristics: 2019</t>
  </si>
  <si>
    <t>Table W-16: Metro Area–Renter Household Characteristics: 2019</t>
  </si>
  <si>
    <t>Table W-12: US National–US Net Annual Immigration, 1991-2040</t>
  </si>
  <si>
    <t xml:space="preserve">Note: Incomes are adjusted to constant 2019 dollars using the CPI-U for all items. </t>
  </si>
  <si>
    <t>Table W-11: US National–Real Median Household Incomes and Unemployment Rates, 2010-September 2020</t>
  </si>
  <si>
    <t>Table W-10: US National–Population Living in Census Tracts With 20% or Higher Higher Poverty, 2018</t>
  </si>
  <si>
    <t>Notes: Data are for the second half of September 2020.  Households who are behind on their rent or mortgage reported that they were not currently caught up on rent or mortgage payments at the time of survey. White, Black, and Asian households are non-Hispanic. Hispanic households may be of any race.</t>
  </si>
  <si>
    <t>Source: JCHS tabulations of US Census Bureau, Household Pulse Survey, Week 15.</t>
  </si>
  <si>
    <t>Table W-8: US National–Rental Stock Characteristics: 2004, 2018, 2019</t>
  </si>
  <si>
    <t>Table W-7: US National–Renter Household Characteristics: 2004, 2018, 2019</t>
  </si>
  <si>
    <t>Table W-6: US National–Households, Population, and Headship Rates by Age, 2010-2019</t>
  </si>
  <si>
    <t>Table W-5: US National–Households by Age and Type, 2014-2019</t>
  </si>
  <si>
    <t>Table W-4: US National–Households by Age and Race/Ethnicity, 2014–2019</t>
  </si>
  <si>
    <t>Table W-3: US National–Median Household Income by Race and Ethnicity: 1980-2019</t>
  </si>
  <si>
    <t>Median Household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</si>
</sst>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6" formatCode="&quot;$&quot;#,##0_);[Red]\(&quot;$&quot;#,##0\)"/>
    <numFmt numFmtId="43" formatCode="_(* #,##0.00_);_(* \(#,##0.00\);_(* &quot;-&quot;??_);_(@_)"/>
    <numFmt numFmtId="164" formatCode="General_)"/>
    <numFmt numFmtId="165" formatCode="0.0,"/>
    <numFmt numFmtId="166" formatCode="0.0"/>
    <numFmt numFmtId="167" formatCode="#,##0.00000"/>
    <numFmt numFmtId="168" formatCode="_(* #,##0_);_(* \(#,##0\);_(* &quot;-&quot;??_);_(@_)"/>
    <numFmt numFmtId="169" formatCode="#,##0.0"/>
    <numFmt numFmtId="170" formatCode="_(* #,##0.0_);_(* \(#,##0.0\);_(* &quot;-&quot;??_);_(@_)"/>
    <numFmt numFmtId="171" formatCode="0.0%"/>
    <numFmt numFmtId="172" formatCode="#,##0.0_);\(#,##0.0\)"/>
    <numFmt numFmtId="173" formatCode="#,##0,"/>
  </numFmts>
  <fonts count="39"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6"/>
      <color theme="1"/>
      <name val="Calibri"/>
      <family val="2"/>
      <scheme val="minor"/>
    </font>
    <font>
      <sz val="15"/>
      <color theme="1"/>
      <name val="Calibri"/>
      <family val="2"/>
      <scheme val="minor"/>
    </font>
    <font>
      <b/>
      <vertAlign val="superscript"/>
      <sz val="11"/>
      <color theme="1"/>
      <name val="Calibri"/>
      <family val="2"/>
      <scheme val="minor"/>
    </font>
    <font>
      <b/>
      <sz val="10"/>
      <color theme="1"/>
      <name val="Calibri"/>
      <family val="2"/>
      <scheme val="minor"/>
    </font>
    <font>
      <b/>
      <vertAlign val="superscript"/>
      <sz val="10"/>
      <color theme="1"/>
      <name val="Calibri"/>
      <family val="2"/>
      <scheme val="minor"/>
    </font>
    <font>
      <sz val="10"/>
      <name val="Arial"/>
      <family val="2"/>
    </font>
    <font>
      <sz val="11"/>
      <name val="Calibri"/>
      <family val="2"/>
      <scheme val="minor"/>
    </font>
    <font>
      <sz val="12"/>
      <name val="Helv"/>
    </font>
    <font>
      <sz val="10"/>
      <name val="Helvetica"/>
      <family val="2"/>
    </font>
    <font>
      <b/>
      <sz val="14"/>
      <name val="Calibri"/>
      <family val="2"/>
      <scheme val="minor"/>
    </font>
    <font>
      <u/>
      <sz val="12"/>
      <color theme="7" tint="-0.499984740745262"/>
      <name val="Calibri"/>
      <family val="2"/>
      <scheme val="minor"/>
    </font>
    <font>
      <sz val="12"/>
      <color theme="1"/>
      <name val="Calibri"/>
      <family val="2"/>
      <scheme val="minor"/>
    </font>
    <font>
      <b/>
      <sz val="12"/>
      <color rgb="FF000000"/>
      <name val="Calibri"/>
      <family val="2"/>
      <scheme val="minor"/>
    </font>
    <font>
      <b/>
      <u/>
      <sz val="12"/>
      <color rgb="FF000000"/>
      <name val="Calibri"/>
      <family val="2"/>
      <scheme val="minor"/>
    </font>
    <font>
      <u/>
      <sz val="12"/>
      <color theme="8" tint="-0.499984740745262"/>
      <name val="Calibri"/>
      <family val="2"/>
      <scheme val="minor"/>
    </font>
    <font>
      <u/>
      <sz val="12"/>
      <color theme="5" tint="-0.499984740745262"/>
      <name val="Calibri"/>
      <family val="2"/>
      <scheme val="minor"/>
    </font>
    <font>
      <b/>
      <sz val="12"/>
      <color theme="1"/>
      <name val="Calibri"/>
      <family val="2"/>
      <scheme val="minor"/>
    </font>
    <font>
      <sz val="15"/>
      <name val="Calibri"/>
      <family val="2"/>
      <scheme val="minor"/>
    </font>
    <font>
      <b/>
      <sz val="11"/>
      <name val="Calibri"/>
      <family val="2"/>
      <scheme val="minor"/>
    </font>
    <font>
      <b/>
      <sz val="9"/>
      <name val="Calibri"/>
      <family val="2"/>
      <scheme val="minor"/>
    </font>
    <font>
      <b/>
      <sz val="14"/>
      <color theme="1"/>
      <name val="Calibri"/>
      <family val="2"/>
      <scheme val="minor"/>
    </font>
    <font>
      <sz val="16"/>
      <color theme="1"/>
      <name val="Calibri"/>
      <family val="2"/>
      <scheme val="minor"/>
    </font>
    <font>
      <sz val="10"/>
      <color theme="1"/>
      <name val="Calibri"/>
      <family val="2"/>
      <scheme val="minor"/>
    </font>
    <font>
      <b/>
      <sz val="15"/>
      <color theme="1"/>
      <name val="Calibri"/>
      <family val="2"/>
      <scheme val="minor"/>
    </font>
    <font>
      <b/>
      <vertAlign val="superscript"/>
      <sz val="12"/>
      <color theme="1"/>
      <name val="Calibri"/>
      <family val="2"/>
      <scheme val="minor"/>
    </font>
    <font>
      <i/>
      <sz val="11"/>
      <color theme="1"/>
      <name val="Calibri"/>
      <family val="2"/>
      <scheme val="minor"/>
    </font>
    <font>
      <u/>
      <sz val="12"/>
      <color theme="9" tint="-0.249977111117893"/>
      <name val="Calibri"/>
      <family val="2"/>
      <scheme val="minor"/>
    </font>
    <font>
      <sz val="12"/>
      <color theme="9" tint="-0.249977111117893"/>
      <name val="Calibri"/>
      <family val="2"/>
      <scheme val="minor"/>
    </font>
    <font>
      <sz val="11"/>
      <color rgb="FF000000"/>
      <name val="Calibri"/>
      <family val="2"/>
    </font>
    <font>
      <b/>
      <sz val="11"/>
      <color rgb="FF000000"/>
      <name val="Calibri"/>
      <family val="2"/>
    </font>
    <font>
      <i/>
      <sz val="11"/>
      <color rgb="FF000000"/>
      <name val="Calibri"/>
      <family val="2"/>
    </font>
    <font>
      <b/>
      <sz val="16"/>
      <color rgb="FF000000"/>
      <name val="Calibri"/>
      <family val="2"/>
    </font>
    <font>
      <u/>
      <sz val="12"/>
      <color theme="4"/>
      <name val="Calibri"/>
      <family val="2"/>
      <scheme val="minor"/>
    </font>
    <font>
      <u/>
      <sz val="12"/>
      <color rgb="FFC00000"/>
      <name val="Calibri"/>
      <family val="2"/>
      <scheme val="minor"/>
    </font>
    <font>
      <b/>
      <sz val="12"/>
      <name val="Calibri"/>
      <family val="2"/>
      <scheme val="minor"/>
    </font>
  </fonts>
  <fills count="17">
    <fill>
      <patternFill patternType="none"/>
    </fill>
    <fill>
      <patternFill patternType="gray125"/>
    </fill>
    <fill>
      <patternFill patternType="solid">
        <fgColor theme="9" tint="0.79998168889431442"/>
        <bgColor indexed="64"/>
      </patternFill>
    </fill>
    <fill>
      <patternFill patternType="solid">
        <fgColor theme="0" tint="-0.14999847407452621"/>
        <bgColor theme="0" tint="-0.14999847407452621"/>
      </patternFill>
    </fill>
    <fill>
      <patternFill patternType="solid">
        <fgColor theme="6" tint="0.59999389629810485"/>
        <bgColor theme="0" tint="-0.14999847407452621"/>
      </patternFill>
    </fill>
    <fill>
      <patternFill patternType="solid">
        <fgColor theme="6" tint="0.59999389629810485"/>
        <bgColor indexed="64"/>
      </patternFill>
    </fill>
    <fill>
      <patternFill patternType="solid">
        <fgColor theme="0" tint="-0.249977111117893"/>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theme="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rgb="FFD9D9D9"/>
        <bgColor rgb="FF000000"/>
      </patternFill>
    </fill>
  </fills>
  <borders count="123">
    <border>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bottom/>
      <diagonal/>
    </border>
    <border>
      <left style="thin">
        <color indexed="64"/>
      </left>
      <right style="medium">
        <color indexed="64"/>
      </right>
      <top/>
      <bottom/>
      <diagonal/>
    </border>
    <border>
      <left style="double">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medium">
        <color indexed="64"/>
      </bottom>
      <diagonal/>
    </border>
    <border>
      <left style="medium">
        <color indexed="64"/>
      </left>
      <right style="double">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double">
        <color indexed="64"/>
      </right>
      <top/>
      <bottom/>
      <diagonal/>
    </border>
    <border>
      <left style="medium">
        <color indexed="64"/>
      </left>
      <right style="double">
        <color indexed="64"/>
      </right>
      <top/>
      <bottom style="thin">
        <color indexed="64"/>
      </bottom>
      <diagonal/>
    </border>
    <border>
      <left style="medium">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medium">
        <color indexed="64"/>
      </bottom>
      <diagonal/>
    </border>
    <border>
      <left style="thin">
        <color indexed="64"/>
      </left>
      <right/>
      <top style="medium">
        <color indexed="64"/>
      </top>
      <bottom/>
      <diagonal/>
    </border>
    <border>
      <left style="thin">
        <color indexed="64"/>
      </left>
      <right style="double">
        <color indexed="64"/>
      </right>
      <top style="medium">
        <color indexed="64"/>
      </top>
      <bottom/>
      <diagonal/>
    </border>
    <border>
      <left style="double">
        <color indexed="64"/>
      </left>
      <right/>
      <top style="medium">
        <color indexed="64"/>
      </top>
      <bottom/>
      <diagonal/>
    </border>
    <border>
      <left/>
      <right style="thin">
        <color indexed="64"/>
      </right>
      <top style="medium">
        <color indexed="64"/>
      </top>
      <bottom/>
      <diagonal/>
    </border>
    <border>
      <left style="thin">
        <color indexed="64"/>
      </left>
      <right/>
      <top/>
      <bottom style="medium">
        <color indexed="64"/>
      </bottom>
      <diagonal/>
    </border>
    <border>
      <left style="thin">
        <color indexed="64"/>
      </left>
      <right style="double">
        <color indexed="64"/>
      </right>
      <top/>
      <bottom style="medium">
        <color indexed="64"/>
      </bottom>
      <diagonal/>
    </border>
    <border>
      <left style="double">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double">
        <color indexed="64"/>
      </left>
      <right/>
      <top/>
      <bottom/>
      <diagonal/>
    </border>
    <border>
      <left style="thin">
        <color indexed="64"/>
      </left>
      <right/>
      <top/>
      <bottom style="thin">
        <color indexed="64"/>
      </bottom>
      <diagonal/>
    </border>
    <border>
      <left style="double">
        <color indexed="64"/>
      </left>
      <right style="thin">
        <color indexed="64"/>
      </right>
      <top/>
      <bottom style="thin">
        <color indexed="64"/>
      </bottom>
      <diagonal/>
    </border>
    <border>
      <left style="double">
        <color indexed="64"/>
      </left>
      <right/>
      <top style="thin">
        <color indexed="64"/>
      </top>
      <bottom/>
      <diagonal/>
    </border>
    <border>
      <left style="thin">
        <color indexed="64"/>
      </left>
      <right/>
      <top style="thin">
        <color indexed="64"/>
      </top>
      <bottom style="medium">
        <color indexed="64"/>
      </bottom>
      <diagonal/>
    </border>
    <border>
      <left style="double">
        <color indexed="64"/>
      </left>
      <right style="double">
        <color indexed="64"/>
      </right>
      <top style="medium">
        <color indexed="64"/>
      </top>
      <bottom/>
      <diagonal/>
    </border>
    <border>
      <left style="double">
        <color indexed="64"/>
      </left>
      <right style="double">
        <color indexed="64"/>
      </right>
      <top/>
      <bottom/>
      <diagonal/>
    </border>
    <border>
      <left style="double">
        <color indexed="64"/>
      </left>
      <right style="double">
        <color indexed="64"/>
      </right>
      <top/>
      <bottom style="medium">
        <color indexed="64"/>
      </bottom>
      <diagonal/>
    </border>
    <border>
      <left style="double">
        <color indexed="64"/>
      </left>
      <right style="double">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medium">
        <color indexed="64"/>
      </bottom>
      <diagonal/>
    </border>
    <border>
      <left style="double">
        <color indexed="64"/>
      </left>
      <right/>
      <top style="medium">
        <color indexed="64"/>
      </top>
      <bottom style="thin">
        <color indexed="64"/>
      </bottom>
      <diagonal/>
    </border>
    <border>
      <left/>
      <right style="double">
        <color indexed="64"/>
      </right>
      <top style="medium">
        <color indexed="64"/>
      </top>
      <bottom style="thin">
        <color indexed="64"/>
      </bottom>
      <diagonal/>
    </border>
    <border>
      <left style="double">
        <color indexed="64"/>
      </left>
      <right style="double">
        <color indexed="64"/>
      </right>
      <top style="medium">
        <color indexed="64"/>
      </top>
      <bottom style="thin">
        <color indexed="64"/>
      </bottom>
      <diagonal/>
    </border>
    <border>
      <left style="thin">
        <color indexed="64"/>
      </left>
      <right style="double">
        <color indexed="64"/>
      </right>
      <top/>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double">
        <color indexed="64"/>
      </right>
      <top style="thin">
        <color indexed="64"/>
      </top>
      <bottom style="medium">
        <color indexed="64"/>
      </bottom>
      <diagonal/>
    </border>
    <border>
      <left style="double">
        <color indexed="64"/>
      </left>
      <right style="double">
        <color indexed="64"/>
      </right>
      <top style="thin">
        <color indexed="64"/>
      </top>
      <bottom/>
      <diagonal/>
    </border>
    <border>
      <left style="double">
        <color indexed="64"/>
      </left>
      <right/>
      <top style="thin">
        <color indexed="64"/>
      </top>
      <bottom style="medium">
        <color indexed="64"/>
      </bottom>
      <diagonal/>
    </border>
    <border>
      <left style="double">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top/>
      <bottom style="thin">
        <color indexed="64"/>
      </bottom>
      <diagonal/>
    </border>
    <border>
      <left style="double">
        <color indexed="64"/>
      </left>
      <right/>
      <top style="thin">
        <color indexed="64"/>
      </top>
      <bottom style="thin">
        <color indexed="64"/>
      </bottom>
      <diagonal/>
    </border>
    <border>
      <left/>
      <right style="thin">
        <color rgb="FF000000"/>
      </right>
      <top style="thin">
        <color indexed="64"/>
      </top>
      <bottom style="thin">
        <color indexed="64"/>
      </bottom>
      <diagonal/>
    </border>
    <border>
      <left style="medium">
        <color rgb="FF000000"/>
      </left>
      <right/>
      <top style="medium">
        <color rgb="FF000000"/>
      </top>
      <bottom/>
      <diagonal/>
    </border>
    <border>
      <left style="thin">
        <color indexed="64"/>
      </left>
      <right/>
      <top style="medium">
        <color rgb="FF000000"/>
      </top>
      <bottom/>
      <diagonal/>
    </border>
    <border>
      <left style="thin">
        <color indexed="64"/>
      </left>
      <right style="double">
        <color indexed="64"/>
      </right>
      <top style="medium">
        <color rgb="FF000000"/>
      </top>
      <bottom/>
      <diagonal/>
    </border>
    <border>
      <left style="double">
        <color indexed="64"/>
      </left>
      <right/>
      <top style="medium">
        <color rgb="FF000000"/>
      </top>
      <bottom/>
      <diagonal/>
    </border>
    <border>
      <left/>
      <right style="thin">
        <color indexed="64"/>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thin">
        <color indexed="64"/>
      </left>
      <right style="medium">
        <color rgb="FF000000"/>
      </right>
      <top/>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11">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9" fillId="0" borderId="0"/>
    <xf numFmtId="164" fontId="11" fillId="0" borderId="0"/>
    <xf numFmtId="43" fontId="1" fillId="0" borderId="0" applyFont="0" applyFill="0" applyBorder="0" applyAlignment="0" applyProtection="0"/>
    <xf numFmtId="0" fontId="11" fillId="0" borderId="0"/>
    <xf numFmtId="0" fontId="9" fillId="0" borderId="0"/>
    <xf numFmtId="0" fontId="9" fillId="0" borderId="0"/>
    <xf numFmtId="0" fontId="1" fillId="0" borderId="0"/>
  </cellStyleXfs>
  <cellXfs count="774">
    <xf numFmtId="0" fontId="0" fillId="0" borderId="0" xfId="0"/>
    <xf numFmtId="0" fontId="5" fillId="0" borderId="0" xfId="0" applyFont="1"/>
    <xf numFmtId="0" fontId="3" fillId="0" borderId="0" xfId="3" applyBorder="1" applyAlignment="1"/>
    <xf numFmtId="0" fontId="2" fillId="0" borderId="0" xfId="0" applyFont="1" applyAlignment="1">
      <alignment horizontal="left"/>
    </xf>
    <xf numFmtId="0" fontId="0" fillId="0" borderId="0" xfId="0" applyAlignment="1">
      <alignment wrapText="1"/>
    </xf>
    <xf numFmtId="0" fontId="0" fillId="0" borderId="0" xfId="0" applyAlignment="1">
      <alignment horizontal="center" vertical="center" wrapText="1"/>
    </xf>
    <xf numFmtId="0" fontId="2" fillId="2" borderId="11" xfId="0" applyFont="1" applyFill="1" applyBorder="1" applyAlignment="1">
      <alignment horizontal="center" vertical="center" wrapText="1"/>
    </xf>
    <xf numFmtId="0" fontId="7" fillId="2" borderId="11"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3" borderId="13" xfId="0" applyFont="1" applyFill="1" applyBorder="1"/>
    <xf numFmtId="3" fontId="10" fillId="3" borderId="13" xfId="4" applyNumberFormat="1" applyFont="1" applyFill="1" applyBorder="1" applyAlignment="1">
      <alignment horizontal="center"/>
    </xf>
    <xf numFmtId="3" fontId="0" fillId="3" borderId="13" xfId="0" applyNumberFormat="1" applyFill="1" applyBorder="1" applyAlignment="1">
      <alignment horizontal="center"/>
    </xf>
    <xf numFmtId="3" fontId="10" fillId="3" borderId="13" xfId="5" applyNumberFormat="1" applyFont="1" applyFill="1" applyBorder="1" applyAlignment="1">
      <alignment horizontal="center"/>
    </xf>
    <xf numFmtId="165" fontId="0" fillId="3" borderId="13" xfId="0" applyNumberFormat="1" applyFill="1" applyBorder="1" applyAlignment="1">
      <alignment horizontal="center"/>
    </xf>
    <xf numFmtId="0" fontId="0" fillId="3" borderId="13" xfId="0" applyFill="1" applyBorder="1" applyAlignment="1">
      <alignment horizontal="center"/>
    </xf>
    <xf numFmtId="3" fontId="10" fillId="3" borderId="13" xfId="0" applyNumberFormat="1" applyFont="1" applyFill="1" applyBorder="1" applyAlignment="1">
      <alignment horizontal="center"/>
    </xf>
    <xf numFmtId="3" fontId="0" fillId="3" borderId="11" xfId="0" applyNumberFormat="1" applyFill="1" applyBorder="1" applyAlignment="1">
      <alignment horizontal="center"/>
    </xf>
    <xf numFmtId="0" fontId="2" fillId="0" borderId="13" xfId="0" applyFont="1" applyBorder="1"/>
    <xf numFmtId="3" fontId="10" fillId="0" borderId="13" xfId="4" applyNumberFormat="1" applyFont="1" applyBorder="1" applyAlignment="1">
      <alignment horizontal="center"/>
    </xf>
    <xf numFmtId="3" fontId="0" fillId="0" borderId="13" xfId="0" applyNumberFormat="1" applyBorder="1" applyAlignment="1">
      <alignment horizontal="center"/>
    </xf>
    <xf numFmtId="3" fontId="10" fillId="0" borderId="13" xfId="5" applyNumberFormat="1" applyFont="1" applyBorder="1" applyAlignment="1">
      <alignment horizontal="center"/>
    </xf>
    <xf numFmtId="165" fontId="0" fillId="0" borderId="13" xfId="0" applyNumberFormat="1" applyBorder="1" applyAlignment="1">
      <alignment horizontal="center"/>
    </xf>
    <xf numFmtId="0" fontId="0" fillId="0" borderId="13" xfId="0" applyBorder="1" applyAlignment="1">
      <alignment horizontal="center"/>
    </xf>
    <xf numFmtId="166" fontId="0" fillId="0" borderId="13" xfId="0" applyNumberFormat="1" applyBorder="1" applyAlignment="1">
      <alignment horizontal="center"/>
    </xf>
    <xf numFmtId="3" fontId="10" fillId="0" borderId="13" xfId="0" applyNumberFormat="1" applyFont="1" applyBorder="1" applyAlignment="1">
      <alignment horizontal="center"/>
    </xf>
    <xf numFmtId="3" fontId="0" fillId="0" borderId="11" xfId="0" applyNumberFormat="1" applyBorder="1" applyAlignment="1">
      <alignment horizontal="center"/>
    </xf>
    <xf numFmtId="166" fontId="0" fillId="3" borderId="13" xfId="0" applyNumberFormat="1" applyFill="1" applyBorder="1" applyAlignment="1">
      <alignment horizontal="center"/>
    </xf>
    <xf numFmtId="3" fontId="1" fillId="0" borderId="13" xfId="6" applyNumberFormat="1" applyFont="1" applyBorder="1" applyAlignment="1">
      <alignment horizontal="center"/>
    </xf>
    <xf numFmtId="3" fontId="1" fillId="3" borderId="13" xfId="6" applyNumberFormat="1" applyFont="1" applyFill="1" applyBorder="1" applyAlignment="1">
      <alignment horizontal="center"/>
    </xf>
    <xf numFmtId="3" fontId="12" fillId="3" borderId="13" xfId="7" applyNumberFormat="1" applyFont="1" applyFill="1" applyBorder="1" applyAlignment="1">
      <alignment horizontal="center"/>
    </xf>
    <xf numFmtId="3" fontId="12" fillId="0" borderId="13" xfId="7" applyNumberFormat="1" applyFont="1" applyBorder="1" applyAlignment="1">
      <alignment horizontal="center"/>
    </xf>
    <xf numFmtId="3" fontId="9" fillId="0" borderId="13" xfId="0" applyNumberFormat="1" applyFont="1" applyBorder="1" applyAlignment="1">
      <alignment horizontal="center"/>
    </xf>
    <xf numFmtId="3" fontId="9" fillId="0" borderId="13" xfId="8" applyNumberFormat="1" applyBorder="1" applyAlignment="1">
      <alignment horizontal="center"/>
    </xf>
    <xf numFmtId="3" fontId="0" fillId="0" borderId="11" xfId="0" applyNumberFormat="1" applyBorder="1" applyAlignment="1">
      <alignment horizontal="center" vertical="center"/>
    </xf>
    <xf numFmtId="3" fontId="9" fillId="3" borderId="13" xfId="0" applyNumberFormat="1" applyFont="1" applyFill="1" applyBorder="1" applyAlignment="1">
      <alignment horizontal="center"/>
    </xf>
    <xf numFmtId="3" fontId="0" fillId="4" borderId="13" xfId="0" applyNumberFormat="1" applyFill="1" applyBorder="1" applyAlignment="1">
      <alignment horizontal="center"/>
    </xf>
    <xf numFmtId="3" fontId="9" fillId="3" borderId="13" xfId="8" applyNumberFormat="1" applyFill="1" applyBorder="1" applyAlignment="1">
      <alignment horizontal="center"/>
    </xf>
    <xf numFmtId="3" fontId="0" fillId="3" borderId="11" xfId="0" applyNumberFormat="1" applyFill="1" applyBorder="1" applyAlignment="1">
      <alignment horizontal="center" vertical="center"/>
    </xf>
    <xf numFmtId="0" fontId="2" fillId="0" borderId="6" xfId="0" applyFont="1" applyBorder="1"/>
    <xf numFmtId="3" fontId="12" fillId="0" borderId="6" xfId="7" applyNumberFormat="1" applyFont="1" applyBorder="1" applyAlignment="1">
      <alignment horizontal="center"/>
    </xf>
    <xf numFmtId="3" fontId="9" fillId="0" borderId="6" xfId="0" applyNumberFormat="1" applyFont="1" applyBorder="1" applyAlignment="1">
      <alignment horizontal="center"/>
    </xf>
    <xf numFmtId="3" fontId="9" fillId="0" borderId="6" xfId="9" applyNumberFormat="1" applyBorder="1" applyAlignment="1">
      <alignment horizontal="center"/>
    </xf>
    <xf numFmtId="3" fontId="0" fillId="0" borderId="6" xfId="0" applyNumberFormat="1" applyBorder="1" applyAlignment="1">
      <alignment horizontal="center"/>
    </xf>
    <xf numFmtId="165" fontId="0" fillId="0" borderId="6" xfId="0" applyNumberFormat="1" applyBorder="1" applyAlignment="1">
      <alignment horizontal="center"/>
    </xf>
    <xf numFmtId="0" fontId="0" fillId="0" borderId="6" xfId="0" applyBorder="1" applyAlignment="1">
      <alignment horizontal="center"/>
    </xf>
    <xf numFmtId="3" fontId="0" fillId="0" borderId="5" xfId="0" applyNumberFormat="1" applyBorder="1" applyAlignment="1">
      <alignment horizontal="center"/>
    </xf>
    <xf numFmtId="0" fontId="2" fillId="5" borderId="11" xfId="0" applyFont="1" applyFill="1" applyBorder="1"/>
    <xf numFmtId="3" fontId="12" fillId="5" borderId="11" xfId="7" applyNumberFormat="1" applyFont="1" applyFill="1" applyBorder="1" applyAlignment="1" applyProtection="1">
      <alignment horizontal="center"/>
      <protection locked="0"/>
    </xf>
    <xf numFmtId="3" fontId="9" fillId="5" borderId="11" xfId="0" applyNumberFormat="1" applyFont="1" applyFill="1" applyBorder="1" applyAlignment="1">
      <alignment horizontal="center"/>
    </xf>
    <xf numFmtId="1" fontId="9" fillId="5" borderId="11" xfId="9" applyNumberFormat="1" applyFill="1" applyBorder="1" applyAlignment="1">
      <alignment horizontal="center"/>
    </xf>
    <xf numFmtId="3" fontId="0" fillId="5" borderId="11" xfId="0" applyNumberFormat="1" applyFill="1" applyBorder="1" applyAlignment="1">
      <alignment horizontal="center"/>
    </xf>
    <xf numFmtId="165" fontId="0" fillId="5" borderId="11" xfId="0" applyNumberFormat="1" applyFill="1" applyBorder="1" applyAlignment="1">
      <alignment horizontal="center"/>
    </xf>
    <xf numFmtId="0" fontId="0" fillId="5" borderId="11" xfId="0" applyFill="1" applyBorder="1" applyAlignment="1">
      <alignment horizontal="center"/>
    </xf>
    <xf numFmtId="0" fontId="2" fillId="0" borderId="5" xfId="0" applyFont="1" applyBorder="1"/>
    <xf numFmtId="3" fontId="12" fillId="0" borderId="5" xfId="7" applyNumberFormat="1" applyFont="1" applyBorder="1" applyAlignment="1" applyProtection="1">
      <alignment horizontal="center"/>
      <protection locked="0"/>
    </xf>
    <xf numFmtId="3" fontId="9" fillId="0" borderId="5" xfId="0" applyNumberFormat="1" applyFont="1" applyBorder="1" applyAlignment="1">
      <alignment horizontal="center"/>
    </xf>
    <xf numFmtId="1" fontId="9" fillId="0" borderId="5" xfId="9" applyNumberFormat="1" applyBorder="1" applyAlignment="1">
      <alignment horizontal="center"/>
    </xf>
    <xf numFmtId="165" fontId="0" fillId="0" borderId="5" xfId="0" applyNumberFormat="1" applyBorder="1" applyAlignment="1">
      <alignment horizontal="center"/>
    </xf>
    <xf numFmtId="0" fontId="0" fillId="0" borderId="5" xfId="0" applyBorder="1" applyAlignment="1">
      <alignment horizontal="center"/>
    </xf>
    <xf numFmtId="0" fontId="0" fillId="0" borderId="5" xfId="0" applyBorder="1"/>
    <xf numFmtId="0" fontId="2" fillId="0" borderId="0" xfId="0" applyFont="1"/>
    <xf numFmtId="3" fontId="0" fillId="0" borderId="0" xfId="0" applyNumberFormat="1" applyAlignment="1">
      <alignment horizontal="center"/>
    </xf>
    <xf numFmtId="0" fontId="10" fillId="0" borderId="0" xfId="0" applyFont="1"/>
    <xf numFmtId="0" fontId="4" fillId="0" borderId="0" xfId="0" applyFont="1"/>
    <xf numFmtId="0" fontId="13" fillId="0" borderId="0" xfId="0" applyFont="1"/>
    <xf numFmtId="0" fontId="14" fillId="0" borderId="0" xfId="3" applyFont="1"/>
    <xf numFmtId="0" fontId="15" fillId="0" borderId="0" xfId="0" applyFont="1"/>
    <xf numFmtId="0" fontId="16" fillId="0" borderId="0" xfId="0" applyFont="1" applyAlignment="1">
      <alignment vertical="center"/>
    </xf>
    <xf numFmtId="0" fontId="18" fillId="0" borderId="0" xfId="3" applyFont="1"/>
    <xf numFmtId="0" fontId="19" fillId="0" borderId="0" xfId="3" applyFont="1"/>
    <xf numFmtId="0" fontId="20" fillId="2" borderId="15" xfId="0" applyFont="1" applyFill="1" applyBorder="1"/>
    <xf numFmtId="0" fontId="2" fillId="2" borderId="18" xfId="0" applyFont="1" applyFill="1" applyBorder="1" applyAlignment="1">
      <alignment horizontal="center" wrapText="1"/>
    </xf>
    <xf numFmtId="0" fontId="2" fillId="2" borderId="19" xfId="0" applyFont="1" applyFill="1" applyBorder="1" applyAlignment="1">
      <alignment horizontal="center" vertical="center" wrapText="1"/>
    </xf>
    <xf numFmtId="0" fontId="2" fillId="6" borderId="20" xfId="0" applyFont="1" applyFill="1" applyBorder="1" applyAlignment="1">
      <alignment horizontal="right"/>
    </xf>
    <xf numFmtId="0" fontId="2" fillId="6" borderId="20" xfId="0" applyFont="1" applyFill="1" applyBorder="1"/>
    <xf numFmtId="0" fontId="2" fillId="6" borderId="21" xfId="0" applyFont="1" applyFill="1" applyBorder="1"/>
    <xf numFmtId="0" fontId="2" fillId="6" borderId="22" xfId="0" applyFont="1" applyFill="1" applyBorder="1"/>
    <xf numFmtId="167" fontId="2" fillId="6" borderId="20" xfId="0" applyNumberFormat="1" applyFont="1" applyFill="1" applyBorder="1" applyAlignment="1">
      <alignment horizontal="right"/>
    </xf>
    <xf numFmtId="3" fontId="2" fillId="6" borderId="21" xfId="0" applyNumberFormat="1" applyFont="1" applyFill="1" applyBorder="1" applyAlignment="1">
      <alignment horizontal="right"/>
    </xf>
    <xf numFmtId="3" fontId="2" fillId="6" borderId="22" xfId="0" applyNumberFormat="1" applyFont="1" applyFill="1" applyBorder="1" applyAlignment="1">
      <alignment horizontal="right"/>
    </xf>
    <xf numFmtId="0" fontId="0" fillId="7" borderId="23" xfId="0" applyFill="1" applyBorder="1" applyAlignment="1">
      <alignment horizontal="right"/>
    </xf>
    <xf numFmtId="3" fontId="0" fillId="7" borderId="24" xfId="0" applyNumberFormat="1" applyFill="1" applyBorder="1"/>
    <xf numFmtId="3" fontId="0" fillId="7" borderId="5" xfId="0" applyNumberFormat="1" applyFill="1" applyBorder="1"/>
    <xf numFmtId="3" fontId="0" fillId="7" borderId="25" xfId="0" applyNumberFormat="1" applyFill="1" applyBorder="1"/>
    <xf numFmtId="3" fontId="0" fillId="7" borderId="24" xfId="0" applyNumberFormat="1" applyFill="1" applyBorder="1" applyAlignment="1">
      <alignment horizontal="right"/>
    </xf>
    <xf numFmtId="3" fontId="0" fillId="7" borderId="5" xfId="0" applyNumberFormat="1" applyFill="1" applyBorder="1" applyAlignment="1">
      <alignment horizontal="right"/>
    </xf>
    <xf numFmtId="3" fontId="0" fillId="7" borderId="25" xfId="0" applyNumberFormat="1" applyFill="1" applyBorder="1" applyAlignment="1">
      <alignment horizontal="right"/>
    </xf>
    <xf numFmtId="0" fontId="0" fillId="0" borderId="23" xfId="0" applyBorder="1" applyAlignment="1">
      <alignment horizontal="right"/>
    </xf>
    <xf numFmtId="3" fontId="0" fillId="0" borderId="24" xfId="0" applyNumberFormat="1" applyBorder="1"/>
    <xf numFmtId="3" fontId="0" fillId="0" borderId="5" xfId="0" applyNumberFormat="1" applyBorder="1"/>
    <xf numFmtId="3" fontId="0" fillId="0" borderId="25" xfId="0" applyNumberFormat="1" applyBorder="1"/>
    <xf numFmtId="3" fontId="0" fillId="0" borderId="24" xfId="0" applyNumberFormat="1" applyBorder="1" applyAlignment="1">
      <alignment horizontal="right"/>
    </xf>
    <xf numFmtId="3" fontId="0" fillId="0" borderId="5" xfId="0" applyNumberFormat="1" applyBorder="1" applyAlignment="1">
      <alignment horizontal="right"/>
    </xf>
    <xf numFmtId="3" fontId="0" fillId="0" borderId="25" xfId="0" applyNumberFormat="1" applyBorder="1" applyAlignment="1">
      <alignment horizontal="right"/>
    </xf>
    <xf numFmtId="3" fontId="0" fillId="0" borderId="0" xfId="0" applyNumberFormat="1"/>
    <xf numFmtId="0" fontId="2" fillId="0" borderId="23" xfId="0" applyFont="1" applyBorder="1" applyAlignment="1">
      <alignment horizontal="right"/>
    </xf>
    <xf numFmtId="3" fontId="2" fillId="0" borderId="24" xfId="0" applyNumberFormat="1" applyFont="1" applyBorder="1"/>
    <xf numFmtId="3" fontId="2" fillId="0" borderId="5" xfId="0" applyNumberFormat="1" applyFont="1" applyBorder="1"/>
    <xf numFmtId="3" fontId="2" fillId="0" borderId="25" xfId="0" applyNumberFormat="1" applyFont="1" applyBorder="1"/>
    <xf numFmtId="3" fontId="2" fillId="0" borderId="24" xfId="0" applyNumberFormat="1" applyFont="1" applyBorder="1" applyAlignment="1">
      <alignment horizontal="right"/>
    </xf>
    <xf numFmtId="3" fontId="2" fillId="0" borderId="5" xfId="0" applyNumberFormat="1" applyFont="1" applyBorder="1" applyAlignment="1">
      <alignment horizontal="right"/>
    </xf>
    <xf numFmtId="3" fontId="2" fillId="0" borderId="25" xfId="0" applyNumberFormat="1" applyFont="1" applyBorder="1" applyAlignment="1">
      <alignment horizontal="right"/>
    </xf>
    <xf numFmtId="0" fontId="0" fillId="0" borderId="18" xfId="0" applyBorder="1" applyAlignment="1">
      <alignment horizontal="right"/>
    </xf>
    <xf numFmtId="0" fontId="0" fillId="0" borderId="18" xfId="0" applyBorder="1"/>
    <xf numFmtId="0" fontId="0" fillId="0" borderId="14" xfId="0" applyBorder="1"/>
    <xf numFmtId="0" fontId="0" fillId="0" borderId="26" xfId="0" applyBorder="1"/>
    <xf numFmtId="3" fontId="0" fillId="0" borderId="18" xfId="0" applyNumberFormat="1" applyBorder="1" applyAlignment="1">
      <alignment horizontal="right"/>
    </xf>
    <xf numFmtId="3" fontId="0" fillId="0" borderId="14" xfId="0" applyNumberFormat="1" applyBorder="1" applyAlignment="1">
      <alignment horizontal="right"/>
    </xf>
    <xf numFmtId="3" fontId="0" fillId="0" borderId="26" xfId="0" applyNumberFormat="1" applyBorder="1" applyAlignment="1">
      <alignment horizontal="right"/>
    </xf>
    <xf numFmtId="3" fontId="2" fillId="6" borderId="20" xfId="0" applyNumberFormat="1" applyFont="1" applyFill="1" applyBorder="1" applyAlignment="1">
      <alignment horizontal="right"/>
    </xf>
    <xf numFmtId="168" fontId="0" fillId="7" borderId="24" xfId="1" applyNumberFormat="1" applyFont="1" applyFill="1" applyBorder="1"/>
    <xf numFmtId="168" fontId="0" fillId="7" borderId="5" xfId="1" applyNumberFormat="1" applyFont="1" applyFill="1" applyBorder="1"/>
    <xf numFmtId="168" fontId="0" fillId="7" borderId="25" xfId="1" applyNumberFormat="1" applyFont="1" applyFill="1" applyBorder="1"/>
    <xf numFmtId="168" fontId="0" fillId="7" borderId="24" xfId="1" applyNumberFormat="1" applyFont="1" applyFill="1" applyBorder="1" applyAlignment="1">
      <alignment horizontal="right"/>
    </xf>
    <xf numFmtId="168" fontId="0" fillId="7" borderId="5" xfId="1" applyNumberFormat="1" applyFont="1" applyFill="1" applyBorder="1" applyAlignment="1">
      <alignment horizontal="right"/>
    </xf>
    <xf numFmtId="168" fontId="0" fillId="7" borderId="25" xfId="1" applyNumberFormat="1" applyFont="1" applyFill="1" applyBorder="1" applyAlignment="1">
      <alignment horizontal="right"/>
    </xf>
    <xf numFmtId="168" fontId="0" fillId="0" borderId="24" xfId="1" applyNumberFormat="1" applyFont="1" applyBorder="1"/>
    <xf numFmtId="168" fontId="0" fillId="0" borderId="5" xfId="1" applyNumberFormat="1" applyFont="1" applyBorder="1"/>
    <xf numFmtId="168" fontId="0" fillId="0" borderId="25" xfId="1" applyNumberFormat="1" applyFont="1" applyBorder="1"/>
    <xf numFmtId="168" fontId="0" fillId="0" borderId="24" xfId="1" applyNumberFormat="1" applyFont="1" applyBorder="1" applyAlignment="1">
      <alignment horizontal="right"/>
    </xf>
    <xf numFmtId="168" fontId="0" fillId="0" borderId="5" xfId="1" applyNumberFormat="1" applyFont="1" applyBorder="1" applyAlignment="1">
      <alignment horizontal="right"/>
    </xf>
    <xf numFmtId="168" fontId="0" fillId="0" borderId="25" xfId="1" applyNumberFormat="1" applyFont="1" applyBorder="1" applyAlignment="1">
      <alignment horizontal="right"/>
    </xf>
    <xf numFmtId="0" fontId="2" fillId="0" borderId="27" xfId="0" applyFont="1" applyBorder="1" applyAlignment="1">
      <alignment horizontal="right"/>
    </xf>
    <xf numFmtId="168" fontId="2" fillId="0" borderId="28" xfId="1" applyNumberFormat="1" applyFont="1" applyBorder="1"/>
    <xf numFmtId="168" fontId="2" fillId="0" borderId="29" xfId="1" applyNumberFormat="1" applyFont="1" applyBorder="1"/>
    <xf numFmtId="168" fontId="2" fillId="0" borderId="30" xfId="1" applyNumberFormat="1" applyFont="1" applyBorder="1"/>
    <xf numFmtId="168" fontId="2" fillId="0" borderId="28" xfId="1" applyNumberFormat="1" applyFont="1" applyBorder="1" applyAlignment="1">
      <alignment horizontal="right"/>
    </xf>
    <xf numFmtId="168" fontId="2" fillId="0" borderId="29" xfId="1" applyNumberFormat="1" applyFont="1" applyBorder="1" applyAlignment="1">
      <alignment horizontal="right"/>
    </xf>
    <xf numFmtId="168" fontId="2" fillId="0" borderId="30" xfId="1" applyNumberFormat="1" applyFont="1" applyBorder="1" applyAlignment="1">
      <alignment horizontal="right"/>
    </xf>
    <xf numFmtId="168" fontId="2" fillId="0" borderId="0" xfId="1" applyNumberFormat="1" applyFont="1" applyFill="1" applyBorder="1"/>
    <xf numFmtId="168" fontId="2" fillId="0" borderId="0" xfId="1" applyNumberFormat="1" applyFont="1" applyFill="1" applyBorder="1" applyAlignment="1">
      <alignment horizontal="right"/>
    </xf>
    <xf numFmtId="3" fontId="2" fillId="0" borderId="0" xfId="0" applyNumberFormat="1" applyFont="1" applyAlignment="1">
      <alignment horizontal="right"/>
    </xf>
    <xf numFmtId="0" fontId="0" fillId="0" borderId="0" xfId="0" applyAlignment="1">
      <alignment vertical="top"/>
    </xf>
    <xf numFmtId="0" fontId="21" fillId="0" borderId="0" xfId="0" applyFont="1"/>
    <xf numFmtId="0" fontId="10" fillId="0" borderId="33" xfId="0" applyFont="1" applyBorder="1"/>
    <xf numFmtId="0" fontId="23" fillId="8" borderId="36" xfId="0" applyFont="1" applyFill="1" applyBorder="1" applyAlignment="1">
      <alignment horizontal="center" wrapText="1"/>
    </xf>
    <xf numFmtId="0" fontId="23" fillId="8" borderId="29" xfId="0" applyFont="1" applyFill="1" applyBorder="1" applyAlignment="1">
      <alignment horizontal="center" wrapText="1"/>
    </xf>
    <xf numFmtId="0" fontId="23" fillId="8" borderId="30" xfId="0" applyFont="1" applyFill="1" applyBorder="1" applyAlignment="1">
      <alignment horizontal="center" wrapText="1"/>
    </xf>
    <xf numFmtId="0" fontId="10" fillId="0" borderId="20" xfId="0" applyFont="1" applyBorder="1" applyAlignment="1">
      <alignment horizontal="left" vertical="top" wrapText="1"/>
    </xf>
    <xf numFmtId="3" fontId="10" fillId="0" borderId="39" xfId="0" applyNumberFormat="1" applyFont="1" applyBorder="1"/>
    <xf numFmtId="3" fontId="10" fillId="0" borderId="40" xfId="0" applyNumberFormat="1" applyFont="1" applyBorder="1"/>
    <xf numFmtId="3" fontId="10" fillId="0" borderId="41" xfId="0" applyNumberFormat="1" applyFont="1" applyBorder="1"/>
    <xf numFmtId="3" fontId="10" fillId="0" borderId="42" xfId="0" applyNumberFormat="1" applyFont="1" applyBorder="1"/>
    <xf numFmtId="0" fontId="10" fillId="0" borderId="23" xfId="0" applyFont="1" applyBorder="1" applyAlignment="1">
      <alignment horizontal="left" vertical="top" wrapText="1"/>
    </xf>
    <xf numFmtId="3" fontId="10" fillId="0" borderId="43" xfId="0" applyNumberFormat="1" applyFont="1" applyBorder="1"/>
    <xf numFmtId="3" fontId="10" fillId="0" borderId="8" xfId="0" applyNumberFormat="1" applyFont="1" applyBorder="1"/>
    <xf numFmtId="3" fontId="10" fillId="0" borderId="5" xfId="0" applyNumberFormat="1" applyFont="1" applyBorder="1"/>
    <xf numFmtId="3" fontId="10" fillId="0" borderId="25" xfId="0" applyNumberFormat="1" applyFont="1" applyBorder="1"/>
    <xf numFmtId="3" fontId="10" fillId="0" borderId="0" xfId="0" applyNumberFormat="1" applyFont="1"/>
    <xf numFmtId="0" fontId="10" fillId="7" borderId="27" xfId="0" applyFont="1" applyFill="1" applyBorder="1" applyAlignment="1">
      <alignment horizontal="left" vertical="top" wrapText="1"/>
    </xf>
    <xf numFmtId="3" fontId="10" fillId="7" borderId="44" xfId="0" applyNumberFormat="1" applyFont="1" applyFill="1" applyBorder="1"/>
    <xf numFmtId="3" fontId="10" fillId="7" borderId="36" xfId="0" applyNumberFormat="1" applyFont="1" applyFill="1" applyBorder="1"/>
    <xf numFmtId="3" fontId="10" fillId="7" borderId="29" xfId="0" applyNumberFormat="1" applyFont="1" applyFill="1" applyBorder="1"/>
    <xf numFmtId="3" fontId="10" fillId="7" borderId="30" xfId="0" applyNumberFormat="1" applyFont="1" applyFill="1" applyBorder="1"/>
    <xf numFmtId="0" fontId="22" fillId="0" borderId="0" xfId="0" applyFont="1"/>
    <xf numFmtId="0" fontId="10" fillId="0" borderId="33" xfId="0" applyFont="1" applyBorder="1" applyAlignment="1">
      <alignment horizontal="left" vertical="top" wrapText="1"/>
    </xf>
    <xf numFmtId="3" fontId="10" fillId="0" borderId="45" xfId="0" applyNumberFormat="1" applyFont="1" applyBorder="1"/>
    <xf numFmtId="3" fontId="10" fillId="0" borderId="33" xfId="0" applyNumberFormat="1" applyFont="1" applyBorder="1"/>
    <xf numFmtId="0" fontId="10" fillId="7" borderId="27" xfId="0" applyFont="1" applyFill="1" applyBorder="1" applyAlignment="1">
      <alignment vertical="top" wrapText="1"/>
    </xf>
    <xf numFmtId="0" fontId="10" fillId="0" borderId="33" xfId="0" applyFont="1" applyBorder="1" applyAlignment="1">
      <alignment vertical="top" wrapText="1"/>
    </xf>
    <xf numFmtId="0" fontId="10" fillId="7" borderId="18" xfId="0" applyFont="1" applyFill="1" applyBorder="1" applyAlignment="1">
      <alignment vertical="top" wrapText="1"/>
    </xf>
    <xf numFmtId="3" fontId="10" fillId="7" borderId="47" xfId="0" applyNumberFormat="1" applyFont="1" applyFill="1" applyBorder="1"/>
    <xf numFmtId="3" fontId="10" fillId="7" borderId="48" xfId="0" applyNumberFormat="1" applyFont="1" applyFill="1" applyBorder="1"/>
    <xf numFmtId="3" fontId="10" fillId="7" borderId="11" xfId="0" applyNumberFormat="1" applyFont="1" applyFill="1" applyBorder="1"/>
    <xf numFmtId="3" fontId="10" fillId="0" borderId="51" xfId="0" applyNumberFormat="1" applyFont="1" applyBorder="1"/>
    <xf numFmtId="3" fontId="10" fillId="0" borderId="52" xfId="0" applyNumberFormat="1" applyFont="1" applyBorder="1"/>
    <xf numFmtId="0" fontId="24" fillId="0" borderId="0" xfId="0" applyFont="1"/>
    <xf numFmtId="0" fontId="0" fillId="8" borderId="29" xfId="0" applyFill="1" applyBorder="1" applyAlignment="1">
      <alignment horizontal="center" wrapText="1"/>
    </xf>
    <xf numFmtId="0" fontId="0" fillId="8" borderId="36" xfId="0" applyFill="1" applyBorder="1" applyAlignment="1">
      <alignment horizontal="center" wrapText="1"/>
    </xf>
    <xf numFmtId="0" fontId="0" fillId="8" borderId="30" xfId="0" applyFill="1" applyBorder="1" applyAlignment="1">
      <alignment horizontal="center" wrapText="1"/>
    </xf>
    <xf numFmtId="0" fontId="2" fillId="6" borderId="33" xfId="0" applyFont="1" applyFill="1" applyBorder="1"/>
    <xf numFmtId="0" fontId="2" fillId="6" borderId="0" xfId="0" applyFont="1" applyFill="1"/>
    <xf numFmtId="0" fontId="0" fillId="6" borderId="0" xfId="0" applyFill="1"/>
    <xf numFmtId="3" fontId="0" fillId="6" borderId="0" xfId="0" applyNumberFormat="1" applyFill="1"/>
    <xf numFmtId="3" fontId="0" fillId="6" borderId="0" xfId="0" applyNumberFormat="1" applyFill="1" applyAlignment="1">
      <alignment wrapText="1"/>
    </xf>
    <xf numFmtId="3" fontId="0" fillId="6" borderId="56" xfId="0" applyNumberFormat="1" applyFill="1" applyBorder="1" applyAlignment="1">
      <alignment wrapText="1"/>
    </xf>
    <xf numFmtId="3" fontId="0" fillId="6" borderId="51" xfId="0" applyNumberFormat="1" applyFill="1" applyBorder="1" applyAlignment="1">
      <alignment wrapText="1"/>
    </xf>
    <xf numFmtId="3" fontId="2" fillId="6" borderId="0" xfId="0" applyNumberFormat="1" applyFont="1" applyFill="1"/>
    <xf numFmtId="3" fontId="0" fillId="6" borderId="51" xfId="0" applyNumberFormat="1" applyFill="1" applyBorder="1"/>
    <xf numFmtId="0" fontId="0" fillId="0" borderId="10" xfId="0" applyBorder="1"/>
    <xf numFmtId="3" fontId="0" fillId="11" borderId="41" xfId="0" applyNumberFormat="1" applyFill="1" applyBorder="1"/>
    <xf numFmtId="3" fontId="0" fillId="0" borderId="41" xfId="0" applyNumberFormat="1" applyBorder="1"/>
    <xf numFmtId="3" fontId="0" fillId="11" borderId="42" xfId="0" applyNumberFormat="1" applyFill="1" applyBorder="1"/>
    <xf numFmtId="0" fontId="0" fillId="0" borderId="24" xfId="0" applyBorder="1"/>
    <xf numFmtId="3" fontId="0" fillId="11" borderId="5" xfId="0" applyNumberFormat="1" applyFill="1" applyBorder="1"/>
    <xf numFmtId="3" fontId="0" fillId="11" borderId="25" xfId="0" applyNumberFormat="1" applyFill="1" applyBorder="1"/>
    <xf numFmtId="0" fontId="0" fillId="0" borderId="10" xfId="0" applyBorder="1" applyAlignment="1">
      <alignment horizontal="left"/>
    </xf>
    <xf numFmtId="0" fontId="0" fillId="0" borderId="24" xfId="0" applyBorder="1" applyAlignment="1">
      <alignment horizontal="left"/>
    </xf>
    <xf numFmtId="0" fontId="0" fillId="0" borderId="28" xfId="0" applyBorder="1"/>
    <xf numFmtId="3" fontId="0" fillId="11" borderId="29" xfId="0" applyNumberFormat="1" applyFill="1" applyBorder="1"/>
    <xf numFmtId="3" fontId="0" fillId="0" borderId="29" xfId="0" applyNumberFormat="1" applyBorder="1"/>
    <xf numFmtId="3" fontId="0" fillId="11" borderId="30" xfId="0" applyNumberFormat="1" applyFill="1" applyBorder="1"/>
    <xf numFmtId="0" fontId="25" fillId="0" borderId="0" xfId="0" applyFont="1"/>
    <xf numFmtId="0" fontId="26" fillId="9" borderId="61" xfId="0" applyFont="1" applyFill="1" applyBorder="1" applyAlignment="1">
      <alignment horizontal="center" wrapText="1"/>
    </xf>
    <xf numFmtId="0" fontId="26" fillId="9" borderId="5" xfId="0" applyFont="1" applyFill="1" applyBorder="1" applyAlignment="1">
      <alignment horizontal="center" wrapText="1"/>
    </xf>
    <xf numFmtId="0" fontId="26" fillId="9" borderId="62" xfId="0" applyFont="1" applyFill="1" applyBorder="1" applyAlignment="1">
      <alignment horizontal="center" wrapText="1"/>
    </xf>
    <xf numFmtId="0" fontId="26" fillId="9" borderId="8" xfId="0" applyFont="1" applyFill="1" applyBorder="1" applyAlignment="1">
      <alignment horizontal="center" wrapText="1"/>
    </xf>
    <xf numFmtId="0" fontId="26" fillId="9" borderId="25" xfId="0" applyFont="1" applyFill="1" applyBorder="1" applyAlignment="1">
      <alignment horizontal="center" wrapText="1"/>
    </xf>
    <xf numFmtId="0" fontId="2" fillId="10" borderId="23" xfId="0" applyFont="1" applyFill="1" applyBorder="1" applyAlignment="1">
      <alignment horizontal="left"/>
    </xf>
    <xf numFmtId="169" fontId="2" fillId="10" borderId="61" xfId="0" applyNumberFormat="1" applyFont="1" applyFill="1" applyBorder="1" applyAlignment="1">
      <alignment horizontal="right" wrapText="1"/>
    </xf>
    <xf numFmtId="169" fontId="2" fillId="10" borderId="5" xfId="0" applyNumberFormat="1" applyFont="1" applyFill="1" applyBorder="1" applyAlignment="1">
      <alignment horizontal="right" wrapText="1"/>
    </xf>
    <xf numFmtId="169" fontId="2" fillId="10" borderId="62" xfId="0" applyNumberFormat="1" applyFont="1" applyFill="1" applyBorder="1" applyAlignment="1">
      <alignment horizontal="right" wrapText="1"/>
    </xf>
    <xf numFmtId="166" fontId="2" fillId="10" borderId="8" xfId="0" applyNumberFormat="1" applyFont="1" applyFill="1" applyBorder="1" applyAlignment="1">
      <alignment horizontal="right" wrapText="1"/>
    </xf>
    <xf numFmtId="166" fontId="2" fillId="10" borderId="5" xfId="0" applyNumberFormat="1" applyFont="1" applyFill="1" applyBorder="1" applyAlignment="1">
      <alignment horizontal="right" wrapText="1"/>
    </xf>
    <xf numFmtId="166" fontId="2" fillId="10" borderId="25" xfId="0" applyNumberFormat="1" applyFont="1" applyFill="1" applyBorder="1" applyAlignment="1">
      <alignment horizontal="right" wrapText="1"/>
    </xf>
    <xf numFmtId="166" fontId="0" fillId="0" borderId="23" xfId="0" applyNumberFormat="1" applyBorder="1"/>
    <xf numFmtId="169" fontId="0" fillId="11" borderId="61" xfId="0" applyNumberFormat="1" applyFill="1" applyBorder="1"/>
    <xf numFmtId="169" fontId="0" fillId="11" borderId="5" xfId="0" applyNumberFormat="1" applyFill="1" applyBorder="1"/>
    <xf numFmtId="169" fontId="0" fillId="0" borderId="5" xfId="0" applyNumberFormat="1" applyBorder="1"/>
    <xf numFmtId="169" fontId="0" fillId="11" borderId="62" xfId="0" applyNumberFormat="1" applyFill="1" applyBorder="1"/>
    <xf numFmtId="169" fontId="0" fillId="0" borderId="8" xfId="0" applyNumberFormat="1" applyBorder="1"/>
    <xf numFmtId="169" fontId="0" fillId="0" borderId="25" xfId="0" applyNumberFormat="1" applyBorder="1"/>
    <xf numFmtId="166" fontId="0" fillId="0" borderId="27" xfId="0" applyNumberFormat="1" applyBorder="1"/>
    <xf numFmtId="169" fontId="0" fillId="11" borderId="63" xfId="0" applyNumberFormat="1" applyFill="1" applyBorder="1"/>
    <xf numFmtId="169" fontId="0" fillId="11" borderId="29" xfId="0" applyNumberFormat="1" applyFill="1" applyBorder="1"/>
    <xf numFmtId="169" fontId="0" fillId="0" borderId="29" xfId="0" applyNumberFormat="1" applyBorder="1"/>
    <xf numFmtId="169" fontId="0" fillId="0" borderId="36" xfId="0" applyNumberFormat="1" applyBorder="1"/>
    <xf numFmtId="169" fontId="0" fillId="0" borderId="30" xfId="0" applyNumberFormat="1" applyBorder="1"/>
    <xf numFmtId="0" fontId="26" fillId="9" borderId="24" xfId="0" applyFont="1" applyFill="1" applyBorder="1" applyAlignment="1">
      <alignment horizontal="center" wrapText="1"/>
    </xf>
    <xf numFmtId="166" fontId="2" fillId="10" borderId="68" xfId="0" applyNumberFormat="1" applyFont="1" applyFill="1" applyBorder="1"/>
    <xf numFmtId="166" fontId="2" fillId="10" borderId="8" xfId="0" applyNumberFormat="1" applyFont="1" applyFill="1" applyBorder="1" applyAlignment="1">
      <alignment horizontal="center"/>
    </xf>
    <xf numFmtId="166" fontId="2" fillId="10" borderId="5" xfId="0" applyNumberFormat="1" applyFont="1" applyFill="1" applyBorder="1" applyAlignment="1">
      <alignment horizontal="center"/>
    </xf>
    <xf numFmtId="166" fontId="2" fillId="10" borderId="6" xfId="0" applyNumberFormat="1" applyFont="1" applyFill="1" applyBorder="1" applyAlignment="1">
      <alignment horizontal="center"/>
    </xf>
    <xf numFmtId="166" fontId="2" fillId="10" borderId="62" xfId="0" applyNumberFormat="1" applyFont="1" applyFill="1" applyBorder="1" applyAlignment="1">
      <alignment horizontal="center"/>
    </xf>
    <xf numFmtId="3" fontId="2" fillId="10" borderId="24" xfId="0" applyNumberFormat="1" applyFont="1" applyFill="1" applyBorder="1" applyAlignment="1">
      <alignment horizontal="center"/>
    </xf>
    <xf numFmtId="3" fontId="2" fillId="10" borderId="5" xfId="0" applyNumberFormat="1" applyFont="1" applyFill="1" applyBorder="1" applyAlignment="1">
      <alignment horizontal="center"/>
    </xf>
    <xf numFmtId="166" fontId="2" fillId="10" borderId="25" xfId="0" applyNumberFormat="1" applyFont="1" applyFill="1" applyBorder="1" applyAlignment="1">
      <alignment horizontal="center"/>
    </xf>
    <xf numFmtId="166" fontId="0" fillId="7" borderId="61" xfId="0" applyNumberFormat="1" applyFill="1" applyBorder="1" applyAlignment="1">
      <alignment horizontal="center"/>
    </xf>
    <xf numFmtId="166" fontId="0" fillId="7" borderId="5" xfId="0" applyNumberFormat="1" applyFill="1" applyBorder="1" applyAlignment="1">
      <alignment horizontal="center"/>
    </xf>
    <xf numFmtId="166" fontId="2" fillId="7" borderId="62" xfId="0" applyNumberFormat="1" applyFont="1" applyFill="1" applyBorder="1" applyAlignment="1">
      <alignment horizontal="center"/>
    </xf>
    <xf numFmtId="166" fontId="0" fillId="0" borderId="61" xfId="0" applyNumberFormat="1" applyBorder="1" applyAlignment="1">
      <alignment horizontal="center"/>
    </xf>
    <xf numFmtId="166" fontId="0" fillId="0" borderId="5" xfId="0" applyNumberFormat="1" applyBorder="1" applyAlignment="1">
      <alignment horizontal="center"/>
    </xf>
    <xf numFmtId="166" fontId="2" fillId="0" borderId="62" xfId="0" applyNumberFormat="1" applyFont="1" applyBorder="1" applyAlignment="1">
      <alignment horizontal="center"/>
    </xf>
    <xf numFmtId="3" fontId="0" fillId="7" borderId="24" xfId="0" applyNumberFormat="1" applyFill="1" applyBorder="1" applyAlignment="1">
      <alignment horizontal="center"/>
    </xf>
    <xf numFmtId="3" fontId="0" fillId="7" borderId="5" xfId="0" applyNumberFormat="1" applyFill="1" applyBorder="1" applyAlignment="1">
      <alignment horizontal="center"/>
    </xf>
    <xf numFmtId="166" fontId="0" fillId="7" borderId="25" xfId="0" applyNumberFormat="1" applyFill="1" applyBorder="1" applyAlignment="1">
      <alignment horizontal="center"/>
    </xf>
    <xf numFmtId="166" fontId="0" fillId="7" borderId="63" xfId="0" applyNumberFormat="1" applyFill="1" applyBorder="1" applyAlignment="1">
      <alignment horizontal="center"/>
    </xf>
    <xf numFmtId="166" fontId="0" fillId="7" borderId="29" xfId="0" applyNumberFormat="1" applyFill="1" applyBorder="1" applyAlignment="1">
      <alignment horizontal="center"/>
    </xf>
    <xf numFmtId="166" fontId="2" fillId="7" borderId="69" xfId="0" applyNumberFormat="1" applyFont="1" applyFill="1" applyBorder="1" applyAlignment="1">
      <alignment horizontal="center"/>
    </xf>
    <xf numFmtId="166" fontId="0" fillId="0" borderId="63" xfId="0" applyNumberFormat="1" applyBorder="1" applyAlignment="1">
      <alignment horizontal="center"/>
    </xf>
    <xf numFmtId="166" fontId="0" fillId="0" borderId="29" xfId="0" applyNumberFormat="1" applyBorder="1" applyAlignment="1">
      <alignment horizontal="center"/>
    </xf>
    <xf numFmtId="166" fontId="2" fillId="0" borderId="69" xfId="0" applyNumberFormat="1" applyFont="1" applyBorder="1" applyAlignment="1">
      <alignment horizontal="center"/>
    </xf>
    <xf numFmtId="3" fontId="0" fillId="7" borderId="28" xfId="0" applyNumberFormat="1" applyFill="1" applyBorder="1" applyAlignment="1">
      <alignment horizontal="center"/>
    </xf>
    <xf numFmtId="3" fontId="0" fillId="7" borderId="29" xfId="0" applyNumberFormat="1" applyFill="1" applyBorder="1" applyAlignment="1">
      <alignment horizontal="center"/>
    </xf>
    <xf numFmtId="166" fontId="0" fillId="7" borderId="30" xfId="0" applyNumberFormat="1" applyFill="1" applyBorder="1" applyAlignment="1">
      <alignment horizontal="center"/>
    </xf>
    <xf numFmtId="169" fontId="0" fillId="0" borderId="62" xfId="0" applyNumberFormat="1" applyBorder="1"/>
    <xf numFmtId="169" fontId="0" fillId="11" borderId="8" xfId="0" applyNumberFormat="1" applyFill="1" applyBorder="1"/>
    <xf numFmtId="169" fontId="0" fillId="0" borderId="69" xfId="0" applyNumberFormat="1" applyBorder="1"/>
    <xf numFmtId="169" fontId="0" fillId="11" borderId="36" xfId="0" applyNumberFormat="1" applyFill="1" applyBorder="1"/>
    <xf numFmtId="0" fontId="20" fillId="0" borderId="0" xfId="0" applyFont="1"/>
    <xf numFmtId="0" fontId="0" fillId="8" borderId="76" xfId="0" applyFill="1" applyBorder="1" applyAlignment="1">
      <alignment horizontal="center" wrapText="1"/>
    </xf>
    <xf numFmtId="0" fontId="0" fillId="8" borderId="77" xfId="0" applyFill="1" applyBorder="1" applyAlignment="1">
      <alignment horizontal="center" wrapText="1"/>
    </xf>
    <xf numFmtId="0" fontId="0" fillId="8" borderId="78" xfId="0" applyFill="1" applyBorder="1" applyAlignment="1">
      <alignment horizontal="center" wrapText="1"/>
    </xf>
    <xf numFmtId="0" fontId="2" fillId="6" borderId="56" xfId="0" applyFont="1" applyFill="1" applyBorder="1"/>
    <xf numFmtId="0" fontId="0" fillId="6" borderId="79" xfId="0" applyFill="1" applyBorder="1"/>
    <xf numFmtId="169" fontId="0" fillId="6" borderId="0" xfId="0" applyNumberFormat="1" applyFill="1"/>
    <xf numFmtId="0" fontId="0" fillId="6" borderId="51" xfId="0" applyFill="1" applyBorder="1"/>
    <xf numFmtId="0" fontId="0" fillId="0" borderId="40" xfId="0" applyBorder="1"/>
    <xf numFmtId="169" fontId="0" fillId="11" borderId="41" xfId="0" applyNumberFormat="1" applyFill="1" applyBorder="1"/>
    <xf numFmtId="169" fontId="0" fillId="0" borderId="41" xfId="0" applyNumberFormat="1" applyBorder="1"/>
    <xf numFmtId="169" fontId="0" fillId="11" borderId="80" xfId="0" applyNumberFormat="1" applyFill="1" applyBorder="1"/>
    <xf numFmtId="169" fontId="0" fillId="0" borderId="81" xfId="0" applyNumberFormat="1" applyBorder="1"/>
    <xf numFmtId="166" fontId="0" fillId="0" borderId="0" xfId="0" applyNumberFormat="1"/>
    <xf numFmtId="166" fontId="0" fillId="11" borderId="42" xfId="0" applyNumberFormat="1" applyFill="1" applyBorder="1"/>
    <xf numFmtId="0" fontId="2" fillId="6" borderId="13" xfId="0" applyFont="1" applyFill="1" applyBorder="1"/>
    <xf numFmtId="169" fontId="0" fillId="6" borderId="14" xfId="0" applyNumberFormat="1" applyFill="1" applyBorder="1"/>
    <xf numFmtId="169" fontId="0" fillId="6" borderId="82" xfId="0" applyNumberFormat="1" applyFill="1" applyBorder="1"/>
    <xf numFmtId="169" fontId="0" fillId="6" borderId="26" xfId="0" applyNumberFormat="1" applyFill="1" applyBorder="1"/>
    <xf numFmtId="0" fontId="0" fillId="0" borderId="41" xfId="0" applyBorder="1"/>
    <xf numFmtId="166" fontId="0" fillId="11" borderId="0" xfId="0" applyNumberFormat="1" applyFill="1"/>
    <xf numFmtId="0" fontId="0" fillId="0" borderId="33" xfId="0" applyBorder="1"/>
    <xf numFmtId="169" fontId="0" fillId="11" borderId="6" xfId="0" applyNumberFormat="1" applyFill="1" applyBorder="1"/>
    <xf numFmtId="169" fontId="0" fillId="0" borderId="61" xfId="0" applyNumberFormat="1" applyBorder="1"/>
    <xf numFmtId="166" fontId="0" fillId="0" borderId="5" xfId="0" applyNumberFormat="1" applyBorder="1"/>
    <xf numFmtId="166" fontId="0" fillId="11" borderId="6" xfId="0" applyNumberFormat="1" applyFill="1" applyBorder="1"/>
    <xf numFmtId="169" fontId="0" fillId="6" borderId="79" xfId="0" applyNumberFormat="1" applyFill="1" applyBorder="1"/>
    <xf numFmtId="169" fontId="0" fillId="6" borderId="51" xfId="0" applyNumberFormat="1" applyFill="1" applyBorder="1"/>
    <xf numFmtId="166" fontId="0" fillId="11" borderId="25" xfId="0" applyNumberFormat="1" applyFill="1" applyBorder="1"/>
    <xf numFmtId="0" fontId="0" fillId="0" borderId="29" xfId="0" applyBorder="1"/>
    <xf numFmtId="169" fontId="0" fillId="11" borderId="83" xfId="0" applyNumberFormat="1" applyFill="1" applyBorder="1"/>
    <xf numFmtId="169" fontId="0" fillId="0" borderId="63" xfId="0" applyNumberFormat="1" applyBorder="1"/>
    <xf numFmtId="166" fontId="0" fillId="0" borderId="11" xfId="0" applyNumberFormat="1" applyBorder="1"/>
    <xf numFmtId="166" fontId="0" fillId="11" borderId="30" xfId="0" applyNumberFormat="1" applyFill="1" applyBorder="1"/>
    <xf numFmtId="0" fontId="0" fillId="0" borderId="46" xfId="0" applyBorder="1"/>
    <xf numFmtId="0" fontId="0" fillId="9" borderId="63" xfId="0" applyFill="1" applyBorder="1" applyAlignment="1">
      <alignment horizontal="center" wrapText="1"/>
    </xf>
    <xf numFmtId="6" fontId="0" fillId="9" borderId="29" xfId="0" applyNumberFormat="1" applyFill="1" applyBorder="1" applyAlignment="1">
      <alignment horizontal="center" wrapText="1"/>
    </xf>
    <xf numFmtId="0" fontId="0" fillId="9" borderId="29" xfId="0" applyFill="1" applyBorder="1" applyAlignment="1">
      <alignment horizontal="center" wrapText="1"/>
    </xf>
    <xf numFmtId="0" fontId="0" fillId="9" borderId="69" xfId="0" applyFill="1" applyBorder="1" applyAlignment="1">
      <alignment horizontal="center" wrapText="1"/>
    </xf>
    <xf numFmtId="0" fontId="0" fillId="9" borderId="36" xfId="0" applyFill="1" applyBorder="1" applyAlignment="1">
      <alignment horizontal="center" wrapText="1"/>
    </xf>
    <xf numFmtId="0" fontId="0" fillId="9" borderId="83" xfId="0" applyFill="1" applyBorder="1" applyAlignment="1">
      <alignment horizontal="center" wrapText="1"/>
    </xf>
    <xf numFmtId="0" fontId="0" fillId="9" borderId="30" xfId="0" applyFill="1" applyBorder="1" applyAlignment="1">
      <alignment horizontal="center" wrapText="1"/>
    </xf>
    <xf numFmtId="0" fontId="2" fillId="12" borderId="80" xfId="0" applyFont="1" applyFill="1" applyBorder="1"/>
    <xf numFmtId="3" fontId="2" fillId="12" borderId="87" xfId="0" applyNumberFormat="1" applyFont="1" applyFill="1" applyBorder="1"/>
    <xf numFmtId="3" fontId="2" fillId="12" borderId="81" xfId="0" applyNumberFormat="1" applyFont="1" applyFill="1" applyBorder="1"/>
    <xf numFmtId="3" fontId="2" fillId="12" borderId="41" xfId="0" applyNumberFormat="1" applyFont="1" applyFill="1" applyBorder="1"/>
    <xf numFmtId="3" fontId="2" fillId="12" borderId="88" xfId="0" applyNumberFormat="1" applyFont="1" applyFill="1" applyBorder="1"/>
    <xf numFmtId="3" fontId="2" fillId="12" borderId="40" xfId="0" applyNumberFormat="1" applyFont="1" applyFill="1" applyBorder="1"/>
    <xf numFmtId="3" fontId="2" fillId="12" borderId="80" xfId="0" applyNumberFormat="1" applyFont="1" applyFill="1" applyBorder="1"/>
    <xf numFmtId="3" fontId="2" fillId="12" borderId="42" xfId="0" applyNumberFormat="1" applyFont="1" applyFill="1" applyBorder="1"/>
    <xf numFmtId="0" fontId="0" fillId="0" borderId="6" xfId="0" applyBorder="1"/>
    <xf numFmtId="169" fontId="0" fillId="0" borderId="89" xfId="0" applyNumberFormat="1" applyBorder="1"/>
    <xf numFmtId="169" fontId="0" fillId="0" borderId="6" xfId="0" applyNumberFormat="1" applyBorder="1"/>
    <xf numFmtId="0" fontId="0" fillId="0" borderId="83" xfId="0" applyBorder="1"/>
    <xf numFmtId="169" fontId="0" fillId="0" borderId="90" xfId="0" applyNumberFormat="1" applyBorder="1"/>
    <xf numFmtId="169" fontId="0" fillId="0" borderId="83" xfId="0" applyNumberFormat="1" applyBorder="1"/>
    <xf numFmtId="0" fontId="2" fillId="6" borderId="56" xfId="0" applyFont="1" applyFill="1" applyBorder="1" applyAlignment="1">
      <alignment horizontal="left"/>
    </xf>
    <xf numFmtId="3" fontId="2" fillId="6" borderId="93" xfId="0" applyNumberFormat="1" applyFont="1" applyFill="1" applyBorder="1" applyAlignment="1">
      <alignment horizontal="right" wrapText="1"/>
    </xf>
    <xf numFmtId="3" fontId="2" fillId="6" borderId="59" xfId="0" applyNumberFormat="1" applyFont="1" applyFill="1" applyBorder="1" applyAlignment="1">
      <alignment horizontal="right" wrapText="1"/>
    </xf>
    <xf numFmtId="3" fontId="2" fillId="6" borderId="57" xfId="0" applyNumberFormat="1" applyFont="1" applyFill="1" applyBorder="1" applyAlignment="1">
      <alignment horizontal="right" wrapText="1"/>
    </xf>
    <xf numFmtId="3" fontId="2" fillId="6" borderId="2" xfId="0" applyNumberFormat="1" applyFont="1" applyFill="1" applyBorder="1" applyAlignment="1">
      <alignment horizontal="right" wrapText="1"/>
    </xf>
    <xf numFmtId="3" fontId="2" fillId="6" borderId="94" xfId="0" applyNumberFormat="1" applyFont="1" applyFill="1" applyBorder="1" applyAlignment="1">
      <alignment horizontal="right" wrapText="1"/>
    </xf>
    <xf numFmtId="3" fontId="2" fillId="6" borderId="95" xfId="0" applyNumberFormat="1" applyFont="1" applyFill="1" applyBorder="1" applyAlignment="1">
      <alignment horizontal="right" wrapText="1"/>
    </xf>
    <xf numFmtId="3" fontId="2" fillId="6" borderId="56" xfId="0" applyNumberFormat="1" applyFont="1" applyFill="1" applyBorder="1" applyAlignment="1">
      <alignment horizontal="right" wrapText="1"/>
    </xf>
    <xf numFmtId="0" fontId="0" fillId="0" borderId="62" xfId="0" applyBorder="1"/>
    <xf numFmtId="166" fontId="0" fillId="0" borderId="87" xfId="0" applyNumberFormat="1" applyBorder="1"/>
    <xf numFmtId="166" fontId="0" fillId="11" borderId="81" xfId="0" applyNumberFormat="1" applyFill="1" applyBorder="1"/>
    <xf numFmtId="166" fontId="0" fillId="11" borderId="5" xfId="0" applyNumberFormat="1" applyFill="1" applyBorder="1"/>
    <xf numFmtId="166" fontId="0" fillId="11" borderId="41" xfId="0" applyNumberFormat="1" applyFill="1" applyBorder="1"/>
    <xf numFmtId="166" fontId="0" fillId="11" borderId="62" xfId="0" applyNumberFormat="1" applyFill="1" applyBorder="1"/>
    <xf numFmtId="166" fontId="0" fillId="0" borderId="61" xfId="0" applyNumberFormat="1" applyBorder="1"/>
    <xf numFmtId="166" fontId="0" fillId="0" borderId="41" xfId="0" applyNumberFormat="1" applyBorder="1"/>
    <xf numFmtId="166" fontId="0" fillId="0" borderId="62" xfId="0" applyNumberFormat="1" applyBorder="1"/>
    <xf numFmtId="166" fontId="0" fillId="11" borderId="61" xfId="0" applyNumberFormat="1" applyFill="1" applyBorder="1"/>
    <xf numFmtId="166" fontId="0" fillId="11" borderId="88" xfId="0" applyNumberFormat="1" applyFill="1" applyBorder="1"/>
    <xf numFmtId="166" fontId="0" fillId="0" borderId="81" xfId="0" applyNumberFormat="1" applyBorder="1"/>
    <xf numFmtId="166" fontId="0" fillId="0" borderId="42" xfId="0" applyNumberFormat="1" applyBorder="1"/>
    <xf numFmtId="166" fontId="0" fillId="0" borderId="89" xfId="0" applyNumberFormat="1" applyBorder="1"/>
    <xf numFmtId="166" fontId="0" fillId="0" borderId="8" xfId="0" applyNumberFormat="1" applyBorder="1"/>
    <xf numFmtId="166" fontId="0" fillId="0" borderId="6" xfId="0" applyNumberFormat="1" applyBorder="1"/>
    <xf numFmtId="166" fontId="0" fillId="0" borderId="25" xfId="0" applyNumberFormat="1" applyBorder="1"/>
    <xf numFmtId="166" fontId="0" fillId="0" borderId="90" xfId="0" applyNumberFormat="1" applyBorder="1"/>
    <xf numFmtId="166" fontId="0" fillId="11" borderId="63" xfId="0" applyNumberFormat="1" applyFill="1" applyBorder="1"/>
    <xf numFmtId="166" fontId="0" fillId="11" borderId="29" xfId="0" applyNumberFormat="1" applyFill="1" applyBorder="1"/>
    <xf numFmtId="166" fontId="0" fillId="11" borderId="69" xfId="0" applyNumberFormat="1" applyFill="1" applyBorder="1"/>
    <xf numFmtId="166" fontId="0" fillId="0" borderId="36" xfId="0" applyNumberFormat="1" applyBorder="1"/>
    <xf numFmtId="166" fontId="0" fillId="0" borderId="29" xfId="0" applyNumberFormat="1" applyBorder="1"/>
    <xf numFmtId="166" fontId="0" fillId="0" borderId="83" xfId="0" applyNumberFormat="1" applyBorder="1"/>
    <xf numFmtId="166" fontId="0" fillId="0" borderId="63" xfId="0" applyNumberFormat="1" applyBorder="1"/>
    <xf numFmtId="166" fontId="0" fillId="0" borderId="30" xfId="0" applyNumberFormat="1" applyBorder="1"/>
    <xf numFmtId="3" fontId="0" fillId="11" borderId="61" xfId="0" applyNumberFormat="1" applyFill="1" applyBorder="1"/>
    <xf numFmtId="3" fontId="0" fillId="11" borderId="63" xfId="0" applyNumberFormat="1" applyFill="1" applyBorder="1"/>
    <xf numFmtId="3" fontId="2" fillId="6" borderId="60" xfId="0" applyNumberFormat="1" applyFont="1" applyFill="1" applyBorder="1" applyAlignment="1">
      <alignment horizontal="right" wrapText="1"/>
    </xf>
    <xf numFmtId="0" fontId="2" fillId="6" borderId="59" xfId="0" applyFont="1" applyFill="1" applyBorder="1" applyAlignment="1">
      <alignment horizontal="right" wrapText="1"/>
    </xf>
    <xf numFmtId="3" fontId="2" fillId="6" borderId="58" xfId="0" applyNumberFormat="1" applyFont="1" applyFill="1" applyBorder="1" applyAlignment="1">
      <alignment horizontal="right" wrapText="1"/>
    </xf>
    <xf numFmtId="169" fontId="0" fillId="11" borderId="88" xfId="0" applyNumberFormat="1" applyFill="1" applyBorder="1"/>
    <xf numFmtId="169" fontId="0" fillId="0" borderId="80" xfId="0" applyNumberFormat="1" applyBorder="1"/>
    <xf numFmtId="3" fontId="0" fillId="11" borderId="81" xfId="0" applyNumberFormat="1" applyFill="1" applyBorder="1"/>
    <xf numFmtId="169" fontId="0" fillId="11" borderId="69" xfId="0" applyNumberFormat="1" applyFill="1" applyBorder="1"/>
    <xf numFmtId="168" fontId="0" fillId="0" borderId="0" xfId="1" applyNumberFormat="1" applyFont="1"/>
    <xf numFmtId="170" fontId="0" fillId="0" borderId="0" xfId="1" applyNumberFormat="1" applyFont="1"/>
    <xf numFmtId="37" fontId="0" fillId="0" borderId="5" xfId="1" applyNumberFormat="1" applyFont="1" applyBorder="1" applyAlignment="1">
      <alignment horizontal="center" vertical="center"/>
    </xf>
    <xf numFmtId="0" fontId="0" fillId="0" borderId="39" xfId="0" applyBorder="1"/>
    <xf numFmtId="168" fontId="0" fillId="0" borderId="39" xfId="1" applyNumberFormat="1" applyFont="1" applyBorder="1"/>
    <xf numFmtId="168" fontId="0" fillId="0" borderId="10" xfId="1" applyNumberFormat="1" applyFont="1" applyBorder="1"/>
    <xf numFmtId="168" fontId="0" fillId="0" borderId="41" xfId="1" applyNumberFormat="1" applyFont="1" applyBorder="1"/>
    <xf numFmtId="168" fontId="0" fillId="0" borderId="42" xfId="1" applyNumberFormat="1" applyFont="1" applyBorder="1"/>
    <xf numFmtId="3" fontId="0" fillId="0" borderId="10" xfId="0" applyNumberFormat="1" applyBorder="1" applyAlignment="1">
      <alignment vertical="center" wrapText="1"/>
    </xf>
    <xf numFmtId="3" fontId="0" fillId="0" borderId="41" xfId="0" applyNumberFormat="1" applyBorder="1" applyAlignment="1">
      <alignment vertical="center" wrapText="1"/>
    </xf>
    <xf numFmtId="3" fontId="0" fillId="0" borderId="42" xfId="0" applyNumberFormat="1" applyBorder="1" applyAlignment="1">
      <alignment vertical="center" wrapText="1"/>
    </xf>
    <xf numFmtId="0" fontId="0" fillId="0" borderId="43" xfId="0" applyBorder="1" applyAlignment="1">
      <alignment horizontal="left" indent="1"/>
    </xf>
    <xf numFmtId="168" fontId="0" fillId="0" borderId="43" xfId="1" applyNumberFormat="1" applyFont="1" applyBorder="1"/>
    <xf numFmtId="3" fontId="0" fillId="0" borderId="99" xfId="0" applyNumberFormat="1" applyBorder="1" applyAlignment="1">
      <alignment vertical="center" wrapText="1"/>
    </xf>
    <xf numFmtId="3" fontId="0" fillId="0" borderId="100" xfId="0" applyNumberFormat="1" applyBorder="1" applyAlignment="1">
      <alignment vertical="center" wrapText="1"/>
    </xf>
    <xf numFmtId="3" fontId="0" fillId="0" borderId="101" xfId="0" applyNumberFormat="1" applyBorder="1" applyAlignment="1">
      <alignment vertical="center" wrapText="1"/>
    </xf>
    <xf numFmtId="166" fontId="0" fillId="0" borderId="43" xfId="0" applyNumberFormat="1" applyBorder="1"/>
    <xf numFmtId="166" fontId="0" fillId="0" borderId="24" xfId="0" applyNumberFormat="1" applyBorder="1"/>
    <xf numFmtId="0" fontId="0" fillId="0" borderId="43" xfId="0" applyBorder="1"/>
    <xf numFmtId="168" fontId="0" fillId="0" borderId="43" xfId="0" applyNumberFormat="1" applyBorder="1"/>
    <xf numFmtId="168" fontId="0" fillId="0" borderId="24" xfId="0" applyNumberFormat="1" applyBorder="1"/>
    <xf numFmtId="168" fontId="0" fillId="0" borderId="5" xfId="0" applyNumberFormat="1" applyBorder="1"/>
    <xf numFmtId="168" fontId="0" fillId="0" borderId="25" xfId="0" applyNumberFormat="1" applyBorder="1"/>
    <xf numFmtId="0" fontId="0" fillId="0" borderId="44" xfId="0" applyBorder="1" applyAlignment="1">
      <alignment horizontal="left" indent="1"/>
    </xf>
    <xf numFmtId="166" fontId="0" fillId="0" borderId="44" xfId="0" applyNumberFormat="1" applyBorder="1"/>
    <xf numFmtId="166" fontId="0" fillId="0" borderId="28" xfId="0" applyNumberFormat="1" applyBorder="1"/>
    <xf numFmtId="0" fontId="0" fillId="0" borderId="0" xfId="0" applyAlignment="1">
      <alignment horizontal="left" indent="1"/>
    </xf>
    <xf numFmtId="173" fontId="0" fillId="0" borderId="13" xfId="1" applyNumberFormat="1" applyFont="1" applyBorder="1" applyAlignment="1">
      <alignment horizontal="center"/>
    </xf>
    <xf numFmtId="173" fontId="0" fillId="3" borderId="13" xfId="1" applyNumberFormat="1" applyFont="1" applyFill="1" applyBorder="1" applyAlignment="1">
      <alignment horizontal="center"/>
    </xf>
    <xf numFmtId="173" fontId="0" fillId="0" borderId="6" xfId="1" applyNumberFormat="1" applyFont="1" applyBorder="1" applyAlignment="1">
      <alignment horizontal="center"/>
    </xf>
    <xf numFmtId="173" fontId="0" fillId="5" borderId="11" xfId="1" applyNumberFormat="1" applyFont="1" applyFill="1" applyBorder="1" applyAlignment="1">
      <alignment horizontal="center"/>
    </xf>
    <xf numFmtId="173" fontId="0" fillId="0" borderId="5" xfId="1" applyNumberFormat="1" applyFont="1" applyBorder="1" applyAlignment="1">
      <alignment horizontal="center"/>
    </xf>
    <xf numFmtId="0" fontId="0" fillId="0" borderId="0" xfId="0" applyBorder="1" applyAlignment="1">
      <alignment wrapText="1"/>
    </xf>
    <xf numFmtId="0" fontId="0" fillId="0" borderId="0" xfId="0" applyBorder="1"/>
    <xf numFmtId="3" fontId="1" fillId="13" borderId="13" xfId="6" applyNumberFormat="1" applyFont="1" applyFill="1" applyBorder="1" applyAlignment="1">
      <alignment horizontal="center"/>
    </xf>
    <xf numFmtId="3" fontId="0" fillId="13" borderId="11" xfId="0" applyNumberFormat="1" applyFill="1" applyBorder="1" applyAlignment="1">
      <alignment horizontal="center"/>
    </xf>
    <xf numFmtId="3" fontId="0" fillId="0" borderId="6" xfId="0" applyNumberFormat="1" applyFill="1" applyBorder="1" applyAlignment="1">
      <alignment horizontal="center"/>
    </xf>
    <xf numFmtId="3" fontId="0" fillId="0" borderId="5" xfId="0" applyNumberFormat="1" applyFill="1" applyBorder="1" applyAlignment="1">
      <alignment horizontal="center"/>
    </xf>
    <xf numFmtId="0" fontId="0" fillId="9" borderId="0" xfId="0" applyFill="1" applyBorder="1"/>
    <xf numFmtId="0" fontId="0" fillId="9" borderId="51" xfId="0" applyFill="1" applyBorder="1"/>
    <xf numFmtId="168" fontId="0" fillId="0" borderId="8" xfId="1" applyNumberFormat="1" applyFont="1" applyBorder="1"/>
    <xf numFmtId="0" fontId="2" fillId="9" borderId="66" xfId="0" applyFont="1" applyFill="1" applyBorder="1"/>
    <xf numFmtId="0" fontId="0" fillId="0" borderId="68" xfId="0" applyBorder="1"/>
    <xf numFmtId="0" fontId="0" fillId="0" borderId="102" xfId="0" applyBorder="1"/>
    <xf numFmtId="0" fontId="2" fillId="6" borderId="68" xfId="0" applyFont="1" applyFill="1" applyBorder="1"/>
    <xf numFmtId="168" fontId="2" fillId="6" borderId="8" xfId="1" applyNumberFormat="1" applyFont="1" applyFill="1" applyBorder="1"/>
    <xf numFmtId="168" fontId="2" fillId="6" borderId="5" xfId="1" applyNumberFormat="1" applyFont="1" applyFill="1" applyBorder="1"/>
    <xf numFmtId="168" fontId="2" fillId="6" borderId="25" xfId="1" applyNumberFormat="1" applyFont="1" applyFill="1" applyBorder="1"/>
    <xf numFmtId="0" fontId="0" fillId="13" borderId="43" xfId="0" applyFill="1" applyBorder="1"/>
    <xf numFmtId="168" fontId="0" fillId="13" borderId="43" xfId="1" applyNumberFormat="1" applyFont="1" applyFill="1" applyBorder="1"/>
    <xf numFmtId="168" fontId="0" fillId="13" borderId="24" xfId="1" applyNumberFormat="1" applyFont="1" applyFill="1" applyBorder="1"/>
    <xf numFmtId="168" fontId="0" fillId="13" borderId="5" xfId="1" applyNumberFormat="1" applyFont="1" applyFill="1" applyBorder="1"/>
    <xf numFmtId="168" fontId="0" fillId="13" borderId="25" xfId="1" applyNumberFormat="1" applyFont="1" applyFill="1" applyBorder="1"/>
    <xf numFmtId="3" fontId="0" fillId="13" borderId="99" xfId="0" applyNumberFormat="1" applyFill="1" applyBorder="1" applyAlignment="1">
      <alignment vertical="center" wrapText="1"/>
    </xf>
    <xf numFmtId="3" fontId="0" fillId="13" borderId="100" xfId="0" applyNumberFormat="1" applyFill="1" applyBorder="1" applyAlignment="1">
      <alignment vertical="center" wrapText="1"/>
    </xf>
    <xf numFmtId="3" fontId="0" fillId="13" borderId="101" xfId="0" applyNumberFormat="1" applyFill="1" applyBorder="1" applyAlignment="1">
      <alignment vertical="center" wrapText="1"/>
    </xf>
    <xf numFmtId="0" fontId="0" fillId="13" borderId="43" xfId="0" applyFill="1" applyBorder="1" applyAlignment="1">
      <alignment horizontal="left" indent="1"/>
    </xf>
    <xf numFmtId="166" fontId="0" fillId="13" borderId="43" xfId="0" applyNumberFormat="1" applyFill="1" applyBorder="1"/>
    <xf numFmtId="166" fontId="0" fillId="13" borderId="24" xfId="0" applyNumberFormat="1" applyFill="1" applyBorder="1"/>
    <xf numFmtId="166" fontId="0" fillId="13" borderId="5" xfId="0" applyNumberFormat="1" applyFill="1" applyBorder="1"/>
    <xf numFmtId="166" fontId="0" fillId="13" borderId="25" xfId="0" applyNumberFormat="1" applyFill="1" applyBorder="1"/>
    <xf numFmtId="0" fontId="2" fillId="8" borderId="96" xfId="0" applyFont="1" applyFill="1" applyBorder="1" applyAlignment="1">
      <alignment horizontal="center" vertical="center" wrapText="1"/>
    </xf>
    <xf numFmtId="0" fontId="2" fillId="8" borderId="97" xfId="0" applyFont="1" applyFill="1" applyBorder="1" applyAlignment="1">
      <alignment horizontal="center" vertical="center" wrapText="1"/>
    </xf>
    <xf numFmtId="0" fontId="2" fillId="8" borderId="98" xfId="0" applyFont="1" applyFill="1" applyBorder="1" applyAlignment="1">
      <alignment horizontal="center" vertical="center" wrapText="1"/>
    </xf>
    <xf numFmtId="168" fontId="0" fillId="0" borderId="29" xfId="1" applyNumberFormat="1" applyFont="1" applyBorder="1"/>
    <xf numFmtId="168" fontId="0" fillId="0" borderId="30" xfId="1" applyNumberFormat="1" applyFont="1" applyBorder="1"/>
    <xf numFmtId="168" fontId="0" fillId="0" borderId="0" xfId="1" applyNumberFormat="1" applyFont="1" applyBorder="1"/>
    <xf numFmtId="0" fontId="2" fillId="8" borderId="5" xfId="0" applyFont="1" applyFill="1" applyBorder="1" applyAlignment="1">
      <alignment horizontal="center" vertical="center" wrapText="1"/>
    </xf>
    <xf numFmtId="0" fontId="2" fillId="8" borderId="2" xfId="0" applyFont="1" applyFill="1" applyBorder="1" applyAlignment="1">
      <alignment horizontal="center" vertical="center" wrapText="1"/>
    </xf>
    <xf numFmtId="0" fontId="2" fillId="8" borderId="3" xfId="0" applyFont="1" applyFill="1" applyBorder="1" applyAlignment="1">
      <alignment horizontal="center" vertical="center" wrapText="1"/>
    </xf>
    <xf numFmtId="0" fontId="0" fillId="14" borderId="65" xfId="0" applyFill="1" applyBorder="1"/>
    <xf numFmtId="0" fontId="2" fillId="8" borderId="25" xfId="0" applyFont="1" applyFill="1" applyBorder="1" applyAlignment="1"/>
    <xf numFmtId="171" fontId="0" fillId="0" borderId="25" xfId="2" applyNumberFormat="1" applyFont="1" applyBorder="1" applyAlignment="1">
      <alignment horizontal="center" vertical="center"/>
    </xf>
    <xf numFmtId="37" fontId="0" fillId="0" borderId="29" xfId="1" applyNumberFormat="1" applyFont="1" applyBorder="1" applyAlignment="1">
      <alignment horizontal="center" vertical="center"/>
    </xf>
    <xf numFmtId="171" fontId="0" fillId="0" borderId="30" xfId="2" applyNumberFormat="1" applyFont="1" applyBorder="1" applyAlignment="1">
      <alignment horizontal="center" vertical="center"/>
    </xf>
    <xf numFmtId="172" fontId="0" fillId="0" borderId="0" xfId="1" applyNumberFormat="1" applyFont="1" applyBorder="1" applyAlignment="1">
      <alignment horizontal="center" vertical="center"/>
    </xf>
    <xf numFmtId="0" fontId="2" fillId="8" borderId="8" xfId="0" applyFont="1" applyFill="1" applyBorder="1" applyAlignment="1">
      <alignment horizontal="center" vertical="center" wrapText="1"/>
    </xf>
    <xf numFmtId="0" fontId="2" fillId="8" borderId="61" xfId="0" applyFont="1" applyFill="1" applyBorder="1" applyAlignment="1">
      <alignment horizontal="center" vertical="center" wrapText="1"/>
    </xf>
    <xf numFmtId="0" fontId="2" fillId="8" borderId="62" xfId="0" applyFont="1" applyFill="1" applyBorder="1" applyAlignment="1">
      <alignment horizontal="center" vertical="center" wrapText="1"/>
    </xf>
    <xf numFmtId="168" fontId="0" fillId="0" borderId="61" xfId="1" applyNumberFormat="1" applyFont="1" applyBorder="1"/>
    <xf numFmtId="168" fontId="0" fillId="0" borderId="62" xfId="1" applyNumberFormat="1" applyFont="1" applyBorder="1"/>
    <xf numFmtId="0" fontId="2" fillId="8" borderId="24" xfId="0" applyFont="1" applyFill="1" applyBorder="1" applyAlignment="1">
      <alignment wrapText="1"/>
    </xf>
    <xf numFmtId="0" fontId="2" fillId="8" borderId="15" xfId="0" applyFont="1" applyFill="1" applyBorder="1" applyAlignment="1">
      <alignment wrapText="1"/>
    </xf>
    <xf numFmtId="0" fontId="2" fillId="8" borderId="23" xfId="0" applyFont="1" applyFill="1" applyBorder="1" applyAlignment="1">
      <alignment wrapText="1"/>
    </xf>
    <xf numFmtId="0" fontId="0" fillId="0" borderId="23" xfId="0" applyBorder="1"/>
    <xf numFmtId="0" fontId="0" fillId="0" borderId="27" xfId="0" applyBorder="1"/>
    <xf numFmtId="168" fontId="0" fillId="0" borderId="36" xfId="1" applyNumberFormat="1" applyFont="1" applyBorder="1"/>
    <xf numFmtId="168" fontId="0" fillId="0" borderId="63" xfId="1" applyNumberFormat="1" applyFont="1" applyBorder="1"/>
    <xf numFmtId="168" fontId="0" fillId="0" borderId="69" xfId="1" applyNumberFormat="1" applyFont="1" applyBorder="1"/>
    <xf numFmtId="0" fontId="2" fillId="14" borderId="65" xfId="0" applyFont="1" applyFill="1" applyBorder="1"/>
    <xf numFmtId="0" fontId="0" fillId="8" borderId="79" xfId="0" applyFill="1" applyBorder="1" applyAlignment="1">
      <alignment horizontal="center" wrapText="1"/>
    </xf>
    <xf numFmtId="0" fontId="0" fillId="8" borderId="57" xfId="0" applyFill="1" applyBorder="1" applyAlignment="1">
      <alignment horizontal="center" wrapText="1"/>
    </xf>
    <xf numFmtId="0" fontId="0" fillId="6" borderId="5" xfId="0" applyFill="1" applyBorder="1"/>
    <xf numFmtId="169" fontId="0" fillId="6" borderId="5" xfId="0" applyNumberFormat="1" applyFill="1" applyBorder="1"/>
    <xf numFmtId="0" fontId="2" fillId="8" borderId="69" xfId="0" applyFont="1" applyFill="1" applyBorder="1" applyAlignment="1">
      <alignment horizontal="center" wrapText="1"/>
    </xf>
    <xf numFmtId="0" fontId="27" fillId="0" borderId="0" xfId="0" applyFont="1"/>
    <xf numFmtId="0" fontId="2" fillId="0" borderId="0" xfId="0" applyFont="1" applyAlignment="1">
      <alignment horizontal="center" vertical="center" wrapText="1"/>
    </xf>
    <xf numFmtId="166" fontId="0" fillId="0" borderId="0" xfId="0" applyNumberFormat="1" applyAlignment="1">
      <alignment horizontal="center"/>
    </xf>
    <xf numFmtId="0" fontId="3" fillId="0" borderId="0" xfId="3" applyFill="1" applyBorder="1"/>
    <xf numFmtId="0" fontId="26" fillId="0" borderId="0" xfId="0" applyFont="1"/>
    <xf numFmtId="49" fontId="0" fillId="9" borderId="103" xfId="0" applyNumberFormat="1" applyFill="1" applyBorder="1" applyAlignment="1">
      <alignment horizontal="center" vertical="center" wrapText="1"/>
    </xf>
    <xf numFmtId="0" fontId="0" fillId="9" borderId="105" xfId="0" applyFill="1" applyBorder="1" applyAlignment="1">
      <alignment horizontal="center" vertical="center" wrapText="1"/>
    </xf>
    <xf numFmtId="0" fontId="0" fillId="9" borderId="11" xfId="0" applyFill="1" applyBorder="1" applyAlignment="1">
      <alignment horizontal="center" vertical="center" wrapText="1"/>
    </xf>
    <xf numFmtId="0" fontId="0" fillId="9" borderId="13" xfId="0" applyFill="1" applyBorder="1" applyAlignment="1">
      <alignment horizontal="center" vertical="center" wrapText="1"/>
    </xf>
    <xf numFmtId="0" fontId="0" fillId="9" borderId="106" xfId="0" applyFill="1" applyBorder="1" applyAlignment="1">
      <alignment horizontal="center" vertical="center" wrapText="1"/>
    </xf>
    <xf numFmtId="0" fontId="0" fillId="9" borderId="48" xfId="0" applyFill="1" applyBorder="1" applyAlignment="1">
      <alignment horizontal="center" vertical="center" wrapText="1"/>
    </xf>
    <xf numFmtId="0" fontId="0" fillId="9" borderId="12" xfId="0" applyFill="1" applyBorder="1" applyAlignment="1">
      <alignment horizontal="center" vertical="center" wrapText="1"/>
    </xf>
    <xf numFmtId="0" fontId="0" fillId="0" borderId="65" xfId="0" applyBorder="1"/>
    <xf numFmtId="3" fontId="0" fillId="0" borderId="2" xfId="0" applyNumberFormat="1" applyBorder="1" applyAlignment="1">
      <alignment horizontal="center"/>
    </xf>
    <xf numFmtId="166" fontId="0" fillId="0" borderId="2" xfId="0" applyNumberFormat="1" applyBorder="1" applyAlignment="1">
      <alignment horizontal="center"/>
    </xf>
    <xf numFmtId="166" fontId="0" fillId="0" borderId="3" xfId="0" applyNumberFormat="1" applyBorder="1" applyAlignment="1">
      <alignment horizontal="center"/>
    </xf>
    <xf numFmtId="166" fontId="0" fillId="0" borderId="25" xfId="0" applyNumberFormat="1" applyBorder="1" applyAlignment="1">
      <alignment horizontal="center"/>
    </xf>
    <xf numFmtId="0" fontId="29" fillId="0" borderId="24" xfId="0" applyFont="1" applyBorder="1"/>
    <xf numFmtId="3" fontId="0" fillId="0" borderId="29" xfId="0" applyNumberFormat="1" applyBorder="1" applyAlignment="1">
      <alignment horizontal="center"/>
    </xf>
    <xf numFmtId="166" fontId="0" fillId="0" borderId="30" xfId="0" applyNumberFormat="1" applyBorder="1" applyAlignment="1">
      <alignment horizontal="center"/>
    </xf>
    <xf numFmtId="2" fontId="0" fillId="0" borderId="5" xfId="0" applyNumberFormat="1" applyBorder="1"/>
    <xf numFmtId="2" fontId="0" fillId="0" borderId="25" xfId="0" applyNumberFormat="1" applyBorder="1"/>
    <xf numFmtId="2" fontId="0" fillId="0" borderId="29" xfId="0" applyNumberFormat="1" applyBorder="1"/>
    <xf numFmtId="2" fontId="0" fillId="0" borderId="30" xfId="0" applyNumberFormat="1" applyBorder="1"/>
    <xf numFmtId="0" fontId="2" fillId="8" borderId="90" xfId="0" applyFont="1" applyFill="1" applyBorder="1" applyAlignment="1">
      <alignment horizontal="center"/>
    </xf>
    <xf numFmtId="0" fontId="2" fillId="8" borderId="36" xfId="0" applyFont="1" applyFill="1" applyBorder="1" applyAlignment="1">
      <alignment horizontal="center"/>
    </xf>
    <xf numFmtId="0" fontId="2" fillId="8" borderId="29" xfId="0" applyFont="1" applyFill="1" applyBorder="1" applyAlignment="1">
      <alignment horizontal="center"/>
    </xf>
    <xf numFmtId="0" fontId="2" fillId="15" borderId="107" xfId="0" applyFont="1" applyFill="1" applyBorder="1" applyAlignment="1">
      <alignment horizontal="left"/>
    </xf>
    <xf numFmtId="169" fontId="2" fillId="15" borderId="87" xfId="0" applyNumberFormat="1" applyFont="1" applyFill="1" applyBorder="1" applyAlignment="1">
      <alignment horizontal="center"/>
    </xf>
    <xf numFmtId="3" fontId="2" fillId="15" borderId="40" xfId="0" applyNumberFormat="1" applyFont="1" applyFill="1" applyBorder="1" applyAlignment="1">
      <alignment horizontal="center"/>
    </xf>
    <xf numFmtId="3" fontId="2" fillId="15" borderId="41" xfId="0" applyNumberFormat="1" applyFont="1" applyFill="1" applyBorder="1" applyAlignment="1">
      <alignment horizontal="center" wrapText="1"/>
    </xf>
    <xf numFmtId="1" fontId="0" fillId="15" borderId="88" xfId="0" applyNumberFormat="1" applyFill="1" applyBorder="1" applyAlignment="1">
      <alignment horizontal="center"/>
    </xf>
    <xf numFmtId="0" fontId="0" fillId="0" borderId="108" xfId="0" applyBorder="1"/>
    <xf numFmtId="169" fontId="0" fillId="5" borderId="89" xfId="0" applyNumberFormat="1" applyFill="1" applyBorder="1" applyAlignment="1">
      <alignment horizontal="center"/>
    </xf>
    <xf numFmtId="3" fontId="0" fillId="0" borderId="8" xfId="0" applyNumberFormat="1" applyBorder="1" applyAlignment="1">
      <alignment horizontal="center"/>
    </xf>
    <xf numFmtId="3" fontId="0" fillId="0" borderId="62" xfId="0" applyNumberFormat="1" applyBorder="1" applyAlignment="1">
      <alignment horizontal="center"/>
    </xf>
    <xf numFmtId="0" fontId="10" fillId="0" borderId="0" xfId="0" applyFont="1" applyAlignment="1">
      <alignment vertical="top"/>
    </xf>
    <xf numFmtId="0" fontId="10" fillId="0" borderId="0" xfId="10" applyFont="1" applyAlignment="1">
      <alignment vertical="top"/>
    </xf>
    <xf numFmtId="0" fontId="0" fillId="0" borderId="104" xfId="0" applyBorder="1"/>
    <xf numFmtId="169" fontId="0" fillId="5" borderId="90" xfId="0" applyNumberFormat="1" applyFill="1" applyBorder="1" applyAlignment="1">
      <alignment horizontal="center"/>
    </xf>
    <xf numFmtId="3" fontId="0" fillId="0" borderId="36" xfId="0" applyNumberFormat="1" applyBorder="1" applyAlignment="1">
      <alignment horizontal="center"/>
    </xf>
    <xf numFmtId="3" fontId="0" fillId="0" borderId="69" xfId="0" applyNumberFormat="1" applyBorder="1" applyAlignment="1">
      <alignment horizontal="center"/>
    </xf>
    <xf numFmtId="0" fontId="26" fillId="8" borderId="61" xfId="0" applyFont="1" applyFill="1" applyBorder="1" applyAlignment="1">
      <alignment horizontal="center" wrapText="1"/>
    </xf>
    <xf numFmtId="0" fontId="26" fillId="8" borderId="5" xfId="0" applyFont="1" applyFill="1" applyBorder="1" applyAlignment="1">
      <alignment horizontal="center" wrapText="1"/>
    </xf>
    <xf numFmtId="0" fontId="26" fillId="8" borderId="62" xfId="0" applyFont="1" applyFill="1" applyBorder="1" applyAlignment="1">
      <alignment horizontal="center" wrapText="1"/>
    </xf>
    <xf numFmtId="0" fontId="26" fillId="8" borderId="25" xfId="0" applyFont="1" applyFill="1" applyBorder="1" applyAlignment="1">
      <alignment horizontal="center" wrapText="1"/>
    </xf>
    <xf numFmtId="0" fontId="7" fillId="0" borderId="0" xfId="0" applyFont="1" applyAlignment="1">
      <alignment horizontal="center" wrapText="1"/>
    </xf>
    <xf numFmtId="0" fontId="26" fillId="0" borderId="24" xfId="0" applyFont="1" applyBorder="1"/>
    <xf numFmtId="3" fontId="26" fillId="0" borderId="61" xfId="0" applyNumberFormat="1" applyFont="1" applyBorder="1"/>
    <xf numFmtId="3" fontId="26" fillId="0" borderId="5" xfId="0" applyNumberFormat="1" applyFont="1" applyBorder="1"/>
    <xf numFmtId="0" fontId="26" fillId="0" borderId="5" xfId="0" applyFont="1" applyBorder="1"/>
    <xf numFmtId="166" fontId="26" fillId="0" borderId="5" xfId="0" applyNumberFormat="1" applyFont="1" applyBorder="1"/>
    <xf numFmtId="166" fontId="26" fillId="0" borderId="62" xfId="0" applyNumberFormat="1" applyFont="1" applyBorder="1"/>
    <xf numFmtId="3" fontId="26" fillId="0" borderId="8" xfId="0" applyNumberFormat="1" applyFont="1" applyBorder="1"/>
    <xf numFmtId="166" fontId="26" fillId="0" borderId="25" xfId="0" applyNumberFormat="1" applyFont="1" applyBorder="1"/>
    <xf numFmtId="0" fontId="26" fillId="3" borderId="24" xfId="0" applyFont="1" applyFill="1" applyBorder="1"/>
    <xf numFmtId="3" fontId="26" fillId="3" borderId="61" xfId="0" applyNumberFormat="1" applyFont="1" applyFill="1" applyBorder="1"/>
    <xf numFmtId="3" fontId="26" fillId="3" borderId="5" xfId="0" applyNumberFormat="1" applyFont="1" applyFill="1" applyBorder="1"/>
    <xf numFmtId="0" fontId="26" fillId="3" borderId="5" xfId="0" applyFont="1" applyFill="1" applyBorder="1"/>
    <xf numFmtId="166" fontId="26" fillId="3" borderId="5" xfId="0" applyNumberFormat="1" applyFont="1" applyFill="1" applyBorder="1"/>
    <xf numFmtId="166" fontId="26" fillId="3" borderId="62" xfId="0" applyNumberFormat="1" applyFont="1" applyFill="1" applyBorder="1"/>
    <xf numFmtId="3" fontId="26" fillId="3" borderId="8" xfId="0" applyNumberFormat="1" applyFont="1" applyFill="1" applyBorder="1"/>
    <xf numFmtId="166" fontId="26" fillId="3" borderId="25" xfId="0" applyNumberFormat="1" applyFont="1" applyFill="1" applyBorder="1"/>
    <xf numFmtId="0" fontId="26" fillId="3" borderId="28" xfId="0" applyFont="1" applyFill="1" applyBorder="1"/>
    <xf numFmtId="3" fontId="26" fillId="3" borderId="63" xfId="0" applyNumberFormat="1" applyFont="1" applyFill="1" applyBorder="1"/>
    <xf numFmtId="3" fontId="26" fillId="3" borderId="29" xfId="0" applyNumberFormat="1" applyFont="1" applyFill="1" applyBorder="1"/>
    <xf numFmtId="0" fontId="26" fillId="3" borderId="29" xfId="0" applyFont="1" applyFill="1" applyBorder="1"/>
    <xf numFmtId="166" fontId="26" fillId="3" borderId="29" xfId="0" applyNumberFormat="1" applyFont="1" applyFill="1" applyBorder="1"/>
    <xf numFmtId="166" fontId="26" fillId="3" borderId="69" xfId="0" applyNumberFormat="1" applyFont="1" applyFill="1" applyBorder="1"/>
    <xf numFmtId="3" fontId="26" fillId="3" borderId="36" xfId="0" applyNumberFormat="1" applyFont="1" applyFill="1" applyBorder="1"/>
    <xf numFmtId="166" fontId="26" fillId="3" borderId="30" xfId="0" applyNumberFormat="1" applyFont="1" applyFill="1" applyBorder="1"/>
    <xf numFmtId="1" fontId="0" fillId="0" borderId="5" xfId="0" applyNumberFormat="1" applyBorder="1"/>
    <xf numFmtId="1" fontId="0" fillId="9" borderId="5" xfId="0" applyNumberFormat="1" applyFill="1" applyBorder="1"/>
    <xf numFmtId="1" fontId="0" fillId="0" borderId="25" xfId="0" applyNumberFormat="1" applyBorder="1"/>
    <xf numFmtId="1" fontId="0" fillId="9" borderId="25" xfId="0" applyNumberFormat="1" applyFill="1" applyBorder="1"/>
    <xf numFmtId="1" fontId="0" fillId="0" borderId="29" xfId="0" applyNumberFormat="1" applyBorder="1"/>
    <xf numFmtId="1" fontId="0" fillId="0" borderId="30" xfId="0" applyNumberFormat="1" applyBorder="1"/>
    <xf numFmtId="3" fontId="0" fillId="0" borderId="5" xfId="0" applyNumberFormat="1" applyBorder="1" applyAlignment="1">
      <alignment wrapText="1"/>
    </xf>
    <xf numFmtId="3" fontId="0" fillId="11" borderId="5" xfId="0" applyNumberFormat="1" applyFill="1" applyBorder="1" applyAlignment="1">
      <alignment wrapText="1"/>
    </xf>
    <xf numFmtId="0" fontId="30" fillId="0" borderId="0" xfId="3" applyFont="1"/>
    <xf numFmtId="0" fontId="31" fillId="0" borderId="0" xfId="0" applyFont="1"/>
    <xf numFmtId="0" fontId="2" fillId="6" borderId="24" xfId="0" applyFont="1" applyFill="1" applyBorder="1"/>
    <xf numFmtId="2" fontId="2" fillId="6" borderId="5" xfId="0" applyNumberFormat="1" applyFont="1" applyFill="1" applyBorder="1"/>
    <xf numFmtId="2" fontId="0" fillId="6" borderId="25" xfId="0" applyNumberFormat="1" applyFill="1" applyBorder="1"/>
    <xf numFmtId="0" fontId="32" fillId="0" borderId="0" xfId="0" applyFont="1" applyFill="1" applyBorder="1" applyAlignment="1"/>
    <xf numFmtId="0" fontId="32" fillId="0" borderId="41" xfId="0" applyFont="1" applyFill="1" applyBorder="1" applyAlignment="1">
      <alignment wrapText="1"/>
    </xf>
    <xf numFmtId="0" fontId="32" fillId="0" borderId="40" xfId="0" applyFont="1" applyFill="1" applyBorder="1" applyAlignment="1">
      <alignment wrapText="1"/>
    </xf>
    <xf numFmtId="3" fontId="32" fillId="0" borderId="40" xfId="0" applyNumberFormat="1" applyFont="1" applyFill="1" applyBorder="1" applyAlignment="1">
      <alignment wrapText="1"/>
    </xf>
    <xf numFmtId="0" fontId="34" fillId="0" borderId="41" xfId="0" applyFont="1" applyFill="1" applyBorder="1" applyAlignment="1">
      <alignment wrapText="1"/>
    </xf>
    <xf numFmtId="3" fontId="34" fillId="0" borderId="40" xfId="0" applyNumberFormat="1" applyFont="1" applyFill="1" applyBorder="1" applyAlignment="1"/>
    <xf numFmtId="3" fontId="32" fillId="0" borderId="40" xfId="0" applyNumberFormat="1" applyFont="1" applyFill="1" applyBorder="1" applyAlignment="1"/>
    <xf numFmtId="3" fontId="34" fillId="0" borderId="40" xfId="0" applyNumberFormat="1" applyFont="1" applyFill="1" applyBorder="1" applyAlignment="1">
      <alignment wrapText="1"/>
    </xf>
    <xf numFmtId="9" fontId="32" fillId="0" borderId="40" xfId="0" applyNumberFormat="1" applyFont="1" applyFill="1" applyBorder="1" applyAlignment="1">
      <alignment wrapText="1"/>
    </xf>
    <xf numFmtId="9" fontId="34" fillId="0" borderId="40" xfId="0" applyNumberFormat="1" applyFont="1" applyFill="1" applyBorder="1" applyAlignment="1">
      <alignment wrapText="1"/>
    </xf>
    <xf numFmtId="0" fontId="35" fillId="0" borderId="0" xfId="0" applyFont="1" applyFill="1" applyBorder="1" applyAlignment="1"/>
    <xf numFmtId="0" fontId="0" fillId="8" borderId="117" xfId="0" applyFill="1" applyBorder="1" applyAlignment="1">
      <alignment horizontal="center" wrapText="1"/>
    </xf>
    <xf numFmtId="0" fontId="2" fillId="6" borderId="118" xfId="0" applyFont="1" applyFill="1" applyBorder="1"/>
    <xf numFmtId="0" fontId="0" fillId="6" borderId="119" xfId="0" applyFill="1" applyBorder="1"/>
    <xf numFmtId="0" fontId="0" fillId="0" borderId="118" xfId="0" applyBorder="1"/>
    <xf numFmtId="166" fontId="0" fillId="11" borderId="119" xfId="0" applyNumberFormat="1" applyFill="1" applyBorder="1"/>
    <xf numFmtId="169" fontId="0" fillId="6" borderId="119" xfId="0" applyNumberFormat="1" applyFill="1" applyBorder="1"/>
    <xf numFmtId="0" fontId="0" fillId="0" borderId="120" xfId="0" applyBorder="1"/>
    <xf numFmtId="0" fontId="0" fillId="0" borderId="121" xfId="0" applyBorder="1"/>
    <xf numFmtId="0" fontId="0" fillId="0" borderId="122" xfId="0" applyBorder="1"/>
    <xf numFmtId="0" fontId="2" fillId="2" borderId="2" xfId="0" applyFont="1" applyFill="1" applyBorder="1" applyAlignment="1">
      <alignment horizontal="center" wrapText="1"/>
    </xf>
    <xf numFmtId="0" fontId="0" fillId="0" borderId="0" xfId="0" applyAlignment="1">
      <alignment horizontal="left" wrapText="1"/>
    </xf>
    <xf numFmtId="0" fontId="2" fillId="2" borderId="8" xfId="0" applyFont="1" applyFill="1" applyBorder="1" applyAlignment="1">
      <alignment horizontal="center" vertical="center" wrapText="1"/>
    </xf>
    <xf numFmtId="0" fontId="0" fillId="0" borderId="0" xfId="0" applyAlignment="1">
      <alignment vertical="top" wrapText="1"/>
    </xf>
    <xf numFmtId="0" fontId="0" fillId="0" borderId="0" xfId="0" applyAlignment="1">
      <alignment horizontal="left"/>
    </xf>
    <xf numFmtId="0" fontId="0" fillId="0" borderId="0" xfId="0" applyAlignment="1">
      <alignment wrapText="1"/>
    </xf>
    <xf numFmtId="0" fontId="2" fillId="8" borderId="2" xfId="0" applyFont="1" applyFill="1" applyBorder="1" applyAlignment="1">
      <alignment horizontal="center"/>
    </xf>
    <xf numFmtId="0" fontId="2" fillId="8" borderId="65" xfId="0" applyFont="1" applyFill="1" applyBorder="1" applyAlignment="1">
      <alignment horizontal="center"/>
    </xf>
    <xf numFmtId="0" fontId="2" fillId="8" borderId="3" xfId="0" applyFont="1" applyFill="1" applyBorder="1" applyAlignment="1">
      <alignment horizontal="center"/>
    </xf>
    <xf numFmtId="0" fontId="2" fillId="8" borderId="5" xfId="0" applyFont="1" applyFill="1" applyBorder="1" applyAlignment="1">
      <alignment horizontal="center"/>
    </xf>
    <xf numFmtId="0" fontId="2" fillId="8" borderId="24" xfId="0" applyFont="1" applyFill="1" applyBorder="1" applyAlignment="1">
      <alignment horizontal="center"/>
    </xf>
    <xf numFmtId="0" fontId="2" fillId="8" borderId="25" xfId="0" applyFont="1" applyFill="1" applyBorder="1" applyAlignment="1">
      <alignment horizontal="center"/>
    </xf>
    <xf numFmtId="0" fontId="2" fillId="8" borderId="93" xfId="0" applyFont="1" applyFill="1" applyBorder="1" applyAlignment="1">
      <alignment horizontal="center" wrapText="1"/>
    </xf>
    <xf numFmtId="0" fontId="36" fillId="0" borderId="0" xfId="3" applyFont="1"/>
    <xf numFmtId="0" fontId="36" fillId="0" borderId="0" xfId="3" applyFont="1" applyFill="1"/>
    <xf numFmtId="0" fontId="37" fillId="0" borderId="0" xfId="3" applyFont="1"/>
    <xf numFmtId="0" fontId="2" fillId="8" borderId="5" xfId="0" applyFont="1" applyFill="1" applyBorder="1" applyAlignment="1">
      <alignment horizontal="center" wrapText="1"/>
    </xf>
    <xf numFmtId="0" fontId="2" fillId="8" borderId="2" xfId="0" applyFont="1" applyFill="1" applyBorder="1" applyAlignment="1">
      <alignment horizontal="center"/>
    </xf>
    <xf numFmtId="0" fontId="2" fillId="8" borderId="65" xfId="0" applyFont="1" applyFill="1" applyBorder="1" applyAlignment="1">
      <alignment horizontal="center"/>
    </xf>
    <xf numFmtId="0" fontId="2" fillId="8" borderId="3" xfId="0" applyFont="1" applyFill="1" applyBorder="1" applyAlignment="1">
      <alignment horizontal="center"/>
    </xf>
    <xf numFmtId="0" fontId="2" fillId="8" borderId="5" xfId="0" applyFont="1" applyFill="1" applyBorder="1" applyAlignment="1">
      <alignment horizontal="center"/>
    </xf>
    <xf numFmtId="0" fontId="2" fillId="8" borderId="5" xfId="0" applyFont="1" applyFill="1" applyBorder="1" applyAlignment="1">
      <alignment horizontal="center" wrapText="1"/>
    </xf>
    <xf numFmtId="0" fontId="2" fillId="8" borderId="8" xfId="0" applyFont="1" applyFill="1" applyBorder="1" applyAlignment="1">
      <alignment horizontal="center"/>
    </xf>
    <xf numFmtId="0" fontId="2" fillId="8" borderId="25" xfId="0" applyFont="1" applyFill="1" applyBorder="1" applyAlignment="1">
      <alignment horizontal="center"/>
    </xf>
    <xf numFmtId="0" fontId="2" fillId="8" borderId="25" xfId="0" applyFont="1" applyFill="1" applyBorder="1" applyAlignment="1">
      <alignment horizontal="center" vertical="center" wrapText="1"/>
    </xf>
    <xf numFmtId="172" fontId="0" fillId="0" borderId="25" xfId="1" applyNumberFormat="1" applyFont="1" applyBorder="1" applyAlignment="1">
      <alignment horizontal="center" vertical="center"/>
    </xf>
    <xf numFmtId="172" fontId="0" fillId="0" borderId="30" xfId="1" applyNumberFormat="1" applyFont="1" applyBorder="1" applyAlignment="1">
      <alignment horizontal="center" vertical="center"/>
    </xf>
    <xf numFmtId="168" fontId="0" fillId="0" borderId="5" xfId="1" applyNumberFormat="1" applyFont="1" applyFill="1" applyBorder="1"/>
    <xf numFmtId="0" fontId="2" fillId="8" borderId="25" xfId="0" applyFont="1" applyFill="1" applyBorder="1" applyAlignment="1">
      <alignment horizontal="center" wrapText="1"/>
    </xf>
    <xf numFmtId="0" fontId="2" fillId="8" borderId="63" xfId="0" applyFont="1" applyFill="1" applyBorder="1" applyAlignment="1">
      <alignment horizontal="center" wrapText="1"/>
    </xf>
    <xf numFmtId="0" fontId="2" fillId="8" borderId="29" xfId="0" applyFont="1" applyFill="1" applyBorder="1" applyAlignment="1">
      <alignment horizontal="center" wrapText="1"/>
    </xf>
    <xf numFmtId="0" fontId="2" fillId="8" borderId="36" xfId="0" applyFont="1" applyFill="1" applyBorder="1" applyAlignment="1">
      <alignment horizontal="center" wrapText="1"/>
    </xf>
    <xf numFmtId="0" fontId="2" fillId="8" borderId="30" xfId="0" applyFont="1" applyFill="1" applyBorder="1" applyAlignment="1">
      <alignment horizontal="center" wrapText="1"/>
    </xf>
    <xf numFmtId="0" fontId="0" fillId="0" borderId="25" xfId="0" applyBorder="1"/>
    <xf numFmtId="0" fontId="2" fillId="0" borderId="23" xfId="0" applyFont="1" applyBorder="1"/>
    <xf numFmtId="0" fontId="0" fillId="9" borderId="23" xfId="0" applyFill="1" applyBorder="1"/>
    <xf numFmtId="0" fontId="2" fillId="0" borderId="27" xfId="0" applyFont="1" applyBorder="1"/>
    <xf numFmtId="0" fontId="0" fillId="0" borderId="8" xfId="0" applyBorder="1"/>
    <xf numFmtId="1" fontId="0" fillId="0" borderId="8" xfId="0" applyNumberFormat="1" applyBorder="1"/>
    <xf numFmtId="1" fontId="0" fillId="9" borderId="8" xfId="0" applyNumberFormat="1" applyFill="1" applyBorder="1"/>
    <xf numFmtId="1" fontId="0" fillId="0" borderId="36" xfId="0" applyNumberFormat="1" applyBorder="1"/>
    <xf numFmtId="0" fontId="0" fillId="0" borderId="61" xfId="0" applyBorder="1"/>
    <xf numFmtId="1" fontId="0" fillId="0" borderId="61" xfId="0" applyNumberFormat="1" applyBorder="1"/>
    <xf numFmtId="1" fontId="0" fillId="0" borderId="62" xfId="0" applyNumberFormat="1" applyBorder="1"/>
    <xf numFmtId="1" fontId="0" fillId="9" borderId="61" xfId="0" applyNumberFormat="1" applyFill="1" applyBorder="1"/>
    <xf numFmtId="1" fontId="0" fillId="9" borderId="62" xfId="0" applyNumberFormat="1" applyFill="1" applyBorder="1"/>
    <xf numFmtId="1" fontId="0" fillId="0" borderId="63" xfId="0" applyNumberFormat="1" applyBorder="1"/>
    <xf numFmtId="1" fontId="0" fillId="0" borderId="69" xfId="0" applyNumberFormat="1" applyBorder="1"/>
    <xf numFmtId="0" fontId="33" fillId="8" borderId="5" xfId="0" applyFont="1" applyFill="1" applyBorder="1" applyAlignment="1">
      <alignment horizontal="center" wrapText="1"/>
    </xf>
    <xf numFmtId="0" fontId="33" fillId="8" borderId="8" xfId="0" applyFont="1" applyFill="1" applyBorder="1" applyAlignment="1">
      <alignment horizontal="center" wrapText="1"/>
    </xf>
    <xf numFmtId="168" fontId="0" fillId="0" borderId="0" xfId="1" applyNumberFormat="1" applyFont="1" applyFill="1" applyBorder="1"/>
    <xf numFmtId="0" fontId="0" fillId="0" borderId="0" xfId="0" applyAlignment="1">
      <alignment horizontal="left" wrapText="1"/>
    </xf>
    <xf numFmtId="0" fontId="2" fillId="2" borderId="6" xfId="0" applyFont="1" applyFill="1" applyBorder="1" applyAlignment="1">
      <alignment horizontal="center" vertical="center" wrapText="1"/>
    </xf>
    <xf numFmtId="0" fontId="2" fillId="2" borderId="9" xfId="0" applyFont="1" applyFill="1" applyBorder="1" applyAlignment="1">
      <alignment horizontal="center" vertical="center" wrapText="1"/>
    </xf>
    <xf numFmtId="3" fontId="0" fillId="0" borderId="0" xfId="0" applyNumberFormat="1" applyBorder="1" applyAlignment="1">
      <alignment horizontal="center" wrapText="1"/>
    </xf>
    <xf numFmtId="3" fontId="9" fillId="0" borderId="0" xfId="0" applyNumberFormat="1" applyFont="1" applyBorder="1" applyAlignment="1">
      <alignment horizontal="center"/>
    </xf>
    <xf numFmtId="0" fontId="0" fillId="0" borderId="0" xfId="0" applyBorder="1" applyAlignment="1">
      <alignment horizontal="center"/>
    </xf>
    <xf numFmtId="3" fontId="0" fillId="0" borderId="0" xfId="0" applyNumberFormat="1" applyBorder="1" applyAlignment="1">
      <alignment horizontal="center"/>
    </xf>
    <xf numFmtId="0" fontId="2" fillId="2" borderId="5"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4" fillId="0" borderId="0" xfId="0" applyFont="1" applyAlignment="1">
      <alignment horizontal="left"/>
    </xf>
    <xf numFmtId="0" fontId="2" fillId="2" borderId="1" xfId="0" applyFont="1" applyFill="1" applyBorder="1" applyAlignment="1">
      <alignment horizontal="center" wrapText="1"/>
    </xf>
    <xf numFmtId="0" fontId="2" fillId="2" borderId="4" xfId="0" applyFont="1" applyFill="1" applyBorder="1" applyAlignment="1">
      <alignment horizontal="center" wrapText="1"/>
    </xf>
    <xf numFmtId="0" fontId="2" fillId="2" borderId="10" xfId="0" applyFont="1" applyFill="1" applyBorder="1" applyAlignment="1">
      <alignment horizontal="center" wrapText="1"/>
    </xf>
    <xf numFmtId="0" fontId="2" fillId="2" borderId="2" xfId="0" applyFont="1" applyFill="1" applyBorder="1" applyAlignment="1">
      <alignment horizontal="center" wrapText="1"/>
    </xf>
    <xf numFmtId="0" fontId="2" fillId="2" borderId="3" xfId="0" applyFont="1" applyFill="1" applyBorder="1" applyAlignment="1">
      <alignment horizontal="center" wrapText="1"/>
    </xf>
    <xf numFmtId="0" fontId="0" fillId="0" borderId="0" xfId="0" applyAlignment="1">
      <alignment horizontal="left" vertical="top"/>
    </xf>
    <xf numFmtId="0" fontId="4" fillId="0" borderId="0" xfId="0" applyFont="1" applyAlignment="1">
      <alignment horizontal="left" wrapText="1"/>
    </xf>
    <xf numFmtId="0" fontId="20" fillId="2" borderId="15" xfId="0" applyFont="1" applyFill="1" applyBorder="1" applyAlignment="1">
      <alignment horizontal="center"/>
    </xf>
    <xf numFmtId="0" fontId="20" fillId="2" borderId="16" xfId="0" applyFont="1" applyFill="1" applyBorder="1" applyAlignment="1">
      <alignment horizontal="center"/>
    </xf>
    <xf numFmtId="0" fontId="20" fillId="2" borderId="17" xfId="0" applyFont="1" applyFill="1" applyBorder="1" applyAlignment="1">
      <alignment horizontal="center"/>
    </xf>
    <xf numFmtId="0" fontId="0" fillId="0" borderId="0" xfId="0" applyAlignment="1">
      <alignment vertical="top" wrapText="1"/>
    </xf>
    <xf numFmtId="0" fontId="0" fillId="0" borderId="0" xfId="0" applyAlignment="1">
      <alignment horizontal="left"/>
    </xf>
    <xf numFmtId="0" fontId="2" fillId="8" borderId="1" xfId="0" applyFont="1" applyFill="1" applyBorder="1" applyAlignment="1">
      <alignment horizontal="center" wrapText="1"/>
    </xf>
    <xf numFmtId="0" fontId="2" fillId="8" borderId="55" xfId="0" applyFont="1" applyFill="1" applyBorder="1" applyAlignment="1">
      <alignment horizontal="center" wrapText="1"/>
    </xf>
    <xf numFmtId="0" fontId="2" fillId="8" borderId="53" xfId="0" applyFont="1" applyFill="1" applyBorder="1" applyAlignment="1">
      <alignment horizontal="center" wrapText="1"/>
    </xf>
    <xf numFmtId="0" fontId="2" fillId="8" borderId="16" xfId="0" applyFont="1" applyFill="1" applyBorder="1" applyAlignment="1">
      <alignment horizontal="center" wrapText="1"/>
    </xf>
    <xf numFmtId="0" fontId="2" fillId="8" borderId="54" xfId="0" applyFont="1" applyFill="1" applyBorder="1" applyAlignment="1">
      <alignment horizontal="center" wrapText="1"/>
    </xf>
    <xf numFmtId="0" fontId="2" fillId="8" borderId="53" xfId="0" applyFont="1" applyFill="1" applyBorder="1" applyAlignment="1">
      <alignment horizontal="center"/>
    </xf>
    <xf numFmtId="0" fontId="2" fillId="8" borderId="16" xfId="0" applyFont="1" applyFill="1" applyBorder="1" applyAlignment="1">
      <alignment horizontal="center"/>
    </xf>
    <xf numFmtId="0" fontId="2" fillId="8" borderId="54" xfId="0" applyFont="1" applyFill="1" applyBorder="1" applyAlignment="1">
      <alignment horizontal="center"/>
    </xf>
    <xf numFmtId="0" fontId="2" fillId="8" borderId="17" xfId="0" applyFont="1" applyFill="1" applyBorder="1" applyAlignment="1">
      <alignment horizontal="center"/>
    </xf>
    <xf numFmtId="0" fontId="0" fillId="0" borderId="0" xfId="0" applyAlignment="1">
      <alignment horizontal="left" vertical="top" wrapText="1"/>
    </xf>
    <xf numFmtId="0" fontId="10" fillId="0" borderId="0" xfId="0" applyFont="1" applyAlignment="1">
      <alignment horizontal="left" vertical="top" wrapText="1"/>
    </xf>
    <xf numFmtId="0" fontId="10" fillId="0" borderId="0" xfId="0" applyFont="1" applyAlignment="1">
      <alignment horizontal="left" vertical="top"/>
    </xf>
    <xf numFmtId="0" fontId="10" fillId="10" borderId="31" xfId="0" applyFont="1" applyFill="1" applyBorder="1" applyAlignment="1">
      <alignment horizontal="left"/>
    </xf>
    <xf numFmtId="0" fontId="10" fillId="10" borderId="46" xfId="0" applyFont="1" applyFill="1" applyBorder="1" applyAlignment="1">
      <alignment horizontal="left"/>
    </xf>
    <xf numFmtId="0" fontId="38" fillId="9" borderId="31" xfId="0" applyFont="1" applyFill="1" applyBorder="1" applyAlignment="1">
      <alignment horizontal="left" vertical="center"/>
    </xf>
    <xf numFmtId="0" fontId="38" fillId="9" borderId="46" xfId="0" applyFont="1" applyFill="1" applyBorder="1" applyAlignment="1">
      <alignment horizontal="left" vertical="center"/>
    </xf>
    <xf numFmtId="0" fontId="38" fillId="9" borderId="49" xfId="0" applyFont="1" applyFill="1" applyBorder="1" applyAlignment="1">
      <alignment horizontal="left" vertical="center"/>
    </xf>
    <xf numFmtId="0" fontId="38" fillId="9" borderId="34" xfId="0" applyFont="1" applyFill="1" applyBorder="1" applyAlignment="1">
      <alignment horizontal="left" vertical="center"/>
    </xf>
    <xf numFmtId="0" fontId="38" fillId="9" borderId="50" xfId="0" applyFont="1" applyFill="1" applyBorder="1" applyAlignment="1">
      <alignment horizontal="left" vertical="center"/>
    </xf>
    <xf numFmtId="0" fontId="38" fillId="9" borderId="45" xfId="0" applyFont="1" applyFill="1" applyBorder="1" applyAlignment="1">
      <alignment horizontal="left" vertical="center"/>
    </xf>
    <xf numFmtId="0" fontId="10" fillId="10" borderId="33" xfId="0" applyFont="1" applyFill="1" applyBorder="1" applyAlignment="1">
      <alignment horizontal="left"/>
    </xf>
    <xf numFmtId="0" fontId="10" fillId="10" borderId="0" xfId="0" applyFont="1" applyFill="1" applyAlignment="1">
      <alignment horizontal="left"/>
    </xf>
    <xf numFmtId="0" fontId="10" fillId="10" borderId="51" xfId="0" applyFont="1" applyFill="1" applyBorder="1" applyAlignment="1">
      <alignment horizontal="left"/>
    </xf>
    <xf numFmtId="0" fontId="10" fillId="10" borderId="49" xfId="0" applyFont="1" applyFill="1" applyBorder="1" applyAlignment="1">
      <alignment horizontal="left"/>
    </xf>
    <xf numFmtId="0" fontId="22" fillId="8" borderId="31" xfId="0" applyFont="1" applyFill="1" applyBorder="1" applyAlignment="1">
      <alignment horizontal="center" vertical="center" wrapText="1"/>
    </xf>
    <xf numFmtId="0" fontId="22" fillId="8" borderId="34" xfId="0" applyFont="1" applyFill="1" applyBorder="1" applyAlignment="1">
      <alignment horizontal="center" vertical="center" wrapText="1"/>
    </xf>
    <xf numFmtId="0" fontId="22" fillId="8" borderId="32" xfId="0" applyFont="1" applyFill="1" applyBorder="1" applyAlignment="1">
      <alignment horizontal="center" vertical="center" wrapText="1"/>
    </xf>
    <xf numFmtId="0" fontId="22" fillId="8" borderId="35" xfId="0" applyFont="1" applyFill="1" applyBorder="1" applyAlignment="1">
      <alignment horizontal="center" vertical="center" wrapText="1"/>
    </xf>
    <xf numFmtId="0" fontId="22" fillId="8" borderId="16" xfId="0" applyFont="1" applyFill="1" applyBorder="1" applyAlignment="1">
      <alignment horizontal="center" vertical="center" wrapText="1"/>
    </xf>
    <xf numFmtId="0" fontId="38" fillId="9" borderId="37" xfId="0" applyFont="1" applyFill="1" applyBorder="1" applyAlignment="1">
      <alignment horizontal="left" vertical="center" wrapText="1"/>
    </xf>
    <xf numFmtId="0" fontId="38" fillId="9" borderId="38" xfId="0" applyFont="1" applyFill="1" applyBorder="1" applyAlignment="1">
      <alignment horizontal="left" vertical="center" wrapText="1"/>
    </xf>
    <xf numFmtId="0" fontId="0" fillId="14" borderId="2" xfId="0" applyFill="1" applyBorder="1" applyAlignment="1">
      <alignment horizontal="center"/>
    </xf>
    <xf numFmtId="0" fontId="0" fillId="14" borderId="3" xfId="0" applyFill="1" applyBorder="1" applyAlignment="1">
      <alignment horizontal="center"/>
    </xf>
    <xf numFmtId="0" fontId="2" fillId="14" borderId="53" xfId="0" applyFont="1" applyFill="1" applyBorder="1" applyAlignment="1">
      <alignment horizontal="center"/>
    </xf>
    <xf numFmtId="0" fontId="2" fillId="14" borderId="16" xfId="0" applyFont="1" applyFill="1" applyBorder="1" applyAlignment="1">
      <alignment horizontal="center"/>
    </xf>
    <xf numFmtId="0" fontId="2" fillId="14" borderId="54" xfId="0" applyFont="1" applyFill="1" applyBorder="1" applyAlignment="1">
      <alignment horizontal="center"/>
    </xf>
    <xf numFmtId="0" fontId="2" fillId="13" borderId="23" xfId="0" applyFont="1" applyFill="1" applyBorder="1" applyAlignment="1">
      <alignment horizontal="left"/>
    </xf>
    <xf numFmtId="0" fontId="2" fillId="13" borderId="7" xfId="0" applyFont="1" applyFill="1" applyBorder="1" applyAlignment="1">
      <alignment horizontal="left"/>
    </xf>
    <xf numFmtId="0" fontId="2" fillId="13" borderId="9" xfId="0" applyFont="1" applyFill="1" applyBorder="1" applyAlignment="1">
      <alignment horizontal="left"/>
    </xf>
    <xf numFmtId="0" fontId="2" fillId="13" borderId="23" xfId="0" applyFont="1" applyFill="1" applyBorder="1" applyAlignment="1">
      <alignment horizontal="left" vertical="top"/>
    </xf>
    <xf numFmtId="0" fontId="2" fillId="13" borderId="7" xfId="0" applyFont="1" applyFill="1" applyBorder="1" applyAlignment="1">
      <alignment horizontal="left" vertical="top"/>
    </xf>
    <xf numFmtId="0" fontId="2" fillId="13" borderId="9" xfId="0" applyFont="1" applyFill="1" applyBorder="1" applyAlignment="1">
      <alignment horizontal="left" vertical="top"/>
    </xf>
    <xf numFmtId="0" fontId="33" fillId="16" borderId="6" xfId="0" applyFont="1" applyFill="1" applyBorder="1" applyAlignment="1"/>
    <xf numFmtId="0" fontId="33" fillId="16" borderId="7" xfId="0" applyFont="1" applyFill="1" applyBorder="1" applyAlignment="1"/>
    <xf numFmtId="0" fontId="33" fillId="16" borderId="109" xfId="0" applyFont="1" applyFill="1" applyBorder="1" applyAlignment="1"/>
    <xf numFmtId="0" fontId="33" fillId="16" borderId="6" xfId="0" applyFont="1" applyFill="1" applyBorder="1" applyAlignment="1">
      <alignment horizontal="left"/>
    </xf>
    <xf numFmtId="0" fontId="33" fillId="16" borderId="7" xfId="0" applyFont="1" applyFill="1" applyBorder="1" applyAlignment="1">
      <alignment horizontal="left"/>
    </xf>
    <xf numFmtId="0" fontId="33" fillId="16" borderId="8" xfId="0" applyFont="1" applyFill="1" applyBorder="1" applyAlignment="1">
      <alignment horizontal="left"/>
    </xf>
    <xf numFmtId="0" fontId="33" fillId="16" borderId="6" xfId="0" applyFont="1" applyFill="1" applyBorder="1" applyAlignment="1">
      <alignment horizontal="left" wrapText="1"/>
    </xf>
    <xf numFmtId="0" fontId="33" fillId="16" borderId="7" xfId="0" applyFont="1" applyFill="1" applyBorder="1" applyAlignment="1">
      <alignment horizontal="left" wrapText="1"/>
    </xf>
    <xf numFmtId="0" fontId="33" fillId="16" borderId="8" xfId="0" applyFont="1" applyFill="1" applyBorder="1" applyAlignment="1">
      <alignment horizontal="left" wrapText="1"/>
    </xf>
    <xf numFmtId="0" fontId="33" fillId="16" borderId="8" xfId="0" applyFont="1" applyFill="1" applyBorder="1" applyAlignment="1"/>
    <xf numFmtId="0" fontId="2" fillId="8" borderId="64" xfId="0" applyFont="1" applyFill="1" applyBorder="1" applyAlignment="1">
      <alignment horizontal="center"/>
    </xf>
    <xf numFmtId="0" fontId="2" fillId="8" borderId="66" xfId="0" applyFont="1" applyFill="1" applyBorder="1" applyAlignment="1">
      <alignment horizontal="center"/>
    </xf>
    <xf numFmtId="0" fontId="2" fillId="8" borderId="70" xfId="0" applyFont="1" applyFill="1" applyBorder="1" applyAlignment="1">
      <alignment horizontal="center"/>
    </xf>
    <xf numFmtId="0" fontId="2" fillId="8" borderId="74" xfId="0" applyFont="1" applyFill="1" applyBorder="1" applyAlignment="1">
      <alignment horizontal="center"/>
    </xf>
    <xf numFmtId="0" fontId="0" fillId="8" borderId="70" xfId="0" applyFill="1" applyBorder="1" applyAlignment="1">
      <alignment horizontal="center"/>
    </xf>
    <xf numFmtId="0" fontId="0" fillId="8" borderId="74" xfId="0" applyFill="1" applyBorder="1" applyAlignment="1">
      <alignment horizontal="center"/>
    </xf>
    <xf numFmtId="0" fontId="0" fillId="8" borderId="71" xfId="0" applyFill="1" applyBorder="1" applyAlignment="1">
      <alignment horizontal="center"/>
    </xf>
    <xf numFmtId="0" fontId="0" fillId="8" borderId="75" xfId="0" applyFill="1" applyBorder="1" applyAlignment="1">
      <alignment horizontal="center"/>
    </xf>
    <xf numFmtId="0" fontId="0" fillId="8" borderId="72" xfId="0" applyFill="1" applyBorder="1" applyAlignment="1">
      <alignment horizontal="center" wrapText="1"/>
    </xf>
    <xf numFmtId="0" fontId="0" fillId="8" borderId="73" xfId="0" applyFill="1" applyBorder="1" applyAlignment="1">
      <alignment horizontal="center" wrapText="1"/>
    </xf>
    <xf numFmtId="0" fontId="0" fillId="8" borderId="70" xfId="0" applyFill="1" applyBorder="1" applyAlignment="1">
      <alignment horizontal="center" wrapText="1"/>
    </xf>
    <xf numFmtId="0" fontId="0" fillId="8" borderId="49" xfId="0" applyFill="1" applyBorder="1" applyAlignment="1">
      <alignment horizontal="center" wrapText="1"/>
    </xf>
    <xf numFmtId="0" fontId="2" fillId="8" borderId="110" xfId="0" applyFont="1" applyFill="1" applyBorder="1" applyAlignment="1">
      <alignment horizontal="center"/>
    </xf>
    <xf numFmtId="0" fontId="2" fillId="8" borderId="116" xfId="0" applyFont="1" applyFill="1" applyBorder="1" applyAlignment="1">
      <alignment horizontal="center"/>
    </xf>
    <xf numFmtId="0" fontId="0" fillId="8" borderId="111" xfId="0" applyFill="1" applyBorder="1" applyAlignment="1">
      <alignment horizontal="center"/>
    </xf>
    <xf numFmtId="0" fontId="0" fillId="8" borderId="56" xfId="0" applyFill="1" applyBorder="1" applyAlignment="1">
      <alignment horizontal="center"/>
    </xf>
    <xf numFmtId="0" fontId="0" fillId="8" borderId="112" xfId="0" applyFill="1" applyBorder="1" applyAlignment="1">
      <alignment horizontal="center"/>
    </xf>
    <xf numFmtId="0" fontId="0" fillId="8" borderId="94" xfId="0" applyFill="1" applyBorder="1" applyAlignment="1">
      <alignment horizontal="center"/>
    </xf>
    <xf numFmtId="0" fontId="0" fillId="8" borderId="113" xfId="0" applyFill="1" applyBorder="1" applyAlignment="1">
      <alignment horizontal="center" wrapText="1"/>
    </xf>
    <xf numFmtId="0" fontId="0" fillId="8" borderId="114" xfId="0" applyFill="1" applyBorder="1" applyAlignment="1">
      <alignment horizontal="center" wrapText="1"/>
    </xf>
    <xf numFmtId="0" fontId="0" fillId="8" borderId="111" xfId="0" applyFill="1" applyBorder="1" applyAlignment="1">
      <alignment horizontal="center" wrapText="1"/>
    </xf>
    <xf numFmtId="0" fontId="0" fillId="8" borderId="115" xfId="0" applyFill="1" applyBorder="1" applyAlignment="1">
      <alignment horizontal="center" wrapText="1"/>
    </xf>
    <xf numFmtId="0" fontId="2" fillId="8" borderId="15" xfId="0" applyFont="1" applyFill="1" applyBorder="1" applyAlignment="1">
      <alignment horizontal="center" wrapText="1"/>
    </xf>
    <xf numFmtId="0" fontId="2" fillId="8" borderId="27" xfId="0" applyFont="1" applyFill="1" applyBorder="1" applyAlignment="1">
      <alignment horizontal="center" wrapText="1"/>
    </xf>
    <xf numFmtId="0" fontId="2" fillId="8" borderId="59" xfId="0" applyFont="1" applyFill="1" applyBorder="1" applyAlignment="1">
      <alignment horizontal="center" wrapText="1"/>
    </xf>
    <xf numFmtId="0" fontId="2" fillId="8" borderId="2" xfId="0" applyFont="1" applyFill="1" applyBorder="1" applyAlignment="1">
      <alignment horizontal="center" wrapText="1"/>
    </xf>
    <xf numFmtId="0" fontId="2" fillId="8" borderId="60" xfId="0" applyFont="1" applyFill="1" applyBorder="1" applyAlignment="1">
      <alignment horizontal="center" wrapText="1"/>
    </xf>
    <xf numFmtId="0" fontId="2" fillId="8" borderId="3" xfId="0" applyFont="1" applyFill="1" applyBorder="1" applyAlignment="1">
      <alignment horizontal="center" wrapText="1"/>
    </xf>
    <xf numFmtId="0" fontId="2" fillId="8" borderId="32" xfId="0" applyFont="1" applyFill="1" applyBorder="1" applyAlignment="1">
      <alignment horizontal="center"/>
    </xf>
    <xf numFmtId="0" fontId="2" fillId="8" borderId="35" xfId="0" applyFont="1" applyFill="1" applyBorder="1" applyAlignment="1">
      <alignment horizontal="center"/>
    </xf>
    <xf numFmtId="0" fontId="2" fillId="8" borderId="32"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2" fillId="8" borderId="37" xfId="0" applyFont="1" applyFill="1" applyBorder="1" applyAlignment="1">
      <alignment horizontal="center"/>
    </xf>
    <xf numFmtId="0" fontId="2" fillId="8" borderId="38" xfId="0" applyFont="1" applyFill="1" applyBorder="1" applyAlignment="1">
      <alignment horizontal="center"/>
    </xf>
    <xf numFmtId="0" fontId="2" fillId="8" borderId="52" xfId="0" applyFont="1" applyFill="1" applyBorder="1" applyAlignment="1">
      <alignment horizontal="center"/>
    </xf>
    <xf numFmtId="0" fontId="0" fillId="0" borderId="23" xfId="0" applyBorder="1" applyAlignment="1">
      <alignment horizontal="center" vertical="center"/>
    </xf>
    <xf numFmtId="0" fontId="0" fillId="0" borderId="8" xfId="0" applyBorder="1" applyAlignment="1">
      <alignment horizontal="center" vertical="center"/>
    </xf>
    <xf numFmtId="0" fontId="2" fillId="8" borderId="15" xfId="0" applyFont="1" applyFill="1" applyBorder="1" applyAlignment="1">
      <alignment horizontal="center" vertical="center"/>
    </xf>
    <xf numFmtId="0" fontId="2" fillId="8" borderId="54" xfId="0" applyFont="1" applyFill="1" applyBorder="1" applyAlignment="1">
      <alignment horizontal="center" vertical="center"/>
    </xf>
    <xf numFmtId="0" fontId="2" fillId="14" borderId="2" xfId="0" applyFont="1" applyFill="1" applyBorder="1" applyAlignment="1">
      <alignment horizontal="center"/>
    </xf>
    <xf numFmtId="0" fontId="2" fillId="14" borderId="3" xfId="0" applyFont="1" applyFill="1" applyBorder="1" applyAlignment="1">
      <alignment horizontal="center"/>
    </xf>
    <xf numFmtId="0" fontId="0" fillId="0" borderId="0" xfId="0" applyAlignment="1">
      <alignment wrapText="1"/>
    </xf>
    <xf numFmtId="0" fontId="2" fillId="8" borderId="64" xfId="0" applyFont="1" applyFill="1" applyBorder="1" applyAlignment="1">
      <alignment horizontal="center" wrapText="1"/>
    </xf>
    <xf numFmtId="0" fontId="2" fillId="8" borderId="66" xfId="0" applyFont="1" applyFill="1" applyBorder="1" applyAlignment="1">
      <alignment horizontal="center" wrapText="1"/>
    </xf>
    <xf numFmtId="0" fontId="2" fillId="8" borderId="67" xfId="0" applyFont="1" applyFill="1" applyBorder="1" applyAlignment="1">
      <alignment horizontal="center" wrapText="1"/>
    </xf>
    <xf numFmtId="0" fontId="2" fillId="8" borderId="59" xfId="0" applyFont="1" applyFill="1" applyBorder="1" applyAlignment="1">
      <alignment horizontal="center"/>
    </xf>
    <xf numFmtId="0" fontId="2" fillId="8" borderId="2" xfId="0" applyFont="1" applyFill="1" applyBorder="1" applyAlignment="1">
      <alignment horizontal="center"/>
    </xf>
    <xf numFmtId="0" fontId="2" fillId="8" borderId="60" xfId="0" applyFont="1" applyFill="1" applyBorder="1" applyAlignment="1">
      <alignment horizontal="center"/>
    </xf>
    <xf numFmtId="0" fontId="2" fillId="8" borderId="65" xfId="0" applyFont="1" applyFill="1" applyBorder="1" applyAlignment="1">
      <alignment horizontal="center"/>
    </xf>
    <xf numFmtId="0" fontId="2" fillId="8" borderId="3" xfId="0" applyFont="1" applyFill="1" applyBorder="1" applyAlignment="1">
      <alignment horizontal="center"/>
    </xf>
    <xf numFmtId="0" fontId="2" fillId="8" borderId="61" xfId="0" applyFont="1" applyFill="1" applyBorder="1" applyAlignment="1">
      <alignment horizontal="center"/>
    </xf>
    <xf numFmtId="0" fontId="2" fillId="8" borderId="5" xfId="0" applyFont="1" applyFill="1" applyBorder="1" applyAlignment="1">
      <alignment horizontal="center"/>
    </xf>
    <xf numFmtId="0" fontId="2" fillId="8" borderId="62" xfId="0" applyFont="1" applyFill="1" applyBorder="1" applyAlignment="1">
      <alignment horizontal="center"/>
    </xf>
    <xf numFmtId="0" fontId="2" fillId="8" borderId="61" xfId="0" applyFont="1" applyFill="1" applyBorder="1" applyAlignment="1">
      <alignment horizontal="center" wrapText="1"/>
    </xf>
    <xf numFmtId="0" fontId="2" fillId="8" borderId="5" xfId="0" applyFont="1" applyFill="1" applyBorder="1" applyAlignment="1">
      <alignment horizontal="center" wrapText="1"/>
    </xf>
    <xf numFmtId="0" fontId="2" fillId="8" borderId="62" xfId="0" applyFont="1" applyFill="1" applyBorder="1" applyAlignment="1">
      <alignment horizontal="center" wrapText="1"/>
    </xf>
    <xf numFmtId="0" fontId="2" fillId="8" borderId="24" xfId="0" applyFont="1" applyFill="1" applyBorder="1" applyAlignment="1">
      <alignment horizontal="center"/>
    </xf>
    <xf numFmtId="0" fontId="2" fillId="8" borderId="15" xfId="0" applyFont="1" applyFill="1" applyBorder="1" applyAlignment="1">
      <alignment horizontal="center"/>
    </xf>
    <xf numFmtId="0" fontId="2" fillId="8" borderId="23" xfId="0" applyFont="1" applyFill="1" applyBorder="1" applyAlignment="1">
      <alignment horizontal="center"/>
    </xf>
    <xf numFmtId="0" fontId="2" fillId="8" borderId="8" xfId="0" applyFont="1" applyFill="1" applyBorder="1" applyAlignment="1">
      <alignment horizontal="center"/>
    </xf>
    <xf numFmtId="0" fontId="2" fillId="8" borderId="25" xfId="0" applyFont="1" applyFill="1" applyBorder="1" applyAlignment="1">
      <alignment horizontal="center"/>
    </xf>
    <xf numFmtId="0" fontId="10" fillId="0" borderId="0" xfId="10" applyFont="1" applyAlignment="1">
      <alignment horizontal="left" vertical="top"/>
    </xf>
    <xf numFmtId="0" fontId="7" fillId="8" borderId="1" xfId="0" applyFont="1" applyFill="1" applyBorder="1" applyAlignment="1">
      <alignment horizontal="center"/>
    </xf>
    <xf numFmtId="0" fontId="7" fillId="8" borderId="10" xfId="0" applyFont="1" applyFill="1" applyBorder="1" applyAlignment="1">
      <alignment horizontal="center"/>
    </xf>
    <xf numFmtId="0" fontId="7" fillId="8" borderId="59" xfId="0" applyFont="1" applyFill="1" applyBorder="1" applyAlignment="1">
      <alignment horizontal="center"/>
    </xf>
    <xf numFmtId="0" fontId="7" fillId="8" borderId="2" xfId="0" applyFont="1" applyFill="1" applyBorder="1" applyAlignment="1">
      <alignment horizontal="center"/>
    </xf>
    <xf numFmtId="0" fontId="7" fillId="8" borderId="60" xfId="0" applyFont="1" applyFill="1" applyBorder="1" applyAlignment="1">
      <alignment horizontal="center"/>
    </xf>
    <xf numFmtId="0" fontId="7" fillId="8" borderId="54" xfId="0" applyFont="1" applyFill="1" applyBorder="1" applyAlignment="1">
      <alignment horizontal="center"/>
    </xf>
    <xf numFmtId="0" fontId="7" fillId="8" borderId="3" xfId="0" applyFont="1" applyFill="1" applyBorder="1" applyAlignment="1">
      <alignment horizontal="center"/>
    </xf>
    <xf numFmtId="0" fontId="2" fillId="8" borderId="91" xfId="0" applyFont="1" applyFill="1" applyBorder="1" applyAlignment="1">
      <alignment horizontal="center"/>
    </xf>
    <xf numFmtId="0" fontId="2" fillId="8" borderId="83" xfId="0" applyFont="1" applyFill="1" applyBorder="1" applyAlignment="1">
      <alignment horizontal="center"/>
    </xf>
    <xf numFmtId="0" fontId="2" fillId="8" borderId="84" xfId="0" applyFont="1" applyFill="1" applyBorder="1" applyAlignment="1">
      <alignment horizontal="center" wrapText="1"/>
    </xf>
    <xf numFmtId="0" fontId="2" fillId="8" borderId="86" xfId="0" applyFont="1" applyFill="1" applyBorder="1" applyAlignment="1">
      <alignment horizontal="center" wrapText="1"/>
    </xf>
    <xf numFmtId="0" fontId="2" fillId="8" borderId="92" xfId="0" applyFont="1" applyFill="1" applyBorder="1" applyAlignment="1">
      <alignment horizontal="center"/>
    </xf>
    <xf numFmtId="0" fontId="26" fillId="0" borderId="0" xfId="0" applyFont="1" applyAlignment="1">
      <alignment horizontal="left" vertical="top" wrapText="1"/>
    </xf>
    <xf numFmtId="166" fontId="0" fillId="0" borderId="6" xfId="0" applyNumberFormat="1" applyBorder="1" applyAlignment="1">
      <alignment horizontal="center"/>
    </xf>
    <xf numFmtId="166" fontId="0" fillId="0" borderId="7" xfId="0" applyNumberFormat="1" applyBorder="1" applyAlignment="1">
      <alignment horizontal="center"/>
    </xf>
    <xf numFmtId="166" fontId="0" fillId="0" borderId="9" xfId="0" applyNumberFormat="1" applyBorder="1" applyAlignment="1">
      <alignment horizontal="center"/>
    </xf>
    <xf numFmtId="0" fontId="20" fillId="8" borderId="15" xfId="0" applyFont="1" applyFill="1" applyBorder="1" applyAlignment="1">
      <alignment horizontal="center"/>
    </xf>
    <xf numFmtId="0" fontId="20" fillId="8" borderId="23" xfId="0" applyFont="1" applyFill="1" applyBorder="1" applyAlignment="1">
      <alignment horizontal="center"/>
    </xf>
    <xf numFmtId="0" fontId="20" fillId="8" borderId="18" xfId="0" applyFont="1" applyFill="1" applyBorder="1" applyAlignment="1">
      <alignment horizontal="center"/>
    </xf>
    <xf numFmtId="0" fontId="2" fillId="8" borderId="93" xfId="0" applyFont="1" applyFill="1" applyBorder="1" applyAlignment="1">
      <alignment horizontal="center" wrapText="1"/>
    </xf>
    <xf numFmtId="0" fontId="2" fillId="8" borderId="89" xfId="0" applyFont="1" applyFill="1" applyBorder="1" applyAlignment="1">
      <alignment horizontal="center" wrapText="1"/>
    </xf>
    <xf numFmtId="0" fontId="20" fillId="8" borderId="54" xfId="0" applyFont="1" applyFill="1" applyBorder="1" applyAlignment="1">
      <alignment horizontal="center" vertical="center"/>
    </xf>
    <xf numFmtId="0" fontId="20" fillId="8" borderId="2" xfId="0" applyFont="1" applyFill="1" applyBorder="1" applyAlignment="1">
      <alignment horizontal="center" vertical="center"/>
    </xf>
    <xf numFmtId="0" fontId="20" fillId="8" borderId="53" xfId="0" applyFont="1" applyFill="1" applyBorder="1" applyAlignment="1">
      <alignment horizontal="center" vertical="center"/>
    </xf>
    <xf numFmtId="0" fontId="20" fillId="8" borderId="3" xfId="0" applyFont="1" applyFill="1" applyBorder="1" applyAlignment="1">
      <alignment horizontal="center" vertical="center"/>
    </xf>
    <xf numFmtId="0" fontId="2" fillId="8" borderId="6" xfId="0" applyFont="1" applyFill="1" applyBorder="1" applyAlignment="1">
      <alignment horizontal="center"/>
    </xf>
    <xf numFmtId="0" fontId="2" fillId="8" borderId="104" xfId="0" applyFont="1" applyFill="1" applyBorder="1" applyAlignment="1">
      <alignment horizontal="center"/>
    </xf>
    <xf numFmtId="0" fontId="10" fillId="0" borderId="0" xfId="10" applyFont="1" applyAlignment="1">
      <alignment horizontal="left" vertical="top" wrapText="1"/>
    </xf>
    <xf numFmtId="0" fontId="2" fillId="8" borderId="67" xfId="0" applyFont="1" applyFill="1" applyBorder="1" applyAlignment="1">
      <alignment horizontal="center"/>
    </xf>
    <xf numFmtId="0" fontId="0" fillId="8" borderId="61" xfId="0" applyFill="1" applyBorder="1" applyAlignment="1">
      <alignment horizontal="center"/>
    </xf>
    <xf numFmtId="0" fontId="0" fillId="8" borderId="5" xfId="0" applyFill="1" applyBorder="1" applyAlignment="1">
      <alignment horizontal="center"/>
    </xf>
    <xf numFmtId="0" fontId="0" fillId="8" borderId="62" xfId="0" applyFill="1" applyBorder="1" applyAlignment="1">
      <alignment horizontal="center"/>
    </xf>
    <xf numFmtId="0" fontId="0" fillId="8" borderId="8" xfId="0" applyFill="1" applyBorder="1" applyAlignment="1">
      <alignment horizontal="center"/>
    </xf>
    <xf numFmtId="0" fontId="0" fillId="8" borderId="6" xfId="0" applyFill="1" applyBorder="1" applyAlignment="1">
      <alignment horizontal="center"/>
    </xf>
    <xf numFmtId="0" fontId="0" fillId="8" borderId="25" xfId="0" applyFill="1" applyBorder="1" applyAlignment="1">
      <alignment horizontal="center"/>
    </xf>
    <xf numFmtId="0" fontId="2" fillId="8" borderId="85" xfId="0" applyFont="1" applyFill="1" applyBorder="1" applyAlignment="1">
      <alignment horizontal="center" wrapText="1"/>
    </xf>
    <xf numFmtId="0" fontId="2" fillId="8" borderId="84" xfId="0" applyFont="1" applyFill="1" applyBorder="1" applyAlignment="1">
      <alignment horizontal="center"/>
    </xf>
    <xf numFmtId="0" fontId="2" fillId="8" borderId="85" xfId="0" applyFont="1" applyFill="1" applyBorder="1" applyAlignment="1">
      <alignment horizontal="center"/>
    </xf>
    <xf numFmtId="0" fontId="2" fillId="8" borderId="86" xfId="0" applyFont="1" applyFill="1" applyBorder="1" applyAlignment="1">
      <alignment horizontal="center"/>
    </xf>
  </cellXfs>
  <cellStyles count="11">
    <cellStyle name="Comma" xfId="1" builtinId="3"/>
    <cellStyle name="Comma 2 2" xfId="6" xr:uid="{BE902AB0-E473-42E1-A662-4D6A80A1D43D}"/>
    <cellStyle name="Hyperlink" xfId="3" builtinId="8"/>
    <cellStyle name="Normal" xfId="0" builtinId="0"/>
    <cellStyle name="Normal 12 3 2" xfId="4" xr:uid="{3BE983F7-B960-4598-86EE-64CE8AB9AD22}"/>
    <cellStyle name="Normal 14 6" xfId="8" xr:uid="{D1F31DED-9F11-4058-AF9D-E68DFB29C47C}"/>
    <cellStyle name="Normal 2" xfId="9" xr:uid="{9985C1C9-165C-407B-B6AE-44B68B1B413F}"/>
    <cellStyle name="Normal 6 2 5" xfId="10" xr:uid="{A8874963-F490-4DD3-BE82-0E3A47AABCA0}"/>
    <cellStyle name="Normal_Sheet1_Housing Market Indicators 2007" xfId="5" xr:uid="{22C521E8-37ED-4E85-B1C3-531B04B56C31}"/>
    <cellStyle name="Normal_TABLE1A" xfId="7" xr:uid="{169E415B-7304-4CAE-865E-71F3F4BA4763}"/>
    <cellStyle name="Percent" xfId="2" builtinId="5"/>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3E7EB-CE30-4FFC-87CB-232F259C2438}">
  <sheetPr>
    <tabColor theme="7"/>
  </sheetPr>
  <dimension ref="A1:B36"/>
  <sheetViews>
    <sheetView tabSelected="1" zoomScale="80" zoomScaleNormal="80" workbookViewId="0"/>
  </sheetViews>
  <sheetFormatPr defaultColWidth="8.7109375" defaultRowHeight="15" x14ac:dyDescent="0.25"/>
  <cols>
    <col min="1" max="1" width="13.7109375" customWidth="1"/>
    <col min="2" max="2" width="90.7109375" customWidth="1"/>
  </cols>
  <sheetData>
    <row r="1" spans="1:2" ht="21" x14ac:dyDescent="0.35">
      <c r="A1" s="63" t="s">
        <v>0</v>
      </c>
    </row>
    <row r="2" spans="1:2" ht="18.75" x14ac:dyDescent="0.3">
      <c r="A2" s="64" t="s">
        <v>1</v>
      </c>
    </row>
    <row r="4" spans="1:2" ht="15.75" x14ac:dyDescent="0.25">
      <c r="A4" s="65" t="s">
        <v>2</v>
      </c>
      <c r="B4" s="65" t="s">
        <v>3</v>
      </c>
    </row>
    <row r="5" spans="1:2" ht="15.75" x14ac:dyDescent="0.25">
      <c r="A5" s="65" t="s">
        <v>4</v>
      </c>
      <c r="B5" s="65" t="s">
        <v>5</v>
      </c>
    </row>
    <row r="6" spans="1:2" ht="15.75" x14ac:dyDescent="0.25">
      <c r="A6" s="66"/>
      <c r="B6" s="66"/>
    </row>
    <row r="7" spans="1:2" ht="15.75" x14ac:dyDescent="0.25">
      <c r="A7" s="67" t="s">
        <v>6</v>
      </c>
    </row>
    <row r="8" spans="1:2" ht="15.75" x14ac:dyDescent="0.25">
      <c r="A8" s="523"/>
      <c r="B8" s="523"/>
    </row>
    <row r="9" spans="1:2" ht="15.75" x14ac:dyDescent="0.25">
      <c r="A9" s="522" t="s">
        <v>7</v>
      </c>
      <c r="B9" s="522" t="s">
        <v>8</v>
      </c>
    </row>
    <row r="10" spans="1:2" ht="15.75" x14ac:dyDescent="0.25">
      <c r="A10" s="522" t="s">
        <v>9</v>
      </c>
      <c r="B10" s="522" t="s">
        <v>10</v>
      </c>
    </row>
    <row r="11" spans="1:2" ht="15.75" x14ac:dyDescent="0.25">
      <c r="A11" s="522" t="s">
        <v>11</v>
      </c>
      <c r="B11" s="522" t="s">
        <v>12</v>
      </c>
    </row>
    <row r="12" spans="1:2" ht="15.75" x14ac:dyDescent="0.25">
      <c r="A12" s="522" t="s">
        <v>13</v>
      </c>
      <c r="B12" s="522" t="s">
        <v>14</v>
      </c>
    </row>
    <row r="13" spans="1:2" ht="15.75" x14ac:dyDescent="0.25">
      <c r="A13" s="522" t="s">
        <v>15</v>
      </c>
      <c r="B13" s="522" t="s">
        <v>1209</v>
      </c>
    </row>
    <row r="14" spans="1:2" ht="15.75" x14ac:dyDescent="0.25">
      <c r="A14" s="522" t="s">
        <v>17</v>
      </c>
      <c r="B14" s="522" t="s">
        <v>16</v>
      </c>
    </row>
    <row r="15" spans="1:2" ht="15.75" x14ac:dyDescent="0.25">
      <c r="A15" s="522" t="s">
        <v>18</v>
      </c>
      <c r="B15" s="522" t="s">
        <v>1208</v>
      </c>
    </row>
    <row r="16" spans="1:2" ht="15.75" x14ac:dyDescent="0.25">
      <c r="A16" s="522" t="s">
        <v>20</v>
      </c>
      <c r="B16" s="522" t="s">
        <v>19</v>
      </c>
    </row>
    <row r="17" spans="1:2" ht="15.75" x14ac:dyDescent="0.25">
      <c r="A17" s="522" t="s">
        <v>22</v>
      </c>
      <c r="B17" s="522" t="s">
        <v>21</v>
      </c>
    </row>
    <row r="18" spans="1:2" ht="15.75" x14ac:dyDescent="0.25">
      <c r="A18" s="522" t="s">
        <v>24</v>
      </c>
      <c r="B18" s="522" t="s">
        <v>23</v>
      </c>
    </row>
    <row r="19" spans="1:2" ht="15.75" x14ac:dyDescent="0.25">
      <c r="A19" s="522" t="s">
        <v>26</v>
      </c>
      <c r="B19" s="522" t="s">
        <v>25</v>
      </c>
    </row>
    <row r="20" spans="1:2" ht="15.75" x14ac:dyDescent="0.25">
      <c r="A20" s="522" t="s">
        <v>28</v>
      </c>
      <c r="B20" s="522" t="s">
        <v>27</v>
      </c>
    </row>
    <row r="21" spans="1:2" ht="15.75" x14ac:dyDescent="0.25">
      <c r="A21" s="68"/>
      <c r="B21" s="68"/>
    </row>
    <row r="22" spans="1:2" ht="15.75" x14ac:dyDescent="0.25">
      <c r="A22" s="68"/>
      <c r="B22" s="68"/>
    </row>
    <row r="23" spans="1:2" ht="15.75" x14ac:dyDescent="0.25">
      <c r="A23" s="560" t="s">
        <v>30</v>
      </c>
      <c r="B23" s="560" t="s">
        <v>29</v>
      </c>
    </row>
    <row r="24" spans="1:2" ht="15.75" x14ac:dyDescent="0.25">
      <c r="A24" s="560" t="s">
        <v>32</v>
      </c>
      <c r="B24" s="560" t="s">
        <v>31</v>
      </c>
    </row>
    <row r="25" spans="1:2" ht="15.75" x14ac:dyDescent="0.25">
      <c r="A25" s="560" t="s">
        <v>34</v>
      </c>
      <c r="B25" s="560" t="s">
        <v>33</v>
      </c>
    </row>
    <row r="26" spans="1:2" ht="15.75" x14ac:dyDescent="0.25">
      <c r="A26" s="560" t="s">
        <v>36</v>
      </c>
      <c r="B26" s="561" t="s">
        <v>35</v>
      </c>
    </row>
    <row r="27" spans="1:2" ht="15.75" x14ac:dyDescent="0.25">
      <c r="A27" s="560" t="s">
        <v>38</v>
      </c>
      <c r="B27" s="560" t="s">
        <v>37</v>
      </c>
    </row>
    <row r="28" spans="1:2" ht="15.75" x14ac:dyDescent="0.25">
      <c r="A28" s="560" t="s">
        <v>40</v>
      </c>
      <c r="B28" s="560" t="s">
        <v>39</v>
      </c>
    </row>
    <row r="29" spans="1:2" ht="15.75" x14ac:dyDescent="0.25">
      <c r="A29" s="560" t="s">
        <v>42</v>
      </c>
      <c r="B29" s="560" t="s">
        <v>41</v>
      </c>
    </row>
    <row r="30" spans="1:2" ht="15.75" x14ac:dyDescent="0.25">
      <c r="A30" s="560" t="s">
        <v>44</v>
      </c>
      <c r="B30" s="560" t="s">
        <v>43</v>
      </c>
    </row>
    <row r="31" spans="1:2" ht="15.75" x14ac:dyDescent="0.25">
      <c r="A31" s="68"/>
      <c r="B31" s="68"/>
    </row>
    <row r="32" spans="1:2" ht="15.75" x14ac:dyDescent="0.25">
      <c r="A32" s="69"/>
      <c r="B32" s="69"/>
    </row>
    <row r="33" spans="1:2" ht="15.75" x14ac:dyDescent="0.25">
      <c r="A33" s="562" t="s">
        <v>46</v>
      </c>
      <c r="B33" s="562" t="s">
        <v>45</v>
      </c>
    </row>
    <row r="34" spans="1:2" ht="15.75" x14ac:dyDescent="0.25">
      <c r="A34" s="562" t="s">
        <v>48</v>
      </c>
      <c r="B34" s="562" t="s">
        <v>47</v>
      </c>
    </row>
    <row r="35" spans="1:2" ht="15.75" x14ac:dyDescent="0.25">
      <c r="A35" s="562" t="s">
        <v>50</v>
      </c>
      <c r="B35" s="562" t="s">
        <v>49</v>
      </c>
    </row>
    <row r="36" spans="1:2" ht="15.75" x14ac:dyDescent="0.25">
      <c r="A36" s="562" t="s">
        <v>1210</v>
      </c>
      <c r="B36" s="562" t="s">
        <v>51</v>
      </c>
    </row>
  </sheetData>
  <hyperlinks>
    <hyperlink ref="A4:B4" location="'A-1'!A1" display="Table A-1" xr:uid="{E7CAD43A-5DB8-414B-BC9F-EBF46BC804B6}"/>
    <hyperlink ref="A5:B5" location="'A-2'!A1" display="Table A-2" xr:uid="{78CA7EEE-1ADE-4C82-B8A4-D408B5DA8E82}"/>
    <hyperlink ref="A9:B9" location="'W-1'!A1" display="Table W-1" xr:uid="{89A376A2-0B79-4354-8D04-12754D14AFE2}"/>
    <hyperlink ref="A10:B10" location="'W-2'!A1" display="Table W-2" xr:uid="{61259D7C-C252-40DA-903A-ABA799E3E5CA}"/>
    <hyperlink ref="A11:B11" location="'W-3'!A1" display="Table W-3" xr:uid="{D6B5519E-80B9-44B5-B4BE-28EC0E2FA593}"/>
    <hyperlink ref="A20:B20" location="'W-12'!A1" display="Table W-12" xr:uid="{79FCEBD1-0350-4595-AE3B-8E562CC0BAF1}"/>
    <hyperlink ref="A23:B23" location="'W-13'!A1" display="Table W-13" xr:uid="{556739E0-1175-4F39-A561-32DFD375DAE2}"/>
    <hyperlink ref="A24:B24" location="'W-14'!A1" display="Table W-14" xr:uid="{726B7651-8C96-4B06-8776-C5166896352B}"/>
    <hyperlink ref="A25:B25" location="'W-15'!A1" display="Table W-15" xr:uid="{B1206ACD-43DD-477B-9BAF-94A4B8586944}"/>
    <hyperlink ref="A26:B26" location="'W-16'!A1" display="Table W-16" xr:uid="{3E217666-DB0F-4305-ACCC-B6EFA20807A4}"/>
    <hyperlink ref="A34:B34" location="'W-22'!A1" display="Table W-22" xr:uid="{4F189F38-9F62-4226-9344-86FA89520036}"/>
    <hyperlink ref="A35:B35" location="'W-23'!A1" display="Table W-23" xr:uid="{039011E1-41C8-4A3B-B355-340D3FB60BBE}"/>
    <hyperlink ref="A36:B36" location="'W-24'!A1" display="Table W-24" xr:uid="{6DEE2C07-B425-4176-AE07-5680F37B30AB}"/>
    <hyperlink ref="B12" location="'W-4'!A1" display="US National-Households by Age and Race/Ethnicity, 2014–2019" xr:uid="{C4C21352-4F03-40A4-A08B-4043F8A4B95F}"/>
    <hyperlink ref="A12:B12" location="'W-4'!A1" display="Table W-4" xr:uid="{11A1891F-EE75-48CF-B981-370952CEAF59}"/>
    <hyperlink ref="A14:B14" location="'W-6'!A1" display="Table W-6" xr:uid="{5FA041E5-4AD2-4985-B8CA-AAFAE550FD96}"/>
    <hyperlink ref="A15:B15" location="'W-7'!A1" display="Table W-7" xr:uid="{DEAA9227-4CB0-4DEF-9188-A763E15911EF}"/>
    <hyperlink ref="A16:B16" location="'W-8'!A1" display="Table W-8" xr:uid="{4EAC0BB0-BAA7-414B-8900-0A43DBF47FD8}"/>
    <hyperlink ref="A17:B17" location="'W-9'!A1" display="Table W-9" xr:uid="{48F9422E-FEBB-4969-815E-59F93D1A83C3}"/>
    <hyperlink ref="A18:B18" location="'W-10'!A1" display="Table W-10" xr:uid="{ADCC789E-7EDD-4B2E-B857-8083AD4BC872}"/>
    <hyperlink ref="A19:B19" location="'W-11'!A1" display="Table W-11" xr:uid="{C43F70BD-4217-45F7-A450-8F65F5D36CF8}"/>
    <hyperlink ref="A27:B27" location="'W-17'!A1" display="Table W-17" xr:uid="{112447AA-524C-4DA1-9778-2B9D1826BB65}"/>
    <hyperlink ref="A28:B28" location="'W-18'!A1" display="Table W-18" xr:uid="{C1A6D4B8-E9C5-465E-9CF8-CD340BBE9B62}"/>
    <hyperlink ref="A29:B29" location="'W-19'!A1" display="Table W-19" xr:uid="{9AF8E432-D346-4106-A2B6-ABD72DF97F8B}"/>
    <hyperlink ref="A30:B30" location="'W-20'!A1" display="Table W-20" xr:uid="{0D59EFBC-AC77-43AE-9EEB-B2AE9EFB4BD9}"/>
    <hyperlink ref="A33:B33" location="'W-21'!A1" display="Table W-21" xr:uid="{7F7CDF80-A7D8-45B1-A330-6B69CB513BA2}"/>
    <hyperlink ref="A13:B13" location="'W-5'!A1" display="Table W-5" xr:uid="{36E4F8B6-BF4C-4366-87B6-98F71DF44F0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80609-8562-4AEE-9835-68024269EC19}">
  <sheetPr>
    <tabColor theme="9" tint="-0.249977111117893"/>
  </sheetPr>
  <dimension ref="A1:O38"/>
  <sheetViews>
    <sheetView zoomScale="90" zoomScaleNormal="90" workbookViewId="0">
      <pane ySplit="6" topLeftCell="A7" activePane="bottomLeft" state="frozen"/>
      <selection pane="bottomLeft"/>
    </sheetView>
  </sheetViews>
  <sheetFormatPr defaultColWidth="8.7109375" defaultRowHeight="15" x14ac:dyDescent="0.25"/>
  <cols>
    <col min="1" max="1" width="29" customWidth="1"/>
    <col min="2" max="2" width="11.42578125" customWidth="1"/>
    <col min="3" max="3" width="11.28515625" customWidth="1"/>
    <col min="4" max="4" width="10.7109375" customWidth="1"/>
    <col min="5" max="7" width="11.42578125" customWidth="1"/>
    <col min="8" max="8" width="11.28515625" customWidth="1"/>
  </cols>
  <sheetData>
    <row r="1" spans="1:9" ht="21" x14ac:dyDescent="0.35">
      <c r="A1" s="63" t="s">
        <v>1225</v>
      </c>
    </row>
    <row r="2" spans="1:9" x14ac:dyDescent="0.25">
      <c r="A2" s="2" t="s">
        <v>53</v>
      </c>
    </row>
    <row r="3" spans="1:9" x14ac:dyDescent="0.25">
      <c r="A3" s="2"/>
    </row>
    <row r="4" spans="1:9" ht="15.75" thickBot="1" x14ac:dyDescent="0.3">
      <c r="A4" t="s">
        <v>226</v>
      </c>
    </row>
    <row r="5" spans="1:9" ht="20.25" customHeight="1" x14ac:dyDescent="0.25">
      <c r="A5" s="675" t="s">
        <v>114</v>
      </c>
      <c r="B5" s="677">
        <v>2004</v>
      </c>
      <c r="C5" s="677">
        <v>2018</v>
      </c>
      <c r="D5" s="679">
        <v>2019</v>
      </c>
      <c r="E5" s="681" t="s">
        <v>227</v>
      </c>
      <c r="F5" s="682"/>
      <c r="G5" s="683" t="s">
        <v>228</v>
      </c>
      <c r="H5" s="684"/>
    </row>
    <row r="6" spans="1:9" ht="15.75" thickBot="1" x14ac:dyDescent="0.3">
      <c r="A6" s="676"/>
      <c r="B6" s="678"/>
      <c r="C6" s="678"/>
      <c r="D6" s="680"/>
      <c r="E6" s="250" t="s">
        <v>229</v>
      </c>
      <c r="F6" s="251" t="s">
        <v>66</v>
      </c>
      <c r="G6" s="251" t="s">
        <v>229</v>
      </c>
      <c r="H6" s="252" t="s">
        <v>66</v>
      </c>
    </row>
    <row r="7" spans="1:9" x14ac:dyDescent="0.25">
      <c r="A7" s="253" t="s">
        <v>230</v>
      </c>
      <c r="B7" s="172"/>
      <c r="C7" s="172"/>
      <c r="D7" s="172"/>
      <c r="E7" s="254"/>
      <c r="F7" s="172"/>
      <c r="G7" s="255"/>
      <c r="H7" s="256"/>
    </row>
    <row r="8" spans="1:9" x14ac:dyDescent="0.25">
      <c r="A8" s="257"/>
      <c r="B8" s="258">
        <v>36152.252</v>
      </c>
      <c r="C8" s="259">
        <v>43725.353000000003</v>
      </c>
      <c r="D8" s="260">
        <v>44011.578999999998</v>
      </c>
      <c r="E8" s="261">
        <v>7859.3270000000002</v>
      </c>
      <c r="F8" s="262">
        <v>21.73952261673768</v>
      </c>
      <c r="G8" s="258">
        <v>286.226</v>
      </c>
      <c r="H8" s="263">
        <v>0.65459963239176133</v>
      </c>
    </row>
    <row r="9" spans="1:9" x14ac:dyDescent="0.25">
      <c r="A9" s="264" t="s">
        <v>231</v>
      </c>
      <c r="B9" s="265"/>
      <c r="C9" s="265"/>
      <c r="D9" s="265"/>
      <c r="E9" s="266"/>
      <c r="F9" s="265"/>
      <c r="G9" s="255"/>
      <c r="H9" s="267"/>
    </row>
    <row r="10" spans="1:9" x14ac:dyDescent="0.25">
      <c r="A10" s="268" t="s">
        <v>104</v>
      </c>
      <c r="B10" s="258">
        <v>7423.6769999999997</v>
      </c>
      <c r="C10" s="259">
        <v>8101.6580000000004</v>
      </c>
      <c r="D10" s="260">
        <v>7742.9449999999997</v>
      </c>
      <c r="E10" s="261">
        <v>319.26799999999997</v>
      </c>
      <c r="F10" s="262">
        <v>4.3006720254666249</v>
      </c>
      <c r="G10" s="258">
        <v>-358.71300000000002</v>
      </c>
      <c r="H10" s="269">
        <v>-4.4276492540168935</v>
      </c>
      <c r="I10" s="270"/>
    </row>
    <row r="11" spans="1:9" x14ac:dyDescent="0.25">
      <c r="A11" s="59" t="s">
        <v>232</v>
      </c>
      <c r="B11" s="207">
        <v>7699.7349999999997</v>
      </c>
      <c r="C11" s="208">
        <v>8437.4779999999992</v>
      </c>
      <c r="D11" s="271">
        <v>8034.9369999999999</v>
      </c>
      <c r="E11" s="272">
        <v>335.202</v>
      </c>
      <c r="F11" s="273">
        <v>4.3534225528540915</v>
      </c>
      <c r="G11" s="207">
        <v>-402.541</v>
      </c>
      <c r="H11" s="274">
        <v>-4.7708687358947781</v>
      </c>
      <c r="I11" s="270"/>
    </row>
    <row r="12" spans="1:9" x14ac:dyDescent="0.25">
      <c r="A12" s="59" t="s">
        <v>106</v>
      </c>
      <c r="B12" s="207">
        <v>6338.7049999999999</v>
      </c>
      <c r="C12" s="208">
        <v>7266.5810000000001</v>
      </c>
      <c r="D12" s="271">
        <v>7195.15</v>
      </c>
      <c r="E12" s="272">
        <v>856.44500000000005</v>
      </c>
      <c r="F12" s="273">
        <v>13.511356026191471</v>
      </c>
      <c r="G12" s="207">
        <v>-71.430999999999997</v>
      </c>
      <c r="H12" s="274">
        <v>-0.983007001504559</v>
      </c>
      <c r="I12" s="270"/>
    </row>
    <row r="13" spans="1:9" x14ac:dyDescent="0.25">
      <c r="A13" s="59" t="s">
        <v>107</v>
      </c>
      <c r="B13" s="207">
        <v>8075.0479999999998</v>
      </c>
      <c r="C13" s="208">
        <v>9466.7000000000007</v>
      </c>
      <c r="D13" s="271">
        <v>9777.741</v>
      </c>
      <c r="E13" s="272">
        <v>1702.693</v>
      </c>
      <c r="F13" s="273">
        <v>21.085856084075289</v>
      </c>
      <c r="G13" s="207">
        <v>311.041</v>
      </c>
      <c r="H13" s="274">
        <v>3.285632797067616</v>
      </c>
      <c r="I13" s="270"/>
    </row>
    <row r="14" spans="1:9" x14ac:dyDescent="0.25">
      <c r="A14" s="59" t="s">
        <v>108</v>
      </c>
      <c r="B14" s="207">
        <v>6615.0870000000004</v>
      </c>
      <c r="C14" s="208">
        <v>10452.936</v>
      </c>
      <c r="D14" s="271">
        <v>11260.806</v>
      </c>
      <c r="E14" s="272">
        <v>4645.7190000000001</v>
      </c>
      <c r="F14" s="273">
        <v>70.229144378600012</v>
      </c>
      <c r="G14" s="207">
        <v>807.87</v>
      </c>
      <c r="H14" s="274">
        <v>7.7286419815447065</v>
      </c>
      <c r="I14" s="270"/>
    </row>
    <row r="15" spans="1:9" x14ac:dyDescent="0.25">
      <c r="A15" s="171" t="s">
        <v>122</v>
      </c>
      <c r="B15" s="255"/>
      <c r="C15" s="255"/>
      <c r="D15" s="255"/>
      <c r="E15" s="275"/>
      <c r="F15" s="255"/>
      <c r="G15" s="255"/>
      <c r="H15" s="276"/>
    </row>
    <row r="16" spans="1:9" x14ac:dyDescent="0.25">
      <c r="A16" s="268" t="s">
        <v>123</v>
      </c>
      <c r="B16" s="258">
        <v>20844.68</v>
      </c>
      <c r="C16" s="259">
        <v>22646.494999999999</v>
      </c>
      <c r="D16" s="260">
        <v>22753.455000000002</v>
      </c>
      <c r="E16" s="261">
        <v>1908.7750000000001</v>
      </c>
      <c r="F16" s="262">
        <v>9.1571326592684557</v>
      </c>
      <c r="G16" s="258">
        <v>106.96</v>
      </c>
      <c r="H16" s="269">
        <v>0.47230266758719175</v>
      </c>
      <c r="I16" s="270"/>
    </row>
    <row r="17" spans="1:9" x14ac:dyDescent="0.25">
      <c r="A17" s="59" t="s">
        <v>124</v>
      </c>
      <c r="B17" s="207">
        <v>6843.4219999999996</v>
      </c>
      <c r="C17" s="208">
        <v>8604.1329999999998</v>
      </c>
      <c r="D17" s="271">
        <v>8656.3520000000008</v>
      </c>
      <c r="E17" s="272">
        <v>1812.93</v>
      </c>
      <c r="F17" s="273">
        <v>26.491571029815201</v>
      </c>
      <c r="G17" s="246">
        <v>52.219000000000001</v>
      </c>
      <c r="H17" s="274">
        <v>0.60690600668306727</v>
      </c>
      <c r="I17" s="270"/>
    </row>
    <row r="18" spans="1:9" x14ac:dyDescent="0.25">
      <c r="A18" s="59" t="s">
        <v>125</v>
      </c>
      <c r="B18" s="207">
        <v>5885.0889999999999</v>
      </c>
      <c r="C18" s="208">
        <v>8589.4930000000004</v>
      </c>
      <c r="D18" s="271">
        <v>8665.7189999999991</v>
      </c>
      <c r="E18" s="272">
        <v>2780.63</v>
      </c>
      <c r="F18" s="273">
        <v>47.248733196728203</v>
      </c>
      <c r="G18" s="246">
        <v>76.225999999999999</v>
      </c>
      <c r="H18" s="274">
        <v>0.88743305338277823</v>
      </c>
      <c r="I18" s="270"/>
    </row>
    <row r="19" spans="1:9" x14ac:dyDescent="0.25">
      <c r="A19" s="59" t="s">
        <v>126</v>
      </c>
      <c r="B19" s="207">
        <v>1663.4690000000001</v>
      </c>
      <c r="C19" s="208">
        <v>2354.8429999999998</v>
      </c>
      <c r="D19" s="271">
        <v>2354.3020000000001</v>
      </c>
      <c r="E19" s="272">
        <v>690.83299999999997</v>
      </c>
      <c r="F19" s="273">
        <v>41.529658803380165</v>
      </c>
      <c r="G19" s="246">
        <v>-0.54100000000000004</v>
      </c>
      <c r="H19" s="274">
        <v>-2.2973930746126175E-2</v>
      </c>
      <c r="I19" s="270"/>
    </row>
    <row r="20" spans="1:9" x14ac:dyDescent="0.25">
      <c r="A20" s="59" t="s">
        <v>233</v>
      </c>
      <c r="B20" s="207">
        <v>915.59199999999998</v>
      </c>
      <c r="C20" s="208">
        <v>1530.3889999999999</v>
      </c>
      <c r="D20" s="271">
        <v>1581.751</v>
      </c>
      <c r="E20" s="272">
        <v>666.15899999999999</v>
      </c>
      <c r="F20" s="273">
        <v>72.757188791514125</v>
      </c>
      <c r="G20" s="246">
        <v>51.362000000000002</v>
      </c>
      <c r="H20" s="274">
        <v>3.3561401708977265</v>
      </c>
      <c r="I20" s="270"/>
    </row>
    <row r="21" spans="1:9" x14ac:dyDescent="0.25">
      <c r="A21" s="171" t="s">
        <v>115</v>
      </c>
      <c r="B21" s="255"/>
      <c r="C21" s="255"/>
      <c r="D21" s="255"/>
      <c r="E21" s="275"/>
      <c r="F21" s="255"/>
      <c r="G21" s="255"/>
      <c r="H21" s="276"/>
    </row>
    <row r="22" spans="1:9" x14ac:dyDescent="0.25">
      <c r="A22" s="268" t="s">
        <v>186</v>
      </c>
      <c r="B22" s="258">
        <v>14805.76</v>
      </c>
      <c r="C22" s="259">
        <v>15049.102999999999</v>
      </c>
      <c r="D22" s="260">
        <v>15158.686</v>
      </c>
      <c r="E22" s="261">
        <v>352.92599999999999</v>
      </c>
      <c r="F22" s="262">
        <v>2.3837074219763119</v>
      </c>
      <c r="G22" s="258">
        <v>109.583</v>
      </c>
      <c r="H22" s="263">
        <v>0.72816964572572862</v>
      </c>
    </row>
    <row r="23" spans="1:9" x14ac:dyDescent="0.25">
      <c r="A23" s="59" t="s">
        <v>118</v>
      </c>
      <c r="B23" s="207">
        <v>7665.3370000000004</v>
      </c>
      <c r="C23" s="208">
        <v>8810.8359999999993</v>
      </c>
      <c r="D23" s="271">
        <v>8776.2360000000008</v>
      </c>
      <c r="E23" s="272">
        <v>1110.8989999999999</v>
      </c>
      <c r="F23" s="273">
        <v>14.492500460188509</v>
      </c>
      <c r="G23" s="246">
        <v>-34.6</v>
      </c>
      <c r="H23" s="277">
        <v>-0.39269826381968748</v>
      </c>
    </row>
    <row r="24" spans="1:9" x14ac:dyDescent="0.25">
      <c r="A24" s="59" t="s">
        <v>119</v>
      </c>
      <c r="B24" s="207">
        <v>5737.9740000000002</v>
      </c>
      <c r="C24" s="208">
        <v>6956.82</v>
      </c>
      <c r="D24" s="271">
        <v>6840.4870000000001</v>
      </c>
      <c r="E24" s="272">
        <v>1102.5129999999999</v>
      </c>
      <c r="F24" s="273">
        <v>19.214325474461891</v>
      </c>
      <c r="G24" s="246">
        <v>-116.333</v>
      </c>
      <c r="H24" s="274">
        <v>-1.6722151787742101</v>
      </c>
      <c r="I24" s="270"/>
    </row>
    <row r="25" spans="1:9" x14ac:dyDescent="0.25">
      <c r="A25" s="59" t="s">
        <v>120</v>
      </c>
      <c r="B25" s="207">
        <v>3324.2429999999999</v>
      </c>
      <c r="C25" s="208">
        <v>5992.9359999999997</v>
      </c>
      <c r="D25" s="271">
        <v>6014.4459999999999</v>
      </c>
      <c r="E25" s="272">
        <v>2690.203</v>
      </c>
      <c r="F25" s="273">
        <v>80.926785436564046</v>
      </c>
      <c r="G25" s="246">
        <v>21.51</v>
      </c>
      <c r="H25" s="274">
        <v>0.35892257150752155</v>
      </c>
      <c r="I25" s="270"/>
    </row>
    <row r="26" spans="1:9" x14ac:dyDescent="0.25">
      <c r="A26" s="59" t="s">
        <v>234</v>
      </c>
      <c r="B26" s="207">
        <v>4618.9380000000001</v>
      </c>
      <c r="C26" s="208">
        <v>6915.6580000000004</v>
      </c>
      <c r="D26" s="271">
        <v>7221.7240000000002</v>
      </c>
      <c r="E26" s="272">
        <v>2602.7860000000001</v>
      </c>
      <c r="F26" s="273">
        <v>56.35031256102593</v>
      </c>
      <c r="G26" s="246">
        <v>306.06599999999997</v>
      </c>
      <c r="H26" s="274">
        <v>4.4256960075237961</v>
      </c>
      <c r="I26" s="270"/>
    </row>
    <row r="27" spans="1:9" x14ac:dyDescent="0.25">
      <c r="A27" s="171" t="s">
        <v>128</v>
      </c>
      <c r="B27" s="255"/>
      <c r="C27" s="255"/>
      <c r="D27" s="255"/>
      <c r="E27" s="275"/>
      <c r="F27" s="255"/>
      <c r="G27" s="255"/>
      <c r="H27" s="276"/>
    </row>
    <row r="28" spans="1:9" x14ac:dyDescent="0.25">
      <c r="A28" s="268" t="s">
        <v>129</v>
      </c>
      <c r="B28" s="258">
        <v>4365.9989999999998</v>
      </c>
      <c r="C28" s="259">
        <v>5764.3109999999997</v>
      </c>
      <c r="D28" s="260">
        <v>5838.1530000000002</v>
      </c>
      <c r="E28" s="261">
        <v>1472.154</v>
      </c>
      <c r="F28" s="262">
        <v>33.718605982273473</v>
      </c>
      <c r="G28" s="258">
        <v>73.841999999999999</v>
      </c>
      <c r="H28" s="269">
        <v>1.2810204029588272</v>
      </c>
      <c r="I28" s="270"/>
    </row>
    <row r="29" spans="1:9" x14ac:dyDescent="0.25">
      <c r="A29" s="59" t="s">
        <v>130</v>
      </c>
      <c r="B29" s="207">
        <v>5198.3360000000002</v>
      </c>
      <c r="C29" s="208">
        <v>5882.1710000000003</v>
      </c>
      <c r="D29" s="271">
        <v>5633.2979999999998</v>
      </c>
      <c r="E29" s="272">
        <v>434.96199999999999</v>
      </c>
      <c r="F29" s="273">
        <v>8.3673313921993486</v>
      </c>
      <c r="G29" s="246">
        <v>-248.87299999999999</v>
      </c>
      <c r="H29" s="274">
        <v>-4.230971863959752</v>
      </c>
      <c r="I29" s="270"/>
    </row>
    <row r="30" spans="1:9" x14ac:dyDescent="0.25">
      <c r="A30" s="59" t="s">
        <v>131</v>
      </c>
      <c r="B30" s="207">
        <v>6338.5910000000003</v>
      </c>
      <c r="C30" s="208">
        <v>6657.7129999999997</v>
      </c>
      <c r="D30" s="271">
        <v>6593.0870000000004</v>
      </c>
      <c r="E30" s="272">
        <v>254.49600000000001</v>
      </c>
      <c r="F30" s="273">
        <v>4.0150247902096856</v>
      </c>
      <c r="G30" s="246">
        <v>-64.626000000000005</v>
      </c>
      <c r="H30" s="274">
        <v>-0.97069369016057006</v>
      </c>
      <c r="I30" s="270"/>
    </row>
    <row r="31" spans="1:9" x14ac:dyDescent="0.25">
      <c r="A31" s="59" t="s">
        <v>235</v>
      </c>
      <c r="B31" s="207">
        <v>2862.3470000000002</v>
      </c>
      <c r="C31" s="208">
        <v>4117.1109999999999</v>
      </c>
      <c r="D31" s="271">
        <v>4109.9080000000004</v>
      </c>
      <c r="E31" s="272">
        <v>1247.5609999999999</v>
      </c>
      <c r="F31" s="273">
        <v>43.585246652484834</v>
      </c>
      <c r="G31" s="246">
        <v>-7.2030000000000003</v>
      </c>
      <c r="H31" s="277">
        <v>-0.17495277635215567</v>
      </c>
    </row>
    <row r="32" spans="1:9" x14ac:dyDescent="0.25">
      <c r="A32" s="59" t="s">
        <v>133</v>
      </c>
      <c r="B32" s="207">
        <v>13666.689</v>
      </c>
      <c r="C32" s="208">
        <v>16372.055</v>
      </c>
      <c r="D32" s="271">
        <v>16811.159</v>
      </c>
      <c r="E32" s="272">
        <v>3144.47</v>
      </c>
      <c r="F32" s="273">
        <v>23.008279474275007</v>
      </c>
      <c r="G32" s="246">
        <v>439.10399999999998</v>
      </c>
      <c r="H32" s="277">
        <v>2.6820335015976919</v>
      </c>
    </row>
    <row r="33" spans="1:15" ht="15.75" thickBot="1" x14ac:dyDescent="0.3">
      <c r="A33" s="278" t="s">
        <v>236</v>
      </c>
      <c r="B33" s="214">
        <v>3720.29</v>
      </c>
      <c r="C33" s="215">
        <v>4931.9920000000002</v>
      </c>
      <c r="D33" s="279">
        <v>5025.9740000000002</v>
      </c>
      <c r="E33" s="280">
        <v>1305.684</v>
      </c>
      <c r="F33" s="281">
        <v>35.096296256474631</v>
      </c>
      <c r="G33" s="248">
        <v>93.981999999999999</v>
      </c>
      <c r="H33" s="282">
        <v>1.9055586464860446</v>
      </c>
    </row>
    <row r="34" spans="1:15" x14ac:dyDescent="0.25">
      <c r="F34" s="283"/>
    </row>
    <row r="35" spans="1:15" ht="15" customHeight="1" x14ac:dyDescent="0.25">
      <c r="A35" s="630" t="s">
        <v>237</v>
      </c>
      <c r="B35" s="630"/>
      <c r="C35" s="630"/>
      <c r="D35" s="630"/>
      <c r="E35" s="630"/>
      <c r="F35" s="630"/>
      <c r="G35" s="630"/>
      <c r="H35" s="630"/>
      <c r="I35" s="550"/>
      <c r="J35" s="550"/>
      <c r="K35" s="550"/>
      <c r="L35" s="550"/>
      <c r="M35" s="550"/>
      <c r="N35" s="550"/>
      <c r="O35" s="550"/>
    </row>
    <row r="36" spans="1:15" x14ac:dyDescent="0.25">
      <c r="A36" s="630"/>
      <c r="B36" s="630"/>
      <c r="C36" s="630"/>
      <c r="D36" s="630"/>
      <c r="E36" s="630"/>
      <c r="F36" s="630"/>
      <c r="G36" s="630"/>
      <c r="H36" s="630"/>
      <c r="I36" s="550"/>
      <c r="J36" s="550"/>
      <c r="K36" s="550"/>
      <c r="L36" s="550"/>
      <c r="M36" s="550"/>
      <c r="N36" s="550"/>
      <c r="O36" s="550"/>
    </row>
    <row r="37" spans="1:15" x14ac:dyDescent="0.25">
      <c r="A37" s="630"/>
      <c r="B37" s="630"/>
      <c r="C37" s="630"/>
      <c r="D37" s="630"/>
      <c r="E37" s="630"/>
      <c r="F37" s="630"/>
      <c r="G37" s="630"/>
      <c r="H37" s="630"/>
      <c r="I37" s="550"/>
      <c r="J37" s="550"/>
      <c r="K37" s="550"/>
      <c r="L37" s="550"/>
      <c r="M37" s="550"/>
      <c r="N37" s="550"/>
      <c r="O37" s="550"/>
    </row>
    <row r="38" spans="1:15" ht="18.75" customHeight="1" x14ac:dyDescent="0.25">
      <c r="A38" s="598" t="s">
        <v>238</v>
      </c>
      <c r="B38" s="598"/>
      <c r="C38" s="598"/>
      <c r="D38" s="598"/>
      <c r="E38" s="598"/>
      <c r="F38" s="598"/>
      <c r="G38" s="598"/>
      <c r="H38" s="598"/>
    </row>
  </sheetData>
  <mergeCells count="8">
    <mergeCell ref="A35:H37"/>
    <mergeCell ref="A38:H38"/>
    <mergeCell ref="A5:A6"/>
    <mergeCell ref="B5:B6"/>
    <mergeCell ref="C5:C6"/>
    <mergeCell ref="D5:D6"/>
    <mergeCell ref="E5:F5"/>
    <mergeCell ref="G5:H5"/>
  </mergeCells>
  <hyperlinks>
    <hyperlink ref="A2" location="'Appendix Table Menu'!A1" display="Return to Appendix Table Menu" xr:uid="{7CAB95AD-88C2-4434-B686-5E02A8F310C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D1235-9D7B-4A84-BE99-B9AD83BC57FA}">
  <sheetPr>
    <tabColor theme="9" tint="-0.249977111117893"/>
  </sheetPr>
  <dimension ref="A1:O26"/>
  <sheetViews>
    <sheetView zoomScale="90" zoomScaleNormal="90" workbookViewId="0"/>
  </sheetViews>
  <sheetFormatPr defaultColWidth="8.7109375" defaultRowHeight="15" x14ac:dyDescent="0.25"/>
  <cols>
    <col min="1" max="1" width="29" customWidth="1"/>
    <col min="2" max="2" width="11.42578125" customWidth="1"/>
    <col min="3" max="3" width="11.28515625" customWidth="1"/>
    <col min="4" max="4" width="10.7109375" customWidth="1"/>
    <col min="5" max="7" width="11.42578125" customWidth="1"/>
    <col min="8" max="8" width="11.28515625" customWidth="1"/>
  </cols>
  <sheetData>
    <row r="1" spans="1:9" ht="21" x14ac:dyDescent="0.35">
      <c r="A1" s="63" t="s">
        <v>1224</v>
      </c>
    </row>
    <row r="2" spans="1:9" x14ac:dyDescent="0.25">
      <c r="A2" s="2" t="s">
        <v>53</v>
      </c>
    </row>
    <row r="3" spans="1:9" x14ac:dyDescent="0.25">
      <c r="A3" s="2"/>
    </row>
    <row r="4" spans="1:9" x14ac:dyDescent="0.25">
      <c r="A4" t="s">
        <v>239</v>
      </c>
    </row>
    <row r="5" spans="1:9" ht="20.25" customHeight="1" x14ac:dyDescent="0.25">
      <c r="A5" s="685" t="s">
        <v>240</v>
      </c>
      <c r="B5" s="687">
        <v>2004</v>
      </c>
      <c r="C5" s="687">
        <v>2018</v>
      </c>
      <c r="D5" s="689">
        <v>2019</v>
      </c>
      <c r="E5" s="691" t="s">
        <v>227</v>
      </c>
      <c r="F5" s="692"/>
      <c r="G5" s="693" t="s">
        <v>228</v>
      </c>
      <c r="H5" s="694"/>
    </row>
    <row r="6" spans="1:9" x14ac:dyDescent="0.25">
      <c r="A6" s="686"/>
      <c r="B6" s="688"/>
      <c r="C6" s="688"/>
      <c r="D6" s="690"/>
      <c r="E6" s="438" t="s">
        <v>229</v>
      </c>
      <c r="F6" s="439" t="s">
        <v>66</v>
      </c>
      <c r="G6" s="439" t="s">
        <v>229</v>
      </c>
      <c r="H6" s="538" t="s">
        <v>66</v>
      </c>
    </row>
    <row r="7" spans="1:9" x14ac:dyDescent="0.25">
      <c r="A7" s="539" t="s">
        <v>241</v>
      </c>
      <c r="B7" s="440"/>
      <c r="C7" s="440"/>
      <c r="D7" s="440"/>
      <c r="E7" s="440"/>
      <c r="F7" s="440"/>
      <c r="G7" s="441"/>
      <c r="H7" s="540"/>
    </row>
    <row r="8" spans="1:9" x14ac:dyDescent="0.25">
      <c r="A8" s="541"/>
      <c r="B8" s="207">
        <v>39942.770776923826</v>
      </c>
      <c r="C8" s="208">
        <v>47228.567999999999</v>
      </c>
      <c r="D8" s="207">
        <v>47449.38</v>
      </c>
      <c r="E8" s="208">
        <v>7506.6092230761724</v>
      </c>
      <c r="F8" s="273">
        <v>18.793411365976077</v>
      </c>
      <c r="G8" s="207">
        <v>220.81199999999808</v>
      </c>
      <c r="H8" s="542">
        <v>0.46753905390482747</v>
      </c>
    </row>
    <row r="9" spans="1:9" x14ac:dyDescent="0.25">
      <c r="A9" s="539" t="s">
        <v>242</v>
      </c>
      <c r="B9" s="441"/>
      <c r="C9" s="441"/>
      <c r="D9" s="441"/>
      <c r="E9" s="441"/>
      <c r="F9" s="441"/>
      <c r="G9" s="441"/>
      <c r="H9" s="543"/>
    </row>
    <row r="10" spans="1:9" x14ac:dyDescent="0.25">
      <c r="A10" s="541" t="s">
        <v>69</v>
      </c>
      <c r="B10" s="207">
        <v>11982.140758646578</v>
      </c>
      <c r="C10" s="208">
        <v>15519.352000000001</v>
      </c>
      <c r="D10" s="207">
        <v>15291.788</v>
      </c>
      <c r="E10" s="208">
        <v>3309.6472413534225</v>
      </c>
      <c r="F10" s="273">
        <v>27.621501933743414</v>
      </c>
      <c r="G10" s="207">
        <v>-227.56400000000031</v>
      </c>
      <c r="H10" s="542">
        <v>-1.4663241094086936</v>
      </c>
      <c r="I10" s="381"/>
    </row>
    <row r="11" spans="1:9" x14ac:dyDescent="0.25">
      <c r="A11" s="541" t="s">
        <v>243</v>
      </c>
      <c r="B11" s="207">
        <v>8249.8732782488169</v>
      </c>
      <c r="C11" s="208">
        <v>8199.86</v>
      </c>
      <c r="D11" s="207">
        <v>8212.33</v>
      </c>
      <c r="E11" s="208">
        <v>-37.543278248816726</v>
      </c>
      <c r="F11" s="273">
        <v>-0.45507702945936596</v>
      </c>
      <c r="G11" s="207">
        <v>12.469999999999345</v>
      </c>
      <c r="H11" s="542">
        <v>0.152075767147236</v>
      </c>
      <c r="I11" s="381"/>
    </row>
    <row r="12" spans="1:9" x14ac:dyDescent="0.25">
      <c r="A12" s="541" t="s">
        <v>244</v>
      </c>
      <c r="B12" s="207">
        <v>10083.390320828139</v>
      </c>
      <c r="C12" s="208">
        <v>10796.324000000001</v>
      </c>
      <c r="D12" s="207">
        <v>10873.52</v>
      </c>
      <c r="E12" s="208">
        <v>790.12967917186018</v>
      </c>
      <c r="F12" s="273">
        <v>7.8359525321535655</v>
      </c>
      <c r="G12" s="207">
        <v>77.195999999999913</v>
      </c>
      <c r="H12" s="542">
        <v>0.715021149791354</v>
      </c>
      <c r="I12" s="381"/>
    </row>
    <row r="13" spans="1:9" x14ac:dyDescent="0.25">
      <c r="A13" s="541" t="s">
        <v>245</v>
      </c>
      <c r="B13" s="207">
        <v>7695.7887147022984</v>
      </c>
      <c r="C13" s="208">
        <v>10638.597</v>
      </c>
      <c r="D13" s="207">
        <v>10984.922</v>
      </c>
      <c r="E13" s="208">
        <v>3289.1332852977011</v>
      </c>
      <c r="F13" s="273">
        <v>42.739391727504525</v>
      </c>
      <c r="G13" s="207">
        <v>346.32500000000073</v>
      </c>
      <c r="H13" s="542">
        <v>3.255363465690079</v>
      </c>
      <c r="I13" s="381"/>
    </row>
    <row r="14" spans="1:9" x14ac:dyDescent="0.25">
      <c r="A14" s="541" t="s">
        <v>246</v>
      </c>
      <c r="B14" s="207">
        <v>1931.5777044979911</v>
      </c>
      <c r="C14" s="208">
        <v>2074.4349999999999</v>
      </c>
      <c r="D14" s="207">
        <v>2086.8200000000002</v>
      </c>
      <c r="E14" s="208">
        <v>155.24229550200886</v>
      </c>
      <c r="F14" s="273">
        <v>8.0370722410235977</v>
      </c>
      <c r="G14" s="207">
        <v>12.385000000000218</v>
      </c>
      <c r="H14" s="542">
        <v>0.59703003468415339</v>
      </c>
      <c r="I14" s="381"/>
    </row>
    <row r="15" spans="1:9" x14ac:dyDescent="0.25">
      <c r="A15" s="539" t="s">
        <v>247</v>
      </c>
      <c r="B15" s="441"/>
      <c r="C15" s="441"/>
      <c r="D15" s="441"/>
      <c r="E15" s="441"/>
      <c r="F15" s="441"/>
      <c r="G15" s="441"/>
      <c r="H15" s="543"/>
    </row>
    <row r="16" spans="1:9" x14ac:dyDescent="0.25">
      <c r="A16" s="541" t="s">
        <v>248</v>
      </c>
      <c r="B16" s="207">
        <v>5613.375</v>
      </c>
      <c r="C16" s="208">
        <v>4466.9139999999998</v>
      </c>
      <c r="D16" s="207">
        <v>4250.1549999999997</v>
      </c>
      <c r="E16" s="208">
        <v>-1363.22</v>
      </c>
      <c r="F16" s="273">
        <v>-24.28521165965217</v>
      </c>
      <c r="G16" s="207">
        <v>-216.75900000000001</v>
      </c>
      <c r="H16" s="542">
        <v>-4.8525447322245299</v>
      </c>
      <c r="I16" s="381"/>
    </row>
    <row r="17" spans="1:15" x14ac:dyDescent="0.25">
      <c r="A17" s="541" t="s">
        <v>249</v>
      </c>
      <c r="B17" s="207">
        <v>6636.0810000000001</v>
      </c>
      <c r="C17" s="208">
        <v>6017.63</v>
      </c>
      <c r="D17" s="207">
        <v>5522.5879999999997</v>
      </c>
      <c r="E17" s="208">
        <v>-1113.4929999999999</v>
      </c>
      <c r="F17" s="273">
        <v>-16.779376261380776</v>
      </c>
      <c r="G17" s="207">
        <v>-495.04200000000037</v>
      </c>
      <c r="H17" s="542">
        <v>-8.2265277193845474</v>
      </c>
      <c r="I17" s="381"/>
    </row>
    <row r="18" spans="1:15" x14ac:dyDescent="0.25">
      <c r="A18" s="541" t="s">
        <v>250</v>
      </c>
      <c r="B18" s="207">
        <v>8208.0220000000008</v>
      </c>
      <c r="C18" s="208">
        <v>7959.3850000000002</v>
      </c>
      <c r="D18" s="207">
        <v>7597.08</v>
      </c>
      <c r="E18" s="208">
        <v>-610.94200000000001</v>
      </c>
      <c r="F18" s="273">
        <v>-7.4432305371501197</v>
      </c>
      <c r="G18" s="207">
        <v>-362.30500000000029</v>
      </c>
      <c r="H18" s="542">
        <v>-4.5519220392027808</v>
      </c>
      <c r="I18" s="381"/>
    </row>
    <row r="19" spans="1:15" x14ac:dyDescent="0.25">
      <c r="A19" s="541" t="s">
        <v>251</v>
      </c>
      <c r="B19" s="207">
        <v>6166.95</v>
      </c>
      <c r="C19" s="208">
        <v>7094.6390000000001</v>
      </c>
      <c r="D19" s="207">
        <v>7051.4340000000002</v>
      </c>
      <c r="E19" s="208">
        <v>884.48400000000004</v>
      </c>
      <c r="F19" s="273">
        <v>14.342324812103231</v>
      </c>
      <c r="G19" s="207">
        <v>-43.204999999999927</v>
      </c>
      <c r="H19" s="542">
        <v>-0.60898095026399413</v>
      </c>
      <c r="I19" s="381"/>
    </row>
    <row r="20" spans="1:15" x14ac:dyDescent="0.25">
      <c r="A20" s="541" t="s">
        <v>252</v>
      </c>
      <c r="B20" s="207">
        <v>10512.888999999999</v>
      </c>
      <c r="C20" s="208">
        <v>19552.678</v>
      </c>
      <c r="D20" s="207">
        <v>20916.439999999999</v>
      </c>
      <c r="E20" s="208">
        <v>10403.550999999999</v>
      </c>
      <c r="F20" s="273">
        <v>98.959962385220663</v>
      </c>
      <c r="G20" s="207">
        <v>1363.7619999999988</v>
      </c>
      <c r="H20" s="542">
        <v>6.9748092818794376</v>
      </c>
      <c r="I20" s="381"/>
    </row>
    <row r="21" spans="1:15" x14ac:dyDescent="0.25">
      <c r="A21" s="539" t="s">
        <v>253</v>
      </c>
      <c r="B21" s="441"/>
      <c r="C21" s="441"/>
      <c r="D21" s="441"/>
      <c r="E21" s="441"/>
      <c r="F21" s="441"/>
      <c r="G21" s="441"/>
      <c r="H21" s="543"/>
    </row>
    <row r="22" spans="1:15" x14ac:dyDescent="0.25">
      <c r="A22" s="541" t="s">
        <v>247</v>
      </c>
      <c r="B22" s="184">
        <v>770.80939999999998</v>
      </c>
      <c r="C22" s="89">
        <v>909.41980000000001</v>
      </c>
      <c r="D22" s="184">
        <v>930</v>
      </c>
      <c r="E22" s="89">
        <v>159.19060000000002</v>
      </c>
      <c r="F22" s="273">
        <v>20.652394742461627</v>
      </c>
      <c r="G22" s="184">
        <v>20.580199999999991</v>
      </c>
      <c r="H22" s="542">
        <v>2.2630032906695003</v>
      </c>
    </row>
    <row r="23" spans="1:15" x14ac:dyDescent="0.25">
      <c r="A23" s="541" t="s">
        <v>254</v>
      </c>
      <c r="B23" s="184">
        <v>906.68079999999998</v>
      </c>
      <c r="C23" s="89">
        <v>1060.99</v>
      </c>
      <c r="D23" s="184">
        <v>1088</v>
      </c>
      <c r="E23" s="89">
        <v>181.31920000000002</v>
      </c>
      <c r="F23" s="273">
        <v>19.998129440923424</v>
      </c>
      <c r="G23" s="184">
        <v>27.009999999999991</v>
      </c>
      <c r="H23" s="542">
        <v>2.5457355865748021</v>
      </c>
    </row>
    <row r="24" spans="1:15" x14ac:dyDescent="0.25">
      <c r="A24" s="544"/>
      <c r="B24" s="545"/>
      <c r="C24" s="545"/>
      <c r="D24" s="545"/>
      <c r="E24" s="545"/>
      <c r="F24" s="545"/>
      <c r="G24" s="545"/>
      <c r="H24" s="546"/>
    </row>
    <row r="25" spans="1:15" ht="28.5" customHeight="1" x14ac:dyDescent="0.25">
      <c r="A25" s="630" t="s">
        <v>255</v>
      </c>
      <c r="B25" s="630"/>
      <c r="C25" s="630"/>
      <c r="D25" s="630"/>
      <c r="E25" s="630"/>
      <c r="F25" s="630"/>
      <c r="G25" s="630"/>
      <c r="H25" s="630"/>
      <c r="I25" s="550"/>
      <c r="J25" s="550"/>
      <c r="K25" s="550"/>
      <c r="L25" s="550"/>
      <c r="M25" s="550"/>
      <c r="N25" s="550"/>
      <c r="O25" s="550"/>
    </row>
    <row r="26" spans="1:15" ht="12.75" customHeight="1" x14ac:dyDescent="0.25">
      <c r="A26" s="598" t="s">
        <v>238</v>
      </c>
      <c r="B26" s="598"/>
      <c r="C26" s="598"/>
      <c r="D26" s="598"/>
      <c r="E26" s="598"/>
      <c r="F26" s="598"/>
      <c r="G26" s="598"/>
      <c r="H26" s="598"/>
    </row>
  </sheetData>
  <mergeCells count="8">
    <mergeCell ref="A25:H25"/>
    <mergeCell ref="A26:H26"/>
    <mergeCell ref="A5:A6"/>
    <mergeCell ref="B5:B6"/>
    <mergeCell ref="C5:C6"/>
    <mergeCell ref="D5:D6"/>
    <mergeCell ref="E5:F5"/>
    <mergeCell ref="G5:H5"/>
  </mergeCells>
  <hyperlinks>
    <hyperlink ref="A2" location="'Appendix Table Menu'!A1" display="Return to Appendix Table Menu" xr:uid="{BDCA1E78-4753-4B19-A3FD-0FCF62D048B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73E30-5BBE-4F4D-B6CF-E6C68A328EF1}">
  <sheetPr>
    <tabColor theme="9" tint="-0.249977111117893"/>
  </sheetPr>
  <dimension ref="A1:G41"/>
  <sheetViews>
    <sheetView zoomScale="90" zoomScaleNormal="90" workbookViewId="0">
      <pane ySplit="5" topLeftCell="A6" activePane="bottomLeft" state="frozen"/>
      <selection pane="bottomLeft"/>
    </sheetView>
  </sheetViews>
  <sheetFormatPr defaultColWidth="8.7109375" defaultRowHeight="15" x14ac:dyDescent="0.25"/>
  <cols>
    <col min="1" max="1" width="28.42578125" customWidth="1"/>
    <col min="2" max="7" width="12.42578125" customWidth="1"/>
  </cols>
  <sheetData>
    <row r="1" spans="1:7" ht="21" x14ac:dyDescent="0.35">
      <c r="A1" s="63" t="s">
        <v>1201</v>
      </c>
    </row>
    <row r="2" spans="1:7" x14ac:dyDescent="0.25">
      <c r="A2" s="2" t="s">
        <v>53</v>
      </c>
    </row>
    <row r="3" spans="1:7" ht="15.75" thickBot="1" x14ac:dyDescent="0.3"/>
    <row r="4" spans="1:7" ht="30.4" customHeight="1" x14ac:dyDescent="0.25">
      <c r="A4" s="695" t="s">
        <v>256</v>
      </c>
      <c r="B4" s="697" t="s">
        <v>257</v>
      </c>
      <c r="C4" s="698"/>
      <c r="D4" s="699"/>
      <c r="E4" s="625" t="s">
        <v>258</v>
      </c>
      <c r="F4" s="698"/>
      <c r="G4" s="700"/>
    </row>
    <row r="5" spans="1:7" ht="30.4" customHeight="1" thickBot="1" x14ac:dyDescent="0.3">
      <c r="A5" s="696"/>
      <c r="B5" s="576" t="s">
        <v>103</v>
      </c>
      <c r="C5" s="577" t="s">
        <v>109</v>
      </c>
      <c r="D5" s="442" t="s">
        <v>110</v>
      </c>
      <c r="E5" s="578" t="s">
        <v>103</v>
      </c>
      <c r="F5" s="577" t="s">
        <v>109</v>
      </c>
      <c r="G5" s="579" t="s">
        <v>110</v>
      </c>
    </row>
    <row r="6" spans="1:7" x14ac:dyDescent="0.25">
      <c r="A6" s="581" t="s">
        <v>259</v>
      </c>
      <c r="B6" s="588"/>
      <c r="C6" s="59"/>
      <c r="D6" s="313"/>
      <c r="E6" s="584"/>
      <c r="F6" s="59"/>
      <c r="G6" s="580"/>
    </row>
    <row r="7" spans="1:7" x14ac:dyDescent="0.25">
      <c r="A7" s="432" t="s">
        <v>123</v>
      </c>
      <c r="B7" s="589">
        <v>33.692860000000003</v>
      </c>
      <c r="C7" s="514">
        <v>45.01229</v>
      </c>
      <c r="D7" s="590">
        <v>36.638959999999997</v>
      </c>
      <c r="E7" s="585">
        <v>6.5401600000000002</v>
      </c>
      <c r="F7" s="514">
        <v>9.7538900000000002</v>
      </c>
      <c r="G7" s="516">
        <v>7.6457600000000001</v>
      </c>
    </row>
    <row r="8" spans="1:7" x14ac:dyDescent="0.25">
      <c r="A8" s="432" t="s">
        <v>124</v>
      </c>
      <c r="B8" s="589">
        <v>40.785209999999999</v>
      </c>
      <c r="C8" s="514">
        <v>52.966639999999998</v>
      </c>
      <c r="D8" s="590">
        <v>47.3583</v>
      </c>
      <c r="E8" s="585">
        <v>16.57047</v>
      </c>
      <c r="F8" s="514">
        <v>22.647459999999999</v>
      </c>
      <c r="G8" s="516">
        <v>20.32198</v>
      </c>
    </row>
    <row r="9" spans="1:7" x14ac:dyDescent="0.25">
      <c r="A9" s="432" t="s">
        <v>125</v>
      </c>
      <c r="B9" s="589">
        <v>49.47851</v>
      </c>
      <c r="C9" s="514">
        <v>58.758380000000002</v>
      </c>
      <c r="D9" s="590">
        <v>53.745220000000003</v>
      </c>
      <c r="E9" s="585">
        <v>18.415290000000002</v>
      </c>
      <c r="F9" s="514">
        <v>19.519349999999999</v>
      </c>
      <c r="G9" s="516">
        <v>19.007279999999998</v>
      </c>
    </row>
    <row r="10" spans="1:7" x14ac:dyDescent="0.25">
      <c r="A10" s="432" t="s">
        <v>126</v>
      </c>
      <c r="B10" s="589">
        <v>37.229410000000001</v>
      </c>
      <c r="C10" s="514">
        <v>42.910589999999999</v>
      </c>
      <c r="D10" s="590">
        <v>38.957950000000004</v>
      </c>
      <c r="E10" s="585">
        <v>12.127509999999999</v>
      </c>
      <c r="F10" s="514">
        <v>19.38429</v>
      </c>
      <c r="G10" s="516">
        <v>14.981210000000001</v>
      </c>
    </row>
    <row r="11" spans="1:7" x14ac:dyDescent="0.25">
      <c r="A11" s="432" t="s">
        <v>260</v>
      </c>
      <c r="B11" s="589">
        <v>43.199820000000003</v>
      </c>
      <c r="C11" s="514">
        <v>47.784330000000004</v>
      </c>
      <c r="D11" s="590">
        <v>45.190739999999998</v>
      </c>
      <c r="E11" s="585">
        <v>8.6639900000000001</v>
      </c>
      <c r="F11" s="514">
        <v>16.455459999999999</v>
      </c>
      <c r="G11" s="516">
        <v>12.72598</v>
      </c>
    </row>
    <row r="12" spans="1:7" x14ac:dyDescent="0.25">
      <c r="A12" s="582"/>
      <c r="B12" s="591"/>
      <c r="C12" s="515"/>
      <c r="D12" s="592"/>
      <c r="E12" s="586"/>
      <c r="F12" s="515"/>
      <c r="G12" s="517"/>
    </row>
    <row r="13" spans="1:7" x14ac:dyDescent="0.25">
      <c r="A13" s="581" t="s">
        <v>231</v>
      </c>
      <c r="B13" s="589"/>
      <c r="C13" s="514"/>
      <c r="D13" s="590"/>
      <c r="E13" s="585"/>
      <c r="F13" s="514"/>
      <c r="G13" s="516"/>
    </row>
    <row r="14" spans="1:7" x14ac:dyDescent="0.25">
      <c r="A14" s="432" t="s">
        <v>261</v>
      </c>
      <c r="B14" s="589">
        <v>43.530520000000003</v>
      </c>
      <c r="C14" s="514">
        <v>51.707789999999996</v>
      </c>
      <c r="D14" s="590">
        <v>48.646610000000003</v>
      </c>
      <c r="E14" s="585">
        <v>20.261390000000002</v>
      </c>
      <c r="F14" s="514">
        <v>21.086780000000001</v>
      </c>
      <c r="G14" s="516">
        <v>20.899899999999999</v>
      </c>
    </row>
    <row r="15" spans="1:7" x14ac:dyDescent="0.25">
      <c r="A15" s="432" t="s">
        <v>262</v>
      </c>
      <c r="B15" s="589">
        <v>38.112639999999999</v>
      </c>
      <c r="C15" s="514">
        <v>53.101620000000004</v>
      </c>
      <c r="D15" s="590">
        <v>44.654260000000001</v>
      </c>
      <c r="E15" s="585">
        <v>14.956990000000001</v>
      </c>
      <c r="F15" s="514">
        <v>15.960579999999998</v>
      </c>
      <c r="G15" s="516">
        <v>15.5304</v>
      </c>
    </row>
    <row r="16" spans="1:7" x14ac:dyDescent="0.25">
      <c r="A16" s="432" t="s">
        <v>263</v>
      </c>
      <c r="B16" s="589">
        <v>38.339190000000002</v>
      </c>
      <c r="C16" s="514">
        <v>48.00065</v>
      </c>
      <c r="D16" s="590">
        <v>41.253160000000001</v>
      </c>
      <c r="E16" s="585">
        <v>10.20241</v>
      </c>
      <c r="F16" s="514">
        <v>9.49892</v>
      </c>
      <c r="G16" s="516">
        <v>9.9273699999999998</v>
      </c>
    </row>
    <row r="17" spans="1:7" x14ac:dyDescent="0.25">
      <c r="A17" s="432" t="s">
        <v>108</v>
      </c>
      <c r="B17" s="589">
        <v>34.327509999999997</v>
      </c>
      <c r="C17" s="514">
        <v>39.161349999999999</v>
      </c>
      <c r="D17" s="590">
        <v>35.117080000000001</v>
      </c>
      <c r="E17" s="585">
        <v>5.4126899999999996</v>
      </c>
      <c r="F17" s="514">
        <v>6.5988299999999995</v>
      </c>
      <c r="G17" s="516">
        <v>5.65679</v>
      </c>
    </row>
    <row r="18" spans="1:7" x14ac:dyDescent="0.25">
      <c r="A18" s="582"/>
      <c r="B18" s="591"/>
      <c r="C18" s="515"/>
      <c r="D18" s="592"/>
      <c r="E18" s="586"/>
      <c r="F18" s="515"/>
      <c r="G18" s="517"/>
    </row>
    <row r="19" spans="1:7" x14ac:dyDescent="0.25">
      <c r="A19" s="581" t="s">
        <v>264</v>
      </c>
      <c r="B19" s="589"/>
      <c r="C19" s="514"/>
      <c r="D19" s="590"/>
      <c r="E19" s="585"/>
      <c r="F19" s="514"/>
      <c r="G19" s="516"/>
    </row>
    <row r="20" spans="1:7" x14ac:dyDescent="0.25">
      <c r="A20" s="432" t="s">
        <v>265</v>
      </c>
      <c r="B20" s="589">
        <v>38.213789999999996</v>
      </c>
      <c r="C20" s="514">
        <v>50.840229999999998</v>
      </c>
      <c r="D20" s="590">
        <v>43.183759999999999</v>
      </c>
      <c r="E20" s="585">
        <v>13.366400000000001</v>
      </c>
      <c r="F20" s="514">
        <v>19.762430000000002</v>
      </c>
      <c r="G20" s="516">
        <v>16.616289999999999</v>
      </c>
    </row>
    <row r="21" spans="1:7" x14ac:dyDescent="0.25">
      <c r="A21" s="432" t="s">
        <v>266</v>
      </c>
      <c r="B21" s="589">
        <v>40.04757</v>
      </c>
      <c r="C21" s="514">
        <v>53.747699999999995</v>
      </c>
      <c r="D21" s="590">
        <v>44.569870000000002</v>
      </c>
      <c r="E21" s="585">
        <v>9.3906000000000009</v>
      </c>
      <c r="F21" s="514">
        <v>14.24221</v>
      </c>
      <c r="G21" s="516">
        <v>11.391550000000001</v>
      </c>
    </row>
    <row r="22" spans="1:7" x14ac:dyDescent="0.25">
      <c r="A22" s="432" t="s">
        <v>267</v>
      </c>
      <c r="B22" s="589">
        <v>31.936589999999999</v>
      </c>
      <c r="C22" s="514">
        <v>40.79598</v>
      </c>
      <c r="D22" s="590">
        <v>34.147379999999998</v>
      </c>
      <c r="E22" s="585">
        <v>5.5804900000000002</v>
      </c>
      <c r="F22" s="514">
        <v>6.8575600000000003</v>
      </c>
      <c r="G22" s="516">
        <v>5.9888300000000001</v>
      </c>
    </row>
    <row r="23" spans="1:7" x14ac:dyDescent="0.25">
      <c r="A23" s="582"/>
      <c r="B23" s="591"/>
      <c r="C23" s="515"/>
      <c r="D23" s="592"/>
      <c r="E23" s="586"/>
      <c r="F23" s="515"/>
      <c r="G23" s="517"/>
    </row>
    <row r="24" spans="1:7" x14ac:dyDescent="0.25">
      <c r="A24" s="581" t="s">
        <v>184</v>
      </c>
      <c r="B24" s="589"/>
      <c r="C24" s="514"/>
      <c r="D24" s="590"/>
      <c r="E24" s="585"/>
      <c r="F24" s="514"/>
      <c r="G24" s="516"/>
    </row>
    <row r="25" spans="1:7" x14ac:dyDescent="0.25">
      <c r="A25" s="432" t="s">
        <v>186</v>
      </c>
      <c r="B25" s="589">
        <v>45.259790000000002</v>
      </c>
      <c r="C25" s="514">
        <v>52.455269999999999</v>
      </c>
      <c r="D25" s="590">
        <v>49.184830000000005</v>
      </c>
      <c r="E25" s="585">
        <v>10.014889999999999</v>
      </c>
      <c r="F25" s="514">
        <v>12.949179999999998</v>
      </c>
      <c r="G25" s="516">
        <v>11.76839</v>
      </c>
    </row>
    <row r="26" spans="1:7" x14ac:dyDescent="0.25">
      <c r="A26" s="432" t="s">
        <v>187</v>
      </c>
      <c r="B26" s="589">
        <v>42.532360000000004</v>
      </c>
      <c r="C26" s="514">
        <v>53.129599999999996</v>
      </c>
      <c r="D26" s="590">
        <v>46.520380000000003</v>
      </c>
      <c r="E26" s="585">
        <v>11.01468</v>
      </c>
      <c r="F26" s="514">
        <v>18.52121</v>
      </c>
      <c r="G26" s="516">
        <v>14.111389999999998</v>
      </c>
    </row>
    <row r="27" spans="1:7" x14ac:dyDescent="0.25">
      <c r="A27" s="432" t="s">
        <v>188</v>
      </c>
      <c r="B27" s="589">
        <v>44.89537</v>
      </c>
      <c r="C27" s="514">
        <v>57.06841</v>
      </c>
      <c r="D27" s="590">
        <v>48.44903</v>
      </c>
      <c r="E27" s="585">
        <v>9.9170300000000005</v>
      </c>
      <c r="F27" s="514">
        <v>20.6069</v>
      </c>
      <c r="G27" s="516">
        <v>13.57489</v>
      </c>
    </row>
    <row r="28" spans="1:7" x14ac:dyDescent="0.25">
      <c r="A28" s="432" t="s">
        <v>189</v>
      </c>
      <c r="B28" s="589">
        <v>41.164769999999997</v>
      </c>
      <c r="C28" s="514">
        <v>47.714570000000002</v>
      </c>
      <c r="D28" s="590">
        <v>42.729370000000003</v>
      </c>
      <c r="E28" s="585">
        <v>9.6219900000000003</v>
      </c>
      <c r="F28" s="514">
        <v>15.663189999999998</v>
      </c>
      <c r="G28" s="516">
        <v>11.52013</v>
      </c>
    </row>
    <row r="29" spans="1:7" x14ac:dyDescent="0.25">
      <c r="A29" s="432" t="s">
        <v>234</v>
      </c>
      <c r="B29" s="589">
        <v>20.938570000000002</v>
      </c>
      <c r="C29" s="514">
        <v>25.631359999999997</v>
      </c>
      <c r="D29" s="590">
        <v>21.73188</v>
      </c>
      <c r="E29" s="585">
        <v>4.9961500000000001</v>
      </c>
      <c r="F29" s="514">
        <v>6.4949499999999993</v>
      </c>
      <c r="G29" s="516">
        <v>5.4394600000000004</v>
      </c>
    </row>
    <row r="30" spans="1:7" x14ac:dyDescent="0.25">
      <c r="A30" s="582"/>
      <c r="B30" s="591"/>
      <c r="C30" s="515"/>
      <c r="D30" s="592"/>
      <c r="E30" s="586"/>
      <c r="F30" s="515"/>
      <c r="G30" s="517"/>
    </row>
    <row r="31" spans="1:7" x14ac:dyDescent="0.25">
      <c r="A31" s="581" t="s">
        <v>242</v>
      </c>
      <c r="B31" s="589"/>
      <c r="C31" s="514"/>
      <c r="D31" s="590"/>
      <c r="E31" s="585"/>
      <c r="F31" s="514"/>
      <c r="G31" s="516"/>
    </row>
    <row r="32" spans="1:7" x14ac:dyDescent="0.25">
      <c r="A32" s="432" t="s">
        <v>268</v>
      </c>
      <c r="B32" s="589">
        <v>36.347620000000006</v>
      </c>
      <c r="C32" s="514">
        <v>53.861199999999997</v>
      </c>
      <c r="D32" s="590">
        <v>39.243940000000002</v>
      </c>
      <c r="E32" s="585">
        <v>8.8052500000000009</v>
      </c>
      <c r="F32" s="514">
        <v>17.327059999999999</v>
      </c>
      <c r="G32" s="516">
        <v>10.643519999999999</v>
      </c>
    </row>
    <row r="33" spans="1:7" x14ac:dyDescent="0.25">
      <c r="A33" s="432" t="s">
        <v>269</v>
      </c>
      <c r="B33" s="589">
        <v>38.136890000000001</v>
      </c>
      <c r="C33" s="514">
        <v>50.982360000000007</v>
      </c>
      <c r="D33" s="590">
        <v>48.795860000000005</v>
      </c>
      <c r="E33" s="585">
        <v>12.48887</v>
      </c>
      <c r="F33" s="514">
        <v>13.59426</v>
      </c>
      <c r="G33" s="516">
        <v>13.459679999999999</v>
      </c>
    </row>
    <row r="34" spans="1:7" x14ac:dyDescent="0.25">
      <c r="A34" s="432" t="s">
        <v>270</v>
      </c>
      <c r="B34" s="589">
        <v>33.134360000000001</v>
      </c>
      <c r="C34" s="514">
        <v>45.595730000000003</v>
      </c>
      <c r="D34" s="590">
        <v>44.024059999999999</v>
      </c>
      <c r="E34" s="585">
        <v>8.5953900000000001</v>
      </c>
      <c r="F34" s="514">
        <v>12.550349999999998</v>
      </c>
      <c r="G34" s="516">
        <v>12.22109</v>
      </c>
    </row>
    <row r="35" spans="1:7" x14ac:dyDescent="0.25">
      <c r="A35" s="432" t="s">
        <v>271</v>
      </c>
      <c r="B35" s="589">
        <v>27.96669</v>
      </c>
      <c r="C35" s="514">
        <v>41.359310000000001</v>
      </c>
      <c r="D35" s="590">
        <v>39.328150000000001</v>
      </c>
      <c r="E35" s="585">
        <v>11.13204</v>
      </c>
      <c r="F35" s="514">
        <v>10.86745</v>
      </c>
      <c r="G35" s="516">
        <v>10.89162</v>
      </c>
    </row>
    <row r="36" spans="1:7" x14ac:dyDescent="0.25">
      <c r="A36" s="432" t="s">
        <v>272</v>
      </c>
      <c r="B36" s="589">
        <v>40.994789999999995</v>
      </c>
      <c r="C36" s="514">
        <v>53.328710000000001</v>
      </c>
      <c r="D36" s="590">
        <v>44.9955</v>
      </c>
      <c r="E36" s="585">
        <v>13.861780000000001</v>
      </c>
      <c r="F36" s="514">
        <v>25.806859999999997</v>
      </c>
      <c r="G36" s="516">
        <v>19.784420000000001</v>
      </c>
    </row>
    <row r="37" spans="1:7" x14ac:dyDescent="0.25">
      <c r="A37" s="582"/>
      <c r="B37" s="591"/>
      <c r="C37" s="515"/>
      <c r="D37" s="592"/>
      <c r="E37" s="586"/>
      <c r="F37" s="515"/>
      <c r="G37" s="517"/>
    </row>
    <row r="38" spans="1:7" ht="15.75" thickBot="1" x14ac:dyDescent="0.3">
      <c r="A38" s="583" t="s">
        <v>102</v>
      </c>
      <c r="B38" s="593">
        <v>36.41292</v>
      </c>
      <c r="C38" s="518">
        <v>49.14217</v>
      </c>
      <c r="D38" s="594">
        <v>40.567860000000003</v>
      </c>
      <c r="E38" s="587">
        <v>9.0843900000000009</v>
      </c>
      <c r="F38" s="518">
        <v>14.72993</v>
      </c>
      <c r="G38" s="519">
        <v>11.428570000000001</v>
      </c>
    </row>
    <row r="40" spans="1:7" ht="44.65" customHeight="1" x14ac:dyDescent="0.25">
      <c r="A40" s="598" t="s">
        <v>1222</v>
      </c>
      <c r="B40" s="598"/>
      <c r="C40" s="598"/>
      <c r="D40" s="598"/>
      <c r="E40" s="598"/>
      <c r="F40" s="598"/>
      <c r="G40" s="598"/>
    </row>
    <row r="41" spans="1:7" ht="15" customHeight="1" x14ac:dyDescent="0.25">
      <c r="A41" s="598" t="s">
        <v>1223</v>
      </c>
      <c r="B41" s="598"/>
      <c r="C41" s="598"/>
      <c r="D41" s="598"/>
      <c r="E41" s="598"/>
      <c r="F41" s="598"/>
      <c r="G41" s="598"/>
    </row>
  </sheetData>
  <mergeCells count="5">
    <mergeCell ref="A4:A5"/>
    <mergeCell ref="B4:D4"/>
    <mergeCell ref="E4:G4"/>
    <mergeCell ref="A40:G40"/>
    <mergeCell ref="A41:G41"/>
  </mergeCells>
  <hyperlinks>
    <hyperlink ref="A2" location="'Appendix Table Menu'!A1" display="Return to Appendix Table Menu" xr:uid="{19B21993-B9C3-4D2B-A2D5-195F6244B0DC}"/>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52BC3-5DF6-49B4-9776-D26636397E00}">
  <sheetPr>
    <tabColor theme="9" tint="-0.249977111117893"/>
  </sheetPr>
  <dimension ref="A1:J17"/>
  <sheetViews>
    <sheetView zoomScale="90" zoomScaleNormal="90" workbookViewId="0"/>
  </sheetViews>
  <sheetFormatPr defaultColWidth="8.7109375" defaultRowHeight="15" x14ac:dyDescent="0.25"/>
  <cols>
    <col min="1" max="1" width="47.140625" customWidth="1"/>
    <col min="2" max="2" width="15" bestFit="1" customWidth="1"/>
    <col min="3" max="3" width="12.28515625" bestFit="1" customWidth="1"/>
    <col min="4" max="4" width="11.140625" customWidth="1"/>
    <col min="5" max="6" width="12.28515625" bestFit="1" customWidth="1"/>
    <col min="7" max="7" width="13.42578125" customWidth="1"/>
    <col min="8" max="8" width="12.28515625" bestFit="1" customWidth="1"/>
    <col min="9" max="9" width="13.28515625" bestFit="1" customWidth="1"/>
    <col min="10" max="10" width="12.28515625" bestFit="1" customWidth="1"/>
  </cols>
  <sheetData>
    <row r="1" spans="1:10" ht="21" x14ac:dyDescent="0.35">
      <c r="A1" s="63" t="s">
        <v>1221</v>
      </c>
    </row>
    <row r="2" spans="1:10" x14ac:dyDescent="0.25">
      <c r="A2" s="2" t="s">
        <v>53</v>
      </c>
    </row>
    <row r="3" spans="1:10" ht="15.75" thickBot="1" x14ac:dyDescent="0.3">
      <c r="A3" s="2"/>
    </row>
    <row r="4" spans="1:10" ht="15.75" thickBot="1" x14ac:dyDescent="0.3">
      <c r="A4" s="701"/>
      <c r="B4" s="703" t="s">
        <v>273</v>
      </c>
      <c r="C4" s="705" t="s">
        <v>259</v>
      </c>
      <c r="D4" s="706"/>
      <c r="E4" s="706"/>
      <c r="F4" s="706"/>
      <c r="G4" s="707"/>
      <c r="H4" s="705" t="s">
        <v>274</v>
      </c>
      <c r="I4" s="706"/>
      <c r="J4" s="707"/>
    </row>
    <row r="5" spans="1:10" ht="30.75" thickBot="1" x14ac:dyDescent="0.3">
      <c r="A5" s="702"/>
      <c r="B5" s="704"/>
      <c r="C5" s="409" t="s">
        <v>124</v>
      </c>
      <c r="D5" s="410" t="s">
        <v>275</v>
      </c>
      <c r="E5" s="410" t="s">
        <v>125</v>
      </c>
      <c r="F5" s="410" t="s">
        <v>126</v>
      </c>
      <c r="G5" s="411" t="s">
        <v>276</v>
      </c>
      <c r="H5" s="409" t="s">
        <v>277</v>
      </c>
      <c r="I5" s="410" t="s">
        <v>278</v>
      </c>
      <c r="J5" s="411" t="s">
        <v>279</v>
      </c>
    </row>
    <row r="6" spans="1:10" x14ac:dyDescent="0.25">
      <c r="A6" s="351" t="s">
        <v>280</v>
      </c>
      <c r="B6" s="352">
        <v>313278720</v>
      </c>
      <c r="C6" s="353">
        <v>39061083</v>
      </c>
      <c r="D6" s="354">
        <v>2591348</v>
      </c>
      <c r="E6" s="354">
        <v>56197972</v>
      </c>
      <c r="F6" s="354">
        <v>17045671</v>
      </c>
      <c r="G6" s="355">
        <v>191621753</v>
      </c>
      <c r="H6" s="356">
        <v>83104188</v>
      </c>
      <c r="I6" s="357">
        <v>186100188</v>
      </c>
      <c r="J6" s="358">
        <v>44074344</v>
      </c>
    </row>
    <row r="7" spans="1:10" x14ac:dyDescent="0.25">
      <c r="A7" s="359" t="s">
        <v>281</v>
      </c>
      <c r="B7" s="360">
        <v>71147147</v>
      </c>
      <c r="C7" s="116">
        <v>17827437</v>
      </c>
      <c r="D7" s="117">
        <v>1164797</v>
      </c>
      <c r="E7" s="117">
        <v>21228724</v>
      </c>
      <c r="F7" s="117">
        <v>2573267</v>
      </c>
      <c r="G7" s="118">
        <v>27231544</v>
      </c>
      <c r="H7" s="361">
        <v>32426982</v>
      </c>
      <c r="I7" s="362">
        <v>25767748</v>
      </c>
      <c r="J7" s="363">
        <v>12952417</v>
      </c>
    </row>
    <row r="8" spans="1:10" x14ac:dyDescent="0.25">
      <c r="A8" s="359" t="s">
        <v>282</v>
      </c>
      <c r="B8" s="364">
        <v>22.710494667496086</v>
      </c>
      <c r="C8" s="365">
        <v>45.639894316294303</v>
      </c>
      <c r="D8" s="273">
        <v>44.949462596301231</v>
      </c>
      <c r="E8" s="273">
        <v>37.774893371597109</v>
      </c>
      <c r="F8" s="273">
        <v>15.096308030349759</v>
      </c>
      <c r="G8" s="329">
        <v>14.211092203086151</v>
      </c>
      <c r="H8" s="365">
        <v>39.01967251036735</v>
      </c>
      <c r="I8" s="273">
        <v>13.84616978463235</v>
      </c>
      <c r="J8" s="329">
        <v>29.387656909879361</v>
      </c>
    </row>
    <row r="9" spans="1:10" x14ac:dyDescent="0.25">
      <c r="A9" s="396" t="s">
        <v>283</v>
      </c>
      <c r="B9" s="397">
        <v>43465358</v>
      </c>
      <c r="C9" s="398">
        <v>9411031</v>
      </c>
      <c r="D9" s="399">
        <v>667330</v>
      </c>
      <c r="E9" s="399">
        <v>11771590</v>
      </c>
      <c r="F9" s="399">
        <v>1879022</v>
      </c>
      <c r="G9" s="400">
        <v>18712252</v>
      </c>
      <c r="H9" s="401">
        <v>15490847</v>
      </c>
      <c r="I9" s="402">
        <v>20584455</v>
      </c>
      <c r="J9" s="403">
        <v>7390056</v>
      </c>
    </row>
    <row r="10" spans="1:10" x14ac:dyDescent="0.25">
      <c r="A10" s="404" t="s">
        <v>281</v>
      </c>
      <c r="B10" s="397">
        <v>21115883</v>
      </c>
      <c r="C10" s="398">
        <v>6411798</v>
      </c>
      <c r="D10" s="399">
        <v>423959</v>
      </c>
      <c r="E10" s="399">
        <v>7015880</v>
      </c>
      <c r="F10" s="399">
        <v>710051</v>
      </c>
      <c r="G10" s="400">
        <v>6172466</v>
      </c>
      <c r="H10" s="401">
        <v>10290346</v>
      </c>
      <c r="I10" s="402">
        <v>7195431</v>
      </c>
      <c r="J10" s="403">
        <v>3630106</v>
      </c>
    </row>
    <row r="11" spans="1:10" x14ac:dyDescent="0.25">
      <c r="A11" s="404" t="s">
        <v>282</v>
      </c>
      <c r="B11" s="405">
        <v>48.580948073636023</v>
      </c>
      <c r="C11" s="406">
        <v>68.130664961150373</v>
      </c>
      <c r="D11" s="407">
        <v>63.53063701616891</v>
      </c>
      <c r="E11" s="407">
        <v>59.600104998560091</v>
      </c>
      <c r="F11" s="407">
        <v>37.788328183491195</v>
      </c>
      <c r="G11" s="408">
        <v>32.986227419340011</v>
      </c>
      <c r="H11" s="406">
        <v>66.428556166102467</v>
      </c>
      <c r="I11" s="407">
        <v>34.955654643273284</v>
      </c>
      <c r="J11" s="408">
        <v>49.121495155111141</v>
      </c>
    </row>
    <row r="12" spans="1:10" x14ac:dyDescent="0.25">
      <c r="A12" s="366" t="s">
        <v>284</v>
      </c>
      <c r="B12" s="367">
        <f t="shared" ref="B12:J13" si="0">B6-B9</f>
        <v>269813362</v>
      </c>
      <c r="C12" s="368">
        <f t="shared" si="0"/>
        <v>29650052</v>
      </c>
      <c r="D12" s="369">
        <f t="shared" si="0"/>
        <v>1924018</v>
      </c>
      <c r="E12" s="369">
        <f t="shared" si="0"/>
        <v>44426382</v>
      </c>
      <c r="F12" s="369">
        <f t="shared" si="0"/>
        <v>15166649</v>
      </c>
      <c r="G12" s="370">
        <f t="shared" si="0"/>
        <v>172909501</v>
      </c>
      <c r="H12" s="368">
        <f t="shared" si="0"/>
        <v>67613341</v>
      </c>
      <c r="I12" s="369">
        <f t="shared" si="0"/>
        <v>165515733</v>
      </c>
      <c r="J12" s="370">
        <f t="shared" si="0"/>
        <v>36684288</v>
      </c>
    </row>
    <row r="13" spans="1:10" x14ac:dyDescent="0.25">
      <c r="A13" s="359" t="s">
        <v>285</v>
      </c>
      <c r="B13" s="367">
        <f>B7-B10</f>
        <v>50031264</v>
      </c>
      <c r="C13" s="368">
        <f t="shared" si="0"/>
        <v>11415639</v>
      </c>
      <c r="D13" s="369">
        <f t="shared" si="0"/>
        <v>740838</v>
      </c>
      <c r="E13" s="369">
        <f t="shared" si="0"/>
        <v>14212844</v>
      </c>
      <c r="F13" s="369">
        <f t="shared" si="0"/>
        <v>1863216</v>
      </c>
      <c r="G13" s="370">
        <f t="shared" si="0"/>
        <v>21059078</v>
      </c>
      <c r="H13" s="368">
        <f t="shared" si="0"/>
        <v>22136636</v>
      </c>
      <c r="I13" s="369">
        <f t="shared" si="0"/>
        <v>18572317</v>
      </c>
      <c r="J13" s="370">
        <f t="shared" si="0"/>
        <v>9322311</v>
      </c>
    </row>
    <row r="14" spans="1:10" ht="15.75" thickBot="1" x14ac:dyDescent="0.3">
      <c r="A14" s="371" t="s">
        <v>282</v>
      </c>
      <c r="B14" s="372">
        <v>18.542915602526758</v>
      </c>
      <c r="C14" s="373">
        <v>38.501244449756783</v>
      </c>
      <c r="D14" s="335">
        <v>38.504733323700712</v>
      </c>
      <c r="E14" s="335">
        <v>31.991900668391139</v>
      </c>
      <c r="F14" s="335">
        <v>12.284954969288206</v>
      </c>
      <c r="G14" s="338">
        <v>12.179248611676925</v>
      </c>
      <c r="H14" s="373">
        <v>32.740041643556708</v>
      </c>
      <c r="I14" s="335">
        <v>11.220877111422393</v>
      </c>
      <c r="J14" s="338">
        <v>25.412271869635305</v>
      </c>
    </row>
    <row r="16" spans="1:10" x14ac:dyDescent="0.25">
      <c r="A16" s="374" t="s">
        <v>286</v>
      </c>
    </row>
    <row r="17" spans="1:1" x14ac:dyDescent="0.25">
      <c r="A17" t="s">
        <v>287</v>
      </c>
    </row>
  </sheetData>
  <mergeCells count="4">
    <mergeCell ref="A4:A5"/>
    <mergeCell ref="B4:B5"/>
    <mergeCell ref="C4:G4"/>
    <mergeCell ref="H4:J4"/>
  </mergeCells>
  <hyperlinks>
    <hyperlink ref="A2" location="'Appendix Table Menu'!A1" display="Return to Appendix Table Menu" xr:uid="{B19EF466-03B8-4FA5-8549-8004A4BB502D}"/>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D4AF0-F163-4AE5-82BB-94F48F583822}">
  <sheetPr>
    <tabColor theme="9" tint="-0.249977111117893"/>
  </sheetPr>
  <dimension ref="A1:D26"/>
  <sheetViews>
    <sheetView zoomScale="90" zoomScaleNormal="90" workbookViewId="0"/>
  </sheetViews>
  <sheetFormatPr defaultColWidth="8.7109375" defaultRowHeight="15" x14ac:dyDescent="0.25"/>
  <cols>
    <col min="2" max="2" width="12" customWidth="1"/>
    <col min="3" max="3" width="18" customWidth="1"/>
    <col min="4" max="4" width="15.42578125" customWidth="1"/>
  </cols>
  <sheetData>
    <row r="1" spans="1:4" ht="21" x14ac:dyDescent="0.35">
      <c r="A1" s="63" t="s">
        <v>1220</v>
      </c>
    </row>
    <row r="2" spans="1:4" x14ac:dyDescent="0.25">
      <c r="A2" s="2" t="s">
        <v>53</v>
      </c>
    </row>
    <row r="3" spans="1:4" ht="15.75" thickBot="1" x14ac:dyDescent="0.3">
      <c r="A3" s="2"/>
    </row>
    <row r="4" spans="1:4" ht="45" x14ac:dyDescent="0.25">
      <c r="A4" s="710" t="s">
        <v>288</v>
      </c>
      <c r="B4" s="711"/>
      <c r="C4" s="416" t="s">
        <v>289</v>
      </c>
      <c r="D4" s="417" t="s">
        <v>290</v>
      </c>
    </row>
    <row r="5" spans="1:4" x14ac:dyDescent="0.25">
      <c r="A5" s="708">
        <v>2010</v>
      </c>
      <c r="B5" s="709"/>
      <c r="C5" s="350">
        <v>58387.38</v>
      </c>
      <c r="D5" s="420">
        <v>0.1027724</v>
      </c>
    </row>
    <row r="6" spans="1:4" x14ac:dyDescent="0.25">
      <c r="A6" s="708">
        <f t="shared" ref="A6:A14" si="0">A5+1</f>
        <v>2011</v>
      </c>
      <c r="B6" s="709"/>
      <c r="C6" s="350">
        <v>56828.07</v>
      </c>
      <c r="D6" s="420">
        <v>9.4427899999999995E-2</v>
      </c>
    </row>
    <row r="7" spans="1:4" x14ac:dyDescent="0.25">
      <c r="A7" s="708">
        <f t="shared" si="0"/>
        <v>2012</v>
      </c>
      <c r="B7" s="709"/>
      <c r="C7" s="350">
        <v>56232.65</v>
      </c>
      <c r="D7" s="420">
        <v>8.6130200000000004E-2</v>
      </c>
    </row>
    <row r="8" spans="1:4" x14ac:dyDescent="0.25">
      <c r="A8" s="708">
        <f t="shared" si="0"/>
        <v>2013</v>
      </c>
      <c r="B8" s="709"/>
      <c r="C8" s="350">
        <v>57067.03</v>
      </c>
      <c r="D8" s="420">
        <v>7.8630099999999994E-2</v>
      </c>
    </row>
    <row r="9" spans="1:4" x14ac:dyDescent="0.25">
      <c r="A9" s="708">
        <f t="shared" si="0"/>
        <v>2014</v>
      </c>
      <c r="B9" s="709"/>
      <c r="C9" s="350">
        <v>57451.98</v>
      </c>
      <c r="D9" s="420">
        <v>6.8264900000000003E-2</v>
      </c>
    </row>
    <row r="10" spans="1:4" x14ac:dyDescent="0.25">
      <c r="A10" s="708">
        <f t="shared" si="0"/>
        <v>2015</v>
      </c>
      <c r="B10" s="709"/>
      <c r="C10" s="350">
        <v>59649.02</v>
      </c>
      <c r="D10" s="420">
        <v>5.6874899999999999E-2</v>
      </c>
    </row>
    <row r="11" spans="1:4" x14ac:dyDescent="0.25">
      <c r="A11" s="708">
        <f t="shared" si="0"/>
        <v>2016</v>
      </c>
      <c r="B11" s="709"/>
      <c r="C11" s="350">
        <v>60716.51</v>
      </c>
      <c r="D11" s="420">
        <v>5.27187E-2</v>
      </c>
    </row>
    <row r="12" spans="1:4" x14ac:dyDescent="0.25">
      <c r="A12" s="708">
        <f t="shared" si="0"/>
        <v>2017</v>
      </c>
      <c r="B12" s="709"/>
      <c r="C12" s="350">
        <v>62579.23</v>
      </c>
      <c r="D12" s="420">
        <v>4.6143400000000001E-2</v>
      </c>
    </row>
    <row r="13" spans="1:4" x14ac:dyDescent="0.25">
      <c r="A13" s="708">
        <f t="shared" si="0"/>
        <v>2018</v>
      </c>
      <c r="B13" s="709"/>
      <c r="C13" s="350">
        <v>62105.3</v>
      </c>
      <c r="D13" s="420">
        <v>4.2391900000000003E-2</v>
      </c>
    </row>
    <row r="14" spans="1:4" x14ac:dyDescent="0.25">
      <c r="A14" s="708">
        <f t="shared" si="0"/>
        <v>2019</v>
      </c>
      <c r="B14" s="709"/>
      <c r="C14" s="350">
        <v>65000</v>
      </c>
      <c r="D14" s="420">
        <v>3.8883800000000003E-2</v>
      </c>
    </row>
    <row r="15" spans="1:4" x14ac:dyDescent="0.25">
      <c r="A15" s="183">
        <v>2020</v>
      </c>
      <c r="B15" s="59" t="s">
        <v>291</v>
      </c>
      <c r="C15" s="350"/>
      <c r="D15" s="420">
        <v>4.0522299999999997E-2</v>
      </c>
    </row>
    <row r="16" spans="1:4" x14ac:dyDescent="0.25">
      <c r="A16" s="183"/>
      <c r="B16" s="59" t="s">
        <v>292</v>
      </c>
      <c r="C16" s="350"/>
      <c r="D16" s="420">
        <v>3.8697099999999998E-2</v>
      </c>
    </row>
    <row r="17" spans="1:4" x14ac:dyDescent="0.25">
      <c r="A17" s="183"/>
      <c r="B17" s="59" t="s">
        <v>293</v>
      </c>
      <c r="C17" s="350"/>
      <c r="D17" s="420">
        <v>4.6173199999999998E-2</v>
      </c>
    </row>
    <row r="18" spans="1:4" x14ac:dyDescent="0.25">
      <c r="A18" s="183"/>
      <c r="B18" s="59" t="s">
        <v>294</v>
      </c>
      <c r="C18" s="350"/>
      <c r="D18" s="420">
        <v>0.14552979999999999</v>
      </c>
    </row>
    <row r="19" spans="1:4" x14ac:dyDescent="0.25">
      <c r="A19" s="183"/>
      <c r="B19" s="59" t="s">
        <v>295</v>
      </c>
      <c r="C19" s="350"/>
      <c r="D19" s="420">
        <v>0.13042409999999999</v>
      </c>
    </row>
    <row r="20" spans="1:4" x14ac:dyDescent="0.25">
      <c r="A20" s="183"/>
      <c r="B20" s="59" t="s">
        <v>296</v>
      </c>
      <c r="C20" s="350"/>
      <c r="D20" s="420">
        <v>0.1124339</v>
      </c>
    </row>
    <row r="21" spans="1:4" x14ac:dyDescent="0.25">
      <c r="A21" s="183"/>
      <c r="B21" s="59" t="s">
        <v>297</v>
      </c>
      <c r="C21" s="350"/>
      <c r="D21" s="420">
        <v>0.1039704</v>
      </c>
    </row>
    <row r="22" spans="1:4" x14ac:dyDescent="0.25">
      <c r="A22" s="183"/>
      <c r="B22" s="59" t="s">
        <v>298</v>
      </c>
      <c r="C22" s="350"/>
      <c r="D22" s="420">
        <v>8.47522E-2</v>
      </c>
    </row>
    <row r="23" spans="1:4" ht="15.75" thickBot="1" x14ac:dyDescent="0.3">
      <c r="A23" s="188"/>
      <c r="B23" s="278" t="s">
        <v>299</v>
      </c>
      <c r="C23" s="421"/>
      <c r="D23" s="422">
        <v>7.6439900000000005E-2</v>
      </c>
    </row>
    <row r="25" spans="1:4" x14ac:dyDescent="0.25">
      <c r="A25" t="s">
        <v>1219</v>
      </c>
    </row>
    <row r="26" spans="1:4" x14ac:dyDescent="0.25">
      <c r="A26" t="s">
        <v>300</v>
      </c>
    </row>
  </sheetData>
  <mergeCells count="11">
    <mergeCell ref="A13:B13"/>
    <mergeCell ref="A14:B14"/>
    <mergeCell ref="A4:B4"/>
    <mergeCell ref="A5:B5"/>
    <mergeCell ref="A6:B6"/>
    <mergeCell ref="A7:B7"/>
    <mergeCell ref="A8:B8"/>
    <mergeCell ref="A9:B9"/>
    <mergeCell ref="A10:B10"/>
    <mergeCell ref="A11:B11"/>
    <mergeCell ref="A12:B12"/>
  </mergeCells>
  <hyperlinks>
    <hyperlink ref="A2" location="'Appendix Table Menu'!A1" display="Return to Appendix Table Menu" xr:uid="{B586703F-DEE8-4AA8-A7FF-1233E05AD4C8}"/>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A6C1C-5E5C-47B2-A120-BD49B883992F}">
  <sheetPr>
    <tabColor theme="9" tint="-0.249977111117893"/>
  </sheetPr>
  <dimension ref="A1:G58"/>
  <sheetViews>
    <sheetView zoomScale="90" zoomScaleNormal="90" workbookViewId="0">
      <pane ySplit="6" topLeftCell="A7" activePane="bottomLeft" state="frozen"/>
      <selection pane="bottomLeft"/>
    </sheetView>
  </sheetViews>
  <sheetFormatPr defaultColWidth="12.42578125" defaultRowHeight="15" x14ac:dyDescent="0.25"/>
  <cols>
    <col min="2" max="2" width="12.42578125" bestFit="1" customWidth="1"/>
    <col min="3" max="6" width="13.28515625" bestFit="1" customWidth="1"/>
    <col min="7" max="7" width="12.42578125" bestFit="1" customWidth="1"/>
  </cols>
  <sheetData>
    <row r="1" spans="1:7" ht="21" x14ac:dyDescent="0.35">
      <c r="A1" s="63" t="s">
        <v>1218</v>
      </c>
    </row>
    <row r="2" spans="1:7" x14ac:dyDescent="0.25">
      <c r="A2" s="2" t="s">
        <v>53</v>
      </c>
    </row>
    <row r="3" spans="1:7" x14ac:dyDescent="0.25">
      <c r="A3" s="60"/>
    </row>
    <row r="4" spans="1:7" ht="15.75" thickBot="1" x14ac:dyDescent="0.3">
      <c r="A4" t="s">
        <v>301</v>
      </c>
    </row>
    <row r="5" spans="1:7" x14ac:dyDescent="0.25">
      <c r="A5" s="437"/>
      <c r="B5" s="712" t="s">
        <v>302</v>
      </c>
      <c r="C5" s="712"/>
      <c r="D5" s="712"/>
      <c r="E5" s="712"/>
      <c r="F5" s="712" t="s">
        <v>303</v>
      </c>
      <c r="G5" s="713"/>
    </row>
    <row r="6" spans="1:7" ht="90" x14ac:dyDescent="0.25">
      <c r="A6" s="429"/>
      <c r="B6" s="563" t="s">
        <v>304</v>
      </c>
      <c r="C6" s="563" t="s">
        <v>305</v>
      </c>
      <c r="D6" s="563" t="s">
        <v>306</v>
      </c>
      <c r="E6" s="563" t="s">
        <v>307</v>
      </c>
      <c r="F6" s="563" t="s">
        <v>308</v>
      </c>
      <c r="G6" s="575" t="s">
        <v>309</v>
      </c>
    </row>
    <row r="7" spans="1:7" x14ac:dyDescent="0.25">
      <c r="A7" s="183">
        <v>1991</v>
      </c>
      <c r="B7" s="117">
        <v>698732</v>
      </c>
      <c r="C7" s="117"/>
      <c r="D7" s="117"/>
      <c r="E7" s="117">
        <v>698732</v>
      </c>
      <c r="F7" s="117"/>
      <c r="G7" s="118"/>
    </row>
    <row r="8" spans="1:7" x14ac:dyDescent="0.25">
      <c r="A8" s="183">
        <v>1992</v>
      </c>
      <c r="B8" s="117">
        <v>792335</v>
      </c>
      <c r="C8" s="117"/>
      <c r="D8" s="117"/>
      <c r="E8" s="117">
        <v>792335</v>
      </c>
      <c r="F8" s="117"/>
      <c r="G8" s="118"/>
    </row>
    <row r="9" spans="1:7" x14ac:dyDescent="0.25">
      <c r="A9" s="183">
        <v>1993</v>
      </c>
      <c r="B9" s="117">
        <v>826566</v>
      </c>
      <c r="C9" s="117"/>
      <c r="D9" s="117"/>
      <c r="E9" s="117">
        <v>826566</v>
      </c>
      <c r="F9" s="117"/>
      <c r="G9" s="118"/>
    </row>
    <row r="10" spans="1:7" x14ac:dyDescent="0.25">
      <c r="A10" s="183">
        <v>1994</v>
      </c>
      <c r="B10" s="117">
        <v>763264</v>
      </c>
      <c r="C10" s="117"/>
      <c r="D10" s="117"/>
      <c r="E10" s="117">
        <v>763264</v>
      </c>
      <c r="F10" s="117"/>
      <c r="G10" s="118"/>
    </row>
    <row r="11" spans="1:7" x14ac:dyDescent="0.25">
      <c r="A11" s="183">
        <v>1995</v>
      </c>
      <c r="B11" s="117">
        <v>783884</v>
      </c>
      <c r="C11" s="117"/>
      <c r="D11" s="117"/>
      <c r="E11" s="117">
        <v>783884</v>
      </c>
      <c r="F11" s="117"/>
      <c r="G11" s="118"/>
    </row>
    <row r="12" spans="1:7" x14ac:dyDescent="0.25">
      <c r="A12" s="183">
        <v>1996</v>
      </c>
      <c r="B12" s="117">
        <v>862794</v>
      </c>
      <c r="C12" s="117"/>
      <c r="D12" s="117"/>
      <c r="E12" s="117">
        <v>862794</v>
      </c>
      <c r="F12" s="117"/>
      <c r="G12" s="118"/>
    </row>
    <row r="13" spans="1:7" x14ac:dyDescent="0.25">
      <c r="A13" s="183">
        <v>1997</v>
      </c>
      <c r="B13" s="117">
        <v>930821</v>
      </c>
      <c r="C13" s="117"/>
      <c r="D13" s="117"/>
      <c r="E13" s="117">
        <v>930821</v>
      </c>
      <c r="F13" s="117"/>
      <c r="G13" s="118"/>
    </row>
    <row r="14" spans="1:7" x14ac:dyDescent="0.25">
      <c r="A14" s="183">
        <v>1998</v>
      </c>
      <c r="B14" s="117">
        <v>884272</v>
      </c>
      <c r="C14" s="117"/>
      <c r="D14" s="117"/>
      <c r="E14" s="117">
        <v>884272</v>
      </c>
      <c r="F14" s="117"/>
      <c r="G14" s="118"/>
    </row>
    <row r="15" spans="1:7" x14ac:dyDescent="0.25">
      <c r="A15" s="183">
        <v>1999</v>
      </c>
      <c r="B15" s="117">
        <v>862845</v>
      </c>
      <c r="C15" s="117"/>
      <c r="D15" s="117"/>
      <c r="E15" s="117">
        <v>862845</v>
      </c>
      <c r="F15" s="117"/>
      <c r="G15" s="118"/>
    </row>
    <row r="16" spans="1:7" x14ac:dyDescent="0.25">
      <c r="A16" s="183">
        <v>2000</v>
      </c>
      <c r="B16" s="117"/>
      <c r="C16" s="117"/>
      <c r="D16" s="117"/>
      <c r="E16" s="574">
        <v>1031690</v>
      </c>
      <c r="F16" s="117"/>
      <c r="G16" s="118"/>
    </row>
    <row r="17" spans="1:7" x14ac:dyDescent="0.25">
      <c r="A17" s="183">
        <v>2001</v>
      </c>
      <c r="B17" s="117"/>
      <c r="C17" s="117">
        <v>1200535</v>
      </c>
      <c r="D17" s="117"/>
      <c r="E17" s="117">
        <v>1200535</v>
      </c>
      <c r="F17" s="117"/>
      <c r="G17" s="118"/>
    </row>
    <row r="18" spans="1:7" x14ac:dyDescent="0.25">
      <c r="A18" s="183">
        <v>2002</v>
      </c>
      <c r="B18" s="117"/>
      <c r="C18" s="117">
        <v>1078014</v>
      </c>
      <c r="D18" s="117"/>
      <c r="E18" s="117">
        <v>1078014</v>
      </c>
      <c r="F18" s="117"/>
      <c r="G18" s="118"/>
    </row>
    <row r="19" spans="1:7" x14ac:dyDescent="0.25">
      <c r="A19" s="183">
        <v>2003</v>
      </c>
      <c r="B19" s="117"/>
      <c r="C19" s="117">
        <v>822079</v>
      </c>
      <c r="D19" s="117"/>
      <c r="E19" s="117">
        <v>822079</v>
      </c>
      <c r="F19" s="117"/>
      <c r="G19" s="118"/>
    </row>
    <row r="20" spans="1:7" x14ac:dyDescent="0.25">
      <c r="A20" s="183">
        <v>2004</v>
      </c>
      <c r="B20" s="117"/>
      <c r="C20" s="117">
        <v>985807</v>
      </c>
      <c r="D20" s="117"/>
      <c r="E20" s="117">
        <v>985807</v>
      </c>
      <c r="F20" s="117"/>
      <c r="G20" s="118"/>
    </row>
    <row r="21" spans="1:7" x14ac:dyDescent="0.25">
      <c r="A21" s="183">
        <v>2005</v>
      </c>
      <c r="B21" s="117"/>
      <c r="C21" s="117">
        <v>947844</v>
      </c>
      <c r="D21" s="117"/>
      <c r="E21" s="117">
        <v>947844</v>
      </c>
      <c r="F21" s="117"/>
      <c r="G21" s="118"/>
    </row>
    <row r="22" spans="1:7" x14ac:dyDescent="0.25">
      <c r="A22" s="183">
        <v>2006</v>
      </c>
      <c r="B22" s="117"/>
      <c r="C22" s="117">
        <v>1006408</v>
      </c>
      <c r="D22" s="117"/>
      <c r="E22" s="117">
        <v>1006408</v>
      </c>
      <c r="F22" s="117"/>
      <c r="G22" s="118"/>
    </row>
    <row r="23" spans="1:7" x14ac:dyDescent="0.25">
      <c r="A23" s="183">
        <v>2007</v>
      </c>
      <c r="B23" s="117"/>
      <c r="C23" s="117">
        <v>866397</v>
      </c>
      <c r="D23" s="117"/>
      <c r="E23" s="117">
        <v>866397</v>
      </c>
      <c r="F23" s="117"/>
      <c r="G23" s="118"/>
    </row>
    <row r="24" spans="1:7" x14ac:dyDescent="0.25">
      <c r="A24" s="183">
        <v>2008</v>
      </c>
      <c r="B24" s="117"/>
      <c r="C24" s="117">
        <v>862955</v>
      </c>
      <c r="D24" s="117"/>
      <c r="E24" s="117">
        <v>862955</v>
      </c>
      <c r="F24" s="117"/>
      <c r="G24" s="118"/>
    </row>
    <row r="25" spans="1:7" x14ac:dyDescent="0.25">
      <c r="A25" s="183">
        <v>2009</v>
      </c>
      <c r="B25" s="117"/>
      <c r="C25" s="117">
        <v>854905</v>
      </c>
      <c r="D25" s="117"/>
      <c r="E25" s="117">
        <v>854905</v>
      </c>
      <c r="F25" s="117"/>
      <c r="G25" s="118"/>
    </row>
    <row r="26" spans="1:7" x14ac:dyDescent="0.25">
      <c r="A26" s="183">
        <v>2010</v>
      </c>
      <c r="B26" s="117"/>
      <c r="C26" s="117"/>
      <c r="D26" s="117"/>
      <c r="E26" s="574">
        <v>814535</v>
      </c>
      <c r="F26" s="117"/>
      <c r="G26" s="118"/>
    </row>
    <row r="27" spans="1:7" x14ac:dyDescent="0.25">
      <c r="A27" s="183">
        <v>2011</v>
      </c>
      <c r="B27" s="117"/>
      <c r="C27" s="117"/>
      <c r="D27" s="117">
        <v>774165</v>
      </c>
      <c r="E27" s="117">
        <f t="shared" ref="E27:E35" si="0">D27</f>
        <v>774165</v>
      </c>
      <c r="F27" s="117"/>
      <c r="G27" s="118"/>
    </row>
    <row r="28" spans="1:7" x14ac:dyDescent="0.25">
      <c r="A28" s="183">
        <v>2012</v>
      </c>
      <c r="B28" s="117"/>
      <c r="C28" s="117"/>
      <c r="D28" s="117">
        <v>838671</v>
      </c>
      <c r="E28" s="117">
        <f t="shared" si="0"/>
        <v>838671</v>
      </c>
      <c r="F28" s="117"/>
      <c r="G28" s="118"/>
    </row>
    <row r="29" spans="1:7" x14ac:dyDescent="0.25">
      <c r="A29" s="183">
        <v>2013</v>
      </c>
      <c r="B29" s="117"/>
      <c r="C29" s="117"/>
      <c r="D29" s="117">
        <v>830168</v>
      </c>
      <c r="E29" s="117">
        <f t="shared" si="0"/>
        <v>830168</v>
      </c>
      <c r="F29" s="117"/>
      <c r="G29" s="118"/>
    </row>
    <row r="30" spans="1:7" x14ac:dyDescent="0.25">
      <c r="A30" s="183">
        <v>2014</v>
      </c>
      <c r="B30" s="117"/>
      <c r="C30" s="117"/>
      <c r="D30" s="117">
        <v>926546</v>
      </c>
      <c r="E30" s="117">
        <f t="shared" si="0"/>
        <v>926546</v>
      </c>
      <c r="F30" s="117"/>
      <c r="G30" s="118"/>
    </row>
    <row r="31" spans="1:7" x14ac:dyDescent="0.25">
      <c r="A31" s="183">
        <v>2015</v>
      </c>
      <c r="B31" s="117"/>
      <c r="C31" s="117"/>
      <c r="D31" s="117">
        <v>1041605</v>
      </c>
      <c r="E31" s="117">
        <f t="shared" si="0"/>
        <v>1041605</v>
      </c>
      <c r="F31" s="117"/>
      <c r="G31" s="118"/>
    </row>
    <row r="32" spans="1:7" x14ac:dyDescent="0.25">
      <c r="A32" s="183">
        <v>2016</v>
      </c>
      <c r="B32" s="117"/>
      <c r="C32" s="117"/>
      <c r="D32" s="117">
        <v>1046709</v>
      </c>
      <c r="E32" s="117">
        <f t="shared" si="0"/>
        <v>1046709</v>
      </c>
      <c r="F32" s="117"/>
      <c r="G32" s="118"/>
    </row>
    <row r="33" spans="1:7" x14ac:dyDescent="0.25">
      <c r="A33" s="183">
        <v>2017</v>
      </c>
      <c r="B33" s="117"/>
      <c r="C33" s="117"/>
      <c r="D33" s="117">
        <v>930409</v>
      </c>
      <c r="E33" s="117">
        <f t="shared" si="0"/>
        <v>930409</v>
      </c>
      <c r="F33" s="117">
        <v>996800</v>
      </c>
      <c r="G33" s="118">
        <v>515557</v>
      </c>
    </row>
    <row r="34" spans="1:7" x14ac:dyDescent="0.25">
      <c r="A34" s="183">
        <v>2018</v>
      </c>
      <c r="B34" s="117"/>
      <c r="C34" s="117"/>
      <c r="D34" s="117">
        <v>701823</v>
      </c>
      <c r="E34" s="117">
        <f t="shared" si="0"/>
        <v>701823</v>
      </c>
      <c r="F34" s="117">
        <v>1001528</v>
      </c>
      <c r="G34" s="118">
        <v>525344</v>
      </c>
    </row>
    <row r="35" spans="1:7" x14ac:dyDescent="0.25">
      <c r="A35" s="183">
        <v>2019</v>
      </c>
      <c r="B35" s="117"/>
      <c r="C35" s="117"/>
      <c r="D35" s="117">
        <v>595348</v>
      </c>
      <c r="E35" s="117">
        <f t="shared" si="0"/>
        <v>595348</v>
      </c>
      <c r="F35" s="117">
        <v>1005801</v>
      </c>
      <c r="G35" s="118">
        <v>534183</v>
      </c>
    </row>
    <row r="36" spans="1:7" x14ac:dyDescent="0.25">
      <c r="A36" s="183">
        <v>2020</v>
      </c>
      <c r="B36" s="117"/>
      <c r="C36" s="117"/>
      <c r="D36" s="117"/>
      <c r="E36" s="117"/>
      <c r="F36" s="117">
        <v>1009861</v>
      </c>
      <c r="G36" s="118">
        <v>542387</v>
      </c>
    </row>
    <row r="37" spans="1:7" x14ac:dyDescent="0.25">
      <c r="A37" s="183">
        <v>2021</v>
      </c>
      <c r="B37" s="117"/>
      <c r="C37" s="117"/>
      <c r="D37" s="117"/>
      <c r="E37" s="117"/>
      <c r="F37" s="117">
        <v>1013839</v>
      </c>
      <c r="G37" s="118">
        <v>550161</v>
      </c>
    </row>
    <row r="38" spans="1:7" x14ac:dyDescent="0.25">
      <c r="A38" s="183">
        <v>2022</v>
      </c>
      <c r="B38" s="117"/>
      <c r="C38" s="117"/>
      <c r="D38" s="117"/>
      <c r="E38" s="117"/>
      <c r="F38" s="117">
        <v>1017445</v>
      </c>
      <c r="G38" s="118">
        <v>557295</v>
      </c>
    </row>
    <row r="39" spans="1:7" x14ac:dyDescent="0.25">
      <c r="A39" s="183">
        <v>2023</v>
      </c>
      <c r="B39" s="117"/>
      <c r="C39" s="117"/>
      <c r="D39" s="117"/>
      <c r="E39" s="117"/>
      <c r="F39" s="117">
        <v>1021097</v>
      </c>
      <c r="G39" s="118">
        <v>564267</v>
      </c>
    </row>
    <row r="40" spans="1:7" x14ac:dyDescent="0.25">
      <c r="A40" s="183">
        <v>2024</v>
      </c>
      <c r="B40" s="117"/>
      <c r="C40" s="117"/>
      <c r="D40" s="117"/>
      <c r="E40" s="117"/>
      <c r="F40" s="117">
        <v>1024775</v>
      </c>
      <c r="G40" s="118">
        <v>571112</v>
      </c>
    </row>
    <row r="41" spans="1:7" x14ac:dyDescent="0.25">
      <c r="A41" s="183">
        <v>2025</v>
      </c>
      <c r="B41" s="117"/>
      <c r="C41" s="117"/>
      <c r="D41" s="117"/>
      <c r="E41" s="117"/>
      <c r="F41" s="117">
        <v>1029924</v>
      </c>
      <c r="G41" s="118">
        <v>579331</v>
      </c>
    </row>
    <row r="42" spans="1:7" x14ac:dyDescent="0.25">
      <c r="A42" s="183">
        <v>2026</v>
      </c>
      <c r="B42" s="117"/>
      <c r="C42" s="117"/>
      <c r="D42" s="117"/>
      <c r="E42" s="117"/>
      <c r="F42" s="117">
        <v>1041509</v>
      </c>
      <c r="G42" s="118">
        <v>593931</v>
      </c>
    </row>
    <row r="43" spans="1:7" x14ac:dyDescent="0.25">
      <c r="A43" s="183">
        <v>2027</v>
      </c>
      <c r="B43" s="117"/>
      <c r="C43" s="117"/>
      <c r="D43" s="117"/>
      <c r="E43" s="117"/>
      <c r="F43" s="117">
        <v>1047831</v>
      </c>
      <c r="G43" s="118">
        <v>600216</v>
      </c>
    </row>
    <row r="44" spans="1:7" x14ac:dyDescent="0.25">
      <c r="A44" s="183">
        <v>2028</v>
      </c>
      <c r="B44" s="117"/>
      <c r="C44" s="117"/>
      <c r="D44" s="117"/>
      <c r="E44" s="117"/>
      <c r="F44" s="117">
        <v>1053699</v>
      </c>
      <c r="G44" s="118">
        <v>606027</v>
      </c>
    </row>
    <row r="45" spans="1:7" x14ac:dyDescent="0.25">
      <c r="A45" s="183">
        <v>2029</v>
      </c>
      <c r="B45" s="117"/>
      <c r="C45" s="117"/>
      <c r="D45" s="117"/>
      <c r="E45" s="117"/>
      <c r="F45" s="117">
        <v>1059134</v>
      </c>
      <c r="G45" s="118">
        <v>611421</v>
      </c>
    </row>
    <row r="46" spans="1:7" x14ac:dyDescent="0.25">
      <c r="A46" s="183">
        <v>2030</v>
      </c>
      <c r="B46" s="117"/>
      <c r="C46" s="117"/>
      <c r="D46" s="117"/>
      <c r="E46" s="117"/>
      <c r="F46" s="117">
        <v>1064146</v>
      </c>
      <c r="G46" s="118">
        <v>616432</v>
      </c>
    </row>
    <row r="47" spans="1:7" x14ac:dyDescent="0.25">
      <c r="A47" s="183">
        <v>2031</v>
      </c>
      <c r="B47" s="117"/>
      <c r="C47" s="117"/>
      <c r="D47" s="117"/>
      <c r="E47" s="117"/>
      <c r="F47" s="117">
        <v>1068776</v>
      </c>
      <c r="G47" s="118">
        <v>621121</v>
      </c>
    </row>
    <row r="48" spans="1:7" x14ac:dyDescent="0.25">
      <c r="A48" s="183">
        <v>2032</v>
      </c>
      <c r="B48" s="117"/>
      <c r="C48" s="117"/>
      <c r="D48" s="117"/>
      <c r="E48" s="117"/>
      <c r="F48" s="117">
        <v>1073062</v>
      </c>
      <c r="G48" s="118">
        <v>625524</v>
      </c>
    </row>
    <row r="49" spans="1:7" x14ac:dyDescent="0.25">
      <c r="A49" s="183">
        <v>2033</v>
      </c>
      <c r="B49" s="117"/>
      <c r="C49" s="117"/>
      <c r="D49" s="117"/>
      <c r="E49" s="117"/>
      <c r="F49" s="117">
        <v>1077135</v>
      </c>
      <c r="G49" s="118">
        <v>629775</v>
      </c>
    </row>
    <row r="50" spans="1:7" x14ac:dyDescent="0.25">
      <c r="A50" s="183">
        <v>2034</v>
      </c>
      <c r="B50" s="117"/>
      <c r="C50" s="117"/>
      <c r="D50" s="117"/>
      <c r="E50" s="117"/>
      <c r="F50" s="117">
        <v>1080985</v>
      </c>
      <c r="G50" s="118">
        <v>633857</v>
      </c>
    </row>
    <row r="51" spans="1:7" x14ac:dyDescent="0.25">
      <c r="A51" s="183">
        <v>2035</v>
      </c>
      <c r="B51" s="117"/>
      <c r="C51" s="117"/>
      <c r="D51" s="117"/>
      <c r="E51" s="117"/>
      <c r="F51" s="117">
        <v>1084592</v>
      </c>
      <c r="G51" s="118">
        <v>637743</v>
      </c>
    </row>
    <row r="52" spans="1:7" x14ac:dyDescent="0.25">
      <c r="A52" s="183">
        <v>2036</v>
      </c>
      <c r="B52" s="117"/>
      <c r="C52" s="117"/>
      <c r="D52" s="117"/>
      <c r="E52" s="117"/>
      <c r="F52" s="117">
        <v>1087957</v>
      </c>
      <c r="G52" s="118">
        <v>641426</v>
      </c>
    </row>
    <row r="53" spans="1:7" x14ac:dyDescent="0.25">
      <c r="A53" s="183">
        <v>2037</v>
      </c>
      <c r="B53" s="117"/>
      <c r="C53" s="117"/>
      <c r="D53" s="117"/>
      <c r="E53" s="117"/>
      <c r="F53" s="117">
        <v>1091035</v>
      </c>
      <c r="G53" s="118">
        <v>644848</v>
      </c>
    </row>
    <row r="54" spans="1:7" x14ac:dyDescent="0.25">
      <c r="A54" s="183">
        <v>2038</v>
      </c>
      <c r="B54" s="117"/>
      <c r="C54" s="117"/>
      <c r="D54" s="117"/>
      <c r="E54" s="117"/>
      <c r="F54" s="117">
        <v>1093813</v>
      </c>
      <c r="G54" s="118">
        <v>647987</v>
      </c>
    </row>
    <row r="55" spans="1:7" x14ac:dyDescent="0.25">
      <c r="A55" s="183">
        <v>2039</v>
      </c>
      <c r="B55" s="117"/>
      <c r="C55" s="117"/>
      <c r="D55" s="117"/>
      <c r="E55" s="117"/>
      <c r="F55" s="117">
        <v>1096298</v>
      </c>
      <c r="G55" s="118">
        <v>650851</v>
      </c>
    </row>
    <row r="56" spans="1:7" ht="15.75" thickBot="1" x14ac:dyDescent="0.3">
      <c r="A56" s="188">
        <v>2040</v>
      </c>
      <c r="B56" s="412"/>
      <c r="C56" s="412"/>
      <c r="D56" s="412"/>
      <c r="E56" s="412"/>
      <c r="F56" s="412">
        <v>1098489</v>
      </c>
      <c r="G56" s="413">
        <v>653444</v>
      </c>
    </row>
    <row r="58" spans="1:7" x14ac:dyDescent="0.25">
      <c r="A58" t="s">
        <v>310</v>
      </c>
    </row>
  </sheetData>
  <mergeCells count="2">
    <mergeCell ref="B5:E5"/>
    <mergeCell ref="F5:G5"/>
  </mergeCells>
  <hyperlinks>
    <hyperlink ref="A2" location="'Appendix Table Menu'!A1" display="Return to Appendix Table Menu" xr:uid="{C14C2330-58BF-4CAC-ACDF-BC4988AA195F}"/>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632B2-C8B7-4A54-BAC1-5415D4834E0E}">
  <sheetPr>
    <tabColor theme="8"/>
  </sheetPr>
  <dimension ref="A1:AB112"/>
  <sheetViews>
    <sheetView zoomScale="85" zoomScaleNormal="85" workbookViewId="0">
      <pane ySplit="8" topLeftCell="A9" activePane="bottomLeft" state="frozen"/>
      <selection pane="bottomLeft"/>
    </sheetView>
  </sheetViews>
  <sheetFormatPr defaultColWidth="8.7109375" defaultRowHeight="15" x14ac:dyDescent="0.25"/>
  <cols>
    <col min="1" max="1" width="45.140625" customWidth="1"/>
    <col min="3" max="3" width="10.7109375" customWidth="1"/>
    <col min="7" max="7" width="12" customWidth="1"/>
    <col min="11" max="11" width="11.7109375" customWidth="1"/>
    <col min="15" max="15" width="10.7109375" customWidth="1"/>
    <col min="19" max="19" width="11.42578125" customWidth="1"/>
    <col min="23" max="23" width="12" customWidth="1"/>
    <col min="27" max="27" width="11.140625" customWidth="1"/>
  </cols>
  <sheetData>
    <row r="1" spans="1:28" ht="21" x14ac:dyDescent="0.35">
      <c r="A1" s="63" t="s">
        <v>1202</v>
      </c>
      <c r="B1" s="1"/>
      <c r="C1" s="1"/>
      <c r="D1" s="1"/>
      <c r="E1" s="1"/>
      <c r="F1" s="1"/>
      <c r="G1" s="1"/>
      <c r="H1" s="1"/>
    </row>
    <row r="2" spans="1:28" x14ac:dyDescent="0.25">
      <c r="A2" s="2" t="s">
        <v>53</v>
      </c>
    </row>
    <row r="4" spans="1:28" ht="15.75" thickBot="1" x14ac:dyDescent="0.3">
      <c r="A4" t="s">
        <v>311</v>
      </c>
    </row>
    <row r="5" spans="1:28" x14ac:dyDescent="0.25">
      <c r="A5" s="715" t="s">
        <v>312</v>
      </c>
      <c r="B5" s="718" t="s">
        <v>313</v>
      </c>
      <c r="C5" s="719"/>
      <c r="D5" s="719"/>
      <c r="E5" s="719"/>
      <c r="F5" s="719"/>
      <c r="G5" s="719"/>
      <c r="H5" s="719"/>
      <c r="I5" s="719"/>
      <c r="J5" s="719"/>
      <c r="K5" s="719"/>
      <c r="L5" s="719"/>
      <c r="M5" s="719"/>
      <c r="N5" s="719"/>
      <c r="O5" s="719"/>
      <c r="P5" s="719"/>
      <c r="Q5" s="719"/>
      <c r="R5" s="719"/>
      <c r="S5" s="719"/>
      <c r="T5" s="719"/>
      <c r="U5" s="719"/>
      <c r="V5" s="719"/>
      <c r="W5" s="719"/>
      <c r="X5" s="719"/>
      <c r="Y5" s="720"/>
      <c r="Z5" s="721" t="s">
        <v>314</v>
      </c>
      <c r="AA5" s="719"/>
      <c r="AB5" s="722"/>
    </row>
    <row r="6" spans="1:28" x14ac:dyDescent="0.25">
      <c r="A6" s="716"/>
      <c r="B6" s="723" t="s">
        <v>104</v>
      </c>
      <c r="C6" s="724"/>
      <c r="D6" s="724"/>
      <c r="E6" s="725"/>
      <c r="F6" s="723" t="s">
        <v>105</v>
      </c>
      <c r="G6" s="724"/>
      <c r="H6" s="724"/>
      <c r="I6" s="725"/>
      <c r="J6" s="723" t="s">
        <v>106</v>
      </c>
      <c r="K6" s="724"/>
      <c r="L6" s="724"/>
      <c r="M6" s="725"/>
      <c r="N6" s="723" t="s">
        <v>107</v>
      </c>
      <c r="O6" s="724"/>
      <c r="P6" s="724"/>
      <c r="Q6" s="725"/>
      <c r="R6" s="723" t="s">
        <v>108</v>
      </c>
      <c r="S6" s="724"/>
      <c r="T6" s="724"/>
      <c r="U6" s="725"/>
      <c r="V6" s="726" t="s">
        <v>315</v>
      </c>
      <c r="W6" s="727"/>
      <c r="X6" s="727"/>
      <c r="Y6" s="728"/>
      <c r="Z6" s="729" t="s">
        <v>156</v>
      </c>
      <c r="AA6" s="724"/>
      <c r="AB6" s="558" t="s">
        <v>316</v>
      </c>
    </row>
    <row r="7" spans="1:28" ht="39" x14ac:dyDescent="0.25">
      <c r="A7" s="717"/>
      <c r="B7" s="193" t="s">
        <v>99</v>
      </c>
      <c r="C7" s="194" t="s">
        <v>100</v>
      </c>
      <c r="D7" s="194" t="s">
        <v>101</v>
      </c>
      <c r="E7" s="195" t="s">
        <v>317</v>
      </c>
      <c r="F7" s="193" t="s">
        <v>99</v>
      </c>
      <c r="G7" s="194" t="s">
        <v>100</v>
      </c>
      <c r="H7" s="194" t="s">
        <v>101</v>
      </c>
      <c r="I7" s="195" t="s">
        <v>317</v>
      </c>
      <c r="J7" s="193" t="s">
        <v>99</v>
      </c>
      <c r="K7" s="194" t="s">
        <v>100</v>
      </c>
      <c r="L7" s="194" t="s">
        <v>101</v>
      </c>
      <c r="M7" s="195" t="s">
        <v>317</v>
      </c>
      <c r="N7" s="193" t="s">
        <v>99</v>
      </c>
      <c r="O7" s="194" t="s">
        <v>100</v>
      </c>
      <c r="P7" s="194" t="s">
        <v>101</v>
      </c>
      <c r="Q7" s="195" t="s">
        <v>317</v>
      </c>
      <c r="R7" s="193" t="s">
        <v>99</v>
      </c>
      <c r="S7" s="194" t="s">
        <v>100</v>
      </c>
      <c r="T7" s="194" t="s">
        <v>101</v>
      </c>
      <c r="U7" s="195" t="s">
        <v>317</v>
      </c>
      <c r="V7" s="193" t="s">
        <v>99</v>
      </c>
      <c r="W7" s="194" t="s">
        <v>100</v>
      </c>
      <c r="X7" s="194" t="s">
        <v>101</v>
      </c>
      <c r="Y7" s="195" t="s">
        <v>317</v>
      </c>
      <c r="Z7" s="218" t="s">
        <v>318</v>
      </c>
      <c r="AA7" s="194" t="s">
        <v>231</v>
      </c>
      <c r="AB7" s="197" t="s">
        <v>319</v>
      </c>
    </row>
    <row r="8" spans="1:28" x14ac:dyDescent="0.25">
      <c r="A8" s="219" t="s">
        <v>209</v>
      </c>
      <c r="B8" s="220">
        <v>16.539308861616821</v>
      </c>
      <c r="C8" s="221">
        <v>12.552156698401278</v>
      </c>
      <c r="D8" s="222">
        <v>70.908534439981892</v>
      </c>
      <c r="E8" s="223">
        <v>83.460691138383183</v>
      </c>
      <c r="F8" s="221">
        <v>34.118148531096523</v>
      </c>
      <c r="G8" s="221">
        <v>30.530539984469218</v>
      </c>
      <c r="H8" s="221">
        <v>35.351311484434262</v>
      </c>
      <c r="I8" s="223">
        <v>65.881851468903477</v>
      </c>
      <c r="J8" s="221">
        <v>53.987438602611057</v>
      </c>
      <c r="K8" s="221">
        <v>32.078320107487471</v>
      </c>
      <c r="L8" s="221">
        <v>13.934241289901465</v>
      </c>
      <c r="M8" s="223">
        <v>46.012561397388936</v>
      </c>
      <c r="N8" s="221">
        <v>75.452976763735947</v>
      </c>
      <c r="O8" s="221">
        <v>20.08987252668404</v>
      </c>
      <c r="P8" s="221">
        <v>4.4571507095800165</v>
      </c>
      <c r="Q8" s="223">
        <v>24.547023236264057</v>
      </c>
      <c r="R8" s="221">
        <v>93.532319055603026</v>
      </c>
      <c r="S8" s="221">
        <v>5.80793709007063</v>
      </c>
      <c r="T8" s="221">
        <v>0.65974385432635285</v>
      </c>
      <c r="U8" s="223">
        <v>6.4676809443969834</v>
      </c>
      <c r="V8" s="221">
        <v>69.771043036571839</v>
      </c>
      <c r="W8" s="221">
        <v>15.865331653720501</v>
      </c>
      <c r="X8" s="221">
        <v>14.363625309707659</v>
      </c>
      <c r="Y8" s="223">
        <v>30.228956963428161</v>
      </c>
      <c r="Z8" s="224">
        <v>1101</v>
      </c>
      <c r="AA8" s="225">
        <v>65000</v>
      </c>
      <c r="AB8" s="226">
        <v>20.3</v>
      </c>
    </row>
    <row r="9" spans="1:28" x14ac:dyDescent="0.25">
      <c r="A9" s="205" t="s">
        <v>320</v>
      </c>
      <c r="B9" s="227">
        <v>15.984952338444863</v>
      </c>
      <c r="C9" s="228">
        <v>14.333535244046292</v>
      </c>
      <c r="D9" s="228">
        <v>69.681512417508856</v>
      </c>
      <c r="E9" s="229">
        <v>84.015047661555144</v>
      </c>
      <c r="F9" s="230">
        <v>35.299157853505683</v>
      </c>
      <c r="G9" s="231">
        <v>38.261359185272234</v>
      </c>
      <c r="H9" s="231">
        <v>26.439482961222094</v>
      </c>
      <c r="I9" s="232">
        <v>64.700842146494324</v>
      </c>
      <c r="J9" s="227">
        <v>63.581518183800547</v>
      </c>
      <c r="K9" s="228">
        <v>32.561238582123906</v>
      </c>
      <c r="L9" s="228">
        <v>3.8572432340755456</v>
      </c>
      <c r="M9" s="229">
        <v>36.418481816199453</v>
      </c>
      <c r="N9" s="230">
        <v>91.459751550919989</v>
      </c>
      <c r="O9" s="231">
        <v>7.417246532127816</v>
      </c>
      <c r="P9" s="231">
        <v>1.123001916952197</v>
      </c>
      <c r="Q9" s="232">
        <v>8.5402484490800141</v>
      </c>
      <c r="R9" s="227">
        <v>98.718723444433948</v>
      </c>
      <c r="S9" s="228">
        <v>1.2453970352185819</v>
      </c>
      <c r="T9" s="228">
        <v>3.5879520347464826E-2</v>
      </c>
      <c r="U9" s="229">
        <v>1.2812765555660466</v>
      </c>
      <c r="V9" s="230">
        <v>73.804214262959093</v>
      </c>
      <c r="W9" s="231">
        <v>13.932133492503038</v>
      </c>
      <c r="X9" s="231">
        <v>12.263652244537877</v>
      </c>
      <c r="Y9" s="232">
        <v>26.195785737040918</v>
      </c>
      <c r="Z9" s="233">
        <v>890</v>
      </c>
      <c r="AA9" s="234">
        <v>57400</v>
      </c>
      <c r="AB9" s="235">
        <v>18.54857063293457</v>
      </c>
    </row>
    <row r="10" spans="1:28" x14ac:dyDescent="0.25">
      <c r="A10" s="205" t="s">
        <v>321</v>
      </c>
      <c r="B10" s="227">
        <v>12.290389255638091</v>
      </c>
      <c r="C10" s="228">
        <v>11.578368653645287</v>
      </c>
      <c r="D10" s="228">
        <v>76.131242090716626</v>
      </c>
      <c r="E10" s="229">
        <v>87.70961074436191</v>
      </c>
      <c r="F10" s="230">
        <v>32.022607054304963</v>
      </c>
      <c r="G10" s="231">
        <v>32.160218314024505</v>
      </c>
      <c r="H10" s="231">
        <v>35.817174631670532</v>
      </c>
      <c r="I10" s="232">
        <v>67.97739294569503</v>
      </c>
      <c r="J10" s="227">
        <v>51.872441158411476</v>
      </c>
      <c r="K10" s="228">
        <v>39.315439279018356</v>
      </c>
      <c r="L10" s="228">
        <v>8.8121195625701692</v>
      </c>
      <c r="M10" s="229">
        <v>48.127558841588524</v>
      </c>
      <c r="N10" s="230">
        <v>75.49013536500901</v>
      </c>
      <c r="O10" s="231">
        <v>22.965753618240228</v>
      </c>
      <c r="P10" s="231">
        <v>1.5441110167507703</v>
      </c>
      <c r="Q10" s="232">
        <v>24.509864634991001</v>
      </c>
      <c r="R10" s="227">
        <v>96.813914661670779</v>
      </c>
      <c r="S10" s="228">
        <v>2.9271230300488607</v>
      </c>
      <c r="T10" s="228">
        <v>0.25896230828035699</v>
      </c>
      <c r="U10" s="229">
        <v>3.1860853383292178</v>
      </c>
      <c r="V10" s="230">
        <v>73.077633132384804</v>
      </c>
      <c r="W10" s="231">
        <v>15.045652801632187</v>
      </c>
      <c r="X10" s="231">
        <v>11.876714065983009</v>
      </c>
      <c r="Y10" s="232">
        <v>26.922366867615192</v>
      </c>
      <c r="Z10" s="233">
        <v>1140</v>
      </c>
      <c r="AA10" s="234">
        <v>72800</v>
      </c>
      <c r="AB10" s="235">
        <v>19.070127487182617</v>
      </c>
    </row>
    <row r="11" spans="1:28" x14ac:dyDescent="0.25">
      <c r="A11" s="205" t="s">
        <v>322</v>
      </c>
      <c r="B11" s="227">
        <v>17.400043483910043</v>
      </c>
      <c r="C11" s="228">
        <v>12.061309374409449</v>
      </c>
      <c r="D11" s="228">
        <v>70.538647141680514</v>
      </c>
      <c r="E11" s="229">
        <v>82.599956516089961</v>
      </c>
      <c r="F11" s="230">
        <v>37.301314442613318</v>
      </c>
      <c r="G11" s="231">
        <v>36.525186912147447</v>
      </c>
      <c r="H11" s="231">
        <v>26.173498645239235</v>
      </c>
      <c r="I11" s="232">
        <v>62.698685557386689</v>
      </c>
      <c r="J11" s="227">
        <v>55.286098976982721</v>
      </c>
      <c r="K11" s="228">
        <v>38.36803301145121</v>
      </c>
      <c r="L11" s="228">
        <v>6.3458680115660648</v>
      </c>
      <c r="M11" s="229">
        <v>44.713901023017279</v>
      </c>
      <c r="N11" s="230">
        <v>85.038159831346903</v>
      </c>
      <c r="O11" s="231">
        <v>13.908139863175009</v>
      </c>
      <c r="P11" s="231">
        <v>1.0537003054780867</v>
      </c>
      <c r="Q11" s="232">
        <v>14.961840168653099</v>
      </c>
      <c r="R11" s="227">
        <v>97.261206332422177</v>
      </c>
      <c r="S11" s="228">
        <v>2.5430221907269503</v>
      </c>
      <c r="T11" s="228">
        <v>0.19577147685086957</v>
      </c>
      <c r="U11" s="229">
        <v>2.7387936675778199</v>
      </c>
      <c r="V11" s="230">
        <v>71.402656467699131</v>
      </c>
      <c r="W11" s="231">
        <v>15.058631973028508</v>
      </c>
      <c r="X11" s="231">
        <v>13.538711559272359</v>
      </c>
      <c r="Y11" s="232">
        <v>28.597343532300869</v>
      </c>
      <c r="Z11" s="233">
        <v>954</v>
      </c>
      <c r="AA11" s="234">
        <v>60000</v>
      </c>
      <c r="AB11" s="235">
        <v>19.200000762939453</v>
      </c>
    </row>
    <row r="12" spans="1:28" x14ac:dyDescent="0.25">
      <c r="A12" s="205" t="s">
        <v>323</v>
      </c>
      <c r="B12" s="227">
        <v>17.114982027886398</v>
      </c>
      <c r="C12" s="228">
        <v>13.137417545522773</v>
      </c>
      <c r="D12" s="228">
        <v>69.747600426590822</v>
      </c>
      <c r="E12" s="229">
        <v>82.885017972113602</v>
      </c>
      <c r="F12" s="230">
        <v>28.69102400620946</v>
      </c>
      <c r="G12" s="231">
        <v>34.393191772467709</v>
      </c>
      <c r="H12" s="231">
        <v>36.915784221322831</v>
      </c>
      <c r="I12" s="232">
        <v>71.30897599379054</v>
      </c>
      <c r="J12" s="227">
        <v>43.290229114127811</v>
      </c>
      <c r="K12" s="228">
        <v>42.83146429146322</v>
      </c>
      <c r="L12" s="228">
        <v>13.87830659440897</v>
      </c>
      <c r="M12" s="229">
        <v>56.709770885872189</v>
      </c>
      <c r="N12" s="230">
        <v>72.889340603496819</v>
      </c>
      <c r="O12" s="231">
        <v>24.796385062286255</v>
      </c>
      <c r="P12" s="231">
        <v>2.3142743342169236</v>
      </c>
      <c r="Q12" s="232">
        <v>27.110659396503177</v>
      </c>
      <c r="R12" s="227">
        <v>95.740152625193105</v>
      </c>
      <c r="S12" s="228">
        <v>3.9681224183998887</v>
      </c>
      <c r="T12" s="228">
        <v>0.29172495640700935</v>
      </c>
      <c r="U12" s="229">
        <v>4.2598473748068981</v>
      </c>
      <c r="V12" s="230">
        <v>70.831613926112553</v>
      </c>
      <c r="W12" s="231">
        <v>17.293461701949418</v>
      </c>
      <c r="X12" s="231">
        <v>11.874924371938034</v>
      </c>
      <c r="Y12" s="232">
        <v>29.168386073887454</v>
      </c>
      <c r="Z12" s="233">
        <v>1173</v>
      </c>
      <c r="AA12" s="234">
        <v>70690</v>
      </c>
      <c r="AB12" s="235">
        <v>20.408426284790039</v>
      </c>
    </row>
    <row r="13" spans="1:28" x14ac:dyDescent="0.25">
      <c r="A13" s="205" t="s">
        <v>324</v>
      </c>
      <c r="B13" s="227">
        <v>12.986105980113919</v>
      </c>
      <c r="C13" s="228">
        <v>8.4113373907138573</v>
      </c>
      <c r="D13" s="228">
        <v>78.602556629172227</v>
      </c>
      <c r="E13" s="229">
        <v>87.013894019886081</v>
      </c>
      <c r="F13" s="230">
        <v>25.150448569641281</v>
      </c>
      <c r="G13" s="231">
        <v>27.462637121387235</v>
      </c>
      <c r="H13" s="231">
        <v>47.386914308971491</v>
      </c>
      <c r="I13" s="232">
        <v>74.849551430358716</v>
      </c>
      <c r="J13" s="227">
        <v>38.065774225195184</v>
      </c>
      <c r="K13" s="228">
        <v>46.949145711057078</v>
      </c>
      <c r="L13" s="228">
        <v>14.985080063747743</v>
      </c>
      <c r="M13" s="229">
        <v>61.934225774804816</v>
      </c>
      <c r="N13" s="230">
        <v>73.156063736367614</v>
      </c>
      <c r="O13" s="231">
        <v>23.755066772400195</v>
      </c>
      <c r="P13" s="231">
        <v>3.088869491232185</v>
      </c>
      <c r="Q13" s="232">
        <v>26.843936263632379</v>
      </c>
      <c r="R13" s="227">
        <v>96.4817684808922</v>
      </c>
      <c r="S13" s="228">
        <v>3.2473374322711939</v>
      </c>
      <c r="T13" s="228">
        <v>0.27089408683661725</v>
      </c>
      <c r="U13" s="229">
        <v>3.5182315191078111</v>
      </c>
      <c r="V13" s="230">
        <v>70.075787493667349</v>
      </c>
      <c r="W13" s="231">
        <v>15.968033515265335</v>
      </c>
      <c r="X13" s="231">
        <v>13.956178991067311</v>
      </c>
      <c r="Y13" s="232">
        <v>29.924212506332644</v>
      </c>
      <c r="Z13" s="233">
        <v>1250</v>
      </c>
      <c r="AA13" s="234">
        <v>70430</v>
      </c>
      <c r="AB13" s="235">
        <v>20.287107467651367</v>
      </c>
    </row>
    <row r="14" spans="1:28" x14ac:dyDescent="0.25">
      <c r="A14" s="205" t="s">
        <v>325</v>
      </c>
      <c r="B14" s="227">
        <v>22.562095691027444</v>
      </c>
      <c r="C14" s="228">
        <v>15.057012025711888</v>
      </c>
      <c r="D14" s="228">
        <v>62.380892283260671</v>
      </c>
      <c r="E14" s="229">
        <v>77.437904308972549</v>
      </c>
      <c r="F14" s="230">
        <v>38.122832716054894</v>
      </c>
      <c r="G14" s="231">
        <v>36.138147592842124</v>
      </c>
      <c r="H14" s="231">
        <v>25.739019691102989</v>
      </c>
      <c r="I14" s="232">
        <v>61.877167283945113</v>
      </c>
      <c r="J14" s="227">
        <v>61.505269475212344</v>
      </c>
      <c r="K14" s="228">
        <v>30.930069785796611</v>
      </c>
      <c r="L14" s="228">
        <v>7.5646607389910541</v>
      </c>
      <c r="M14" s="229">
        <v>38.494730524787663</v>
      </c>
      <c r="N14" s="230">
        <v>87.316115756919459</v>
      </c>
      <c r="O14" s="231">
        <v>11.611251765313355</v>
      </c>
      <c r="P14" s="231">
        <v>1.0726324777671756</v>
      </c>
      <c r="Q14" s="232">
        <v>12.683884243080531</v>
      </c>
      <c r="R14" s="227">
        <v>98.428364986479878</v>
      </c>
      <c r="S14" s="228">
        <v>1.546767505523988</v>
      </c>
      <c r="T14" s="228">
        <v>2.4867507996132316E-2</v>
      </c>
      <c r="U14" s="229">
        <v>1.5716350135201205</v>
      </c>
      <c r="V14" s="230">
        <v>71.996066973538063</v>
      </c>
      <c r="W14" s="231">
        <v>15.006866848676786</v>
      </c>
      <c r="X14" s="231">
        <v>12.997066177785149</v>
      </c>
      <c r="Y14" s="232">
        <v>28.003933026461937</v>
      </c>
      <c r="Z14" s="233">
        <v>880</v>
      </c>
      <c r="AA14" s="234">
        <v>54000</v>
      </c>
      <c r="AB14" s="235">
        <v>18.559999465942383</v>
      </c>
    </row>
    <row r="15" spans="1:28" x14ac:dyDescent="0.25">
      <c r="A15" s="205" t="s">
        <v>326</v>
      </c>
      <c r="B15" s="227">
        <v>10.510715440895217</v>
      </c>
      <c r="C15" s="228">
        <v>9.0346278373699</v>
      </c>
      <c r="D15" s="228">
        <v>80.454656721734892</v>
      </c>
      <c r="E15" s="229">
        <v>89.489284559104789</v>
      </c>
      <c r="F15" s="230">
        <v>16.756275929099115</v>
      </c>
      <c r="G15" s="231">
        <v>21.632913237178954</v>
      </c>
      <c r="H15" s="231">
        <v>61.610810833721928</v>
      </c>
      <c r="I15" s="232">
        <v>83.243724070900882</v>
      </c>
      <c r="J15" s="227">
        <v>28.542915793291655</v>
      </c>
      <c r="K15" s="228">
        <v>50.475324227245451</v>
      </c>
      <c r="L15" s="228">
        <v>20.98175997946289</v>
      </c>
      <c r="M15" s="229">
        <v>71.457084206708345</v>
      </c>
      <c r="N15" s="230">
        <v>62.543783042924538</v>
      </c>
      <c r="O15" s="231">
        <v>33.26093438794004</v>
      </c>
      <c r="P15" s="231">
        <v>4.1952825691354239</v>
      </c>
      <c r="Q15" s="232">
        <v>37.456216957075462</v>
      </c>
      <c r="R15" s="227">
        <v>94.07892552690457</v>
      </c>
      <c r="S15" s="228">
        <v>5.6786626015671429</v>
      </c>
      <c r="T15" s="228">
        <v>0.24241187152829199</v>
      </c>
      <c r="U15" s="229">
        <v>5.9210744730954348</v>
      </c>
      <c r="V15" s="230">
        <v>68.288718761278943</v>
      </c>
      <c r="W15" s="231">
        <v>17.68233523285426</v>
      </c>
      <c r="X15" s="231">
        <v>14.0289460058668</v>
      </c>
      <c r="Y15" s="232">
        <v>31.71128123872106</v>
      </c>
      <c r="Z15" s="233">
        <v>1447</v>
      </c>
      <c r="AA15" s="234">
        <v>80000</v>
      </c>
      <c r="AB15" s="235">
        <v>21.422222137451172</v>
      </c>
    </row>
    <row r="16" spans="1:28" x14ac:dyDescent="0.25">
      <c r="A16" s="205" t="s">
        <v>327</v>
      </c>
      <c r="B16" s="227">
        <v>12.132528966772</v>
      </c>
      <c r="C16" s="228">
        <v>11.452647706597721</v>
      </c>
      <c r="D16" s="228">
        <v>76.414823326630284</v>
      </c>
      <c r="E16" s="229">
        <v>87.867471033228</v>
      </c>
      <c r="F16" s="230">
        <v>21.12041210560206</v>
      </c>
      <c r="G16" s="231">
        <v>42.263028176832385</v>
      </c>
      <c r="H16" s="231">
        <v>36.616559717565558</v>
      </c>
      <c r="I16" s="232">
        <v>78.879587894397943</v>
      </c>
      <c r="J16" s="227">
        <v>46.694236507354866</v>
      </c>
      <c r="K16" s="228">
        <v>42.218499712087102</v>
      </c>
      <c r="L16" s="228">
        <v>11.087263780558027</v>
      </c>
      <c r="M16" s="229">
        <v>53.305763492645127</v>
      </c>
      <c r="N16" s="230">
        <v>68.277338388129934</v>
      </c>
      <c r="O16" s="231">
        <v>29.452905418654812</v>
      </c>
      <c r="P16" s="231">
        <v>2.269756193215243</v>
      </c>
      <c r="Q16" s="232">
        <v>31.722661611870056</v>
      </c>
      <c r="R16" s="227">
        <v>95.257462340791392</v>
      </c>
      <c r="S16" s="228">
        <v>4.0238465419425253</v>
      </c>
      <c r="T16" s="228">
        <v>0.71869111726609081</v>
      </c>
      <c r="U16" s="229">
        <v>4.7425376592086161</v>
      </c>
      <c r="V16" s="230">
        <v>60.629413424505941</v>
      </c>
      <c r="W16" s="231">
        <v>22.237613095434408</v>
      </c>
      <c r="X16" s="231">
        <v>17.132973480059658</v>
      </c>
      <c r="Y16" s="232">
        <v>39.370586575494066</v>
      </c>
      <c r="Z16" s="233">
        <v>1070</v>
      </c>
      <c r="AA16" s="234">
        <v>53800</v>
      </c>
      <c r="AB16" s="235">
        <v>24</v>
      </c>
    </row>
    <row r="17" spans="1:28" x14ac:dyDescent="0.25">
      <c r="A17" s="205" t="s">
        <v>328</v>
      </c>
      <c r="B17" s="227">
        <v>13.657180414420795</v>
      </c>
      <c r="C17" s="228">
        <v>7.8492707553471819</v>
      </c>
      <c r="D17" s="228">
        <v>78.493548830232015</v>
      </c>
      <c r="E17" s="229">
        <v>86.342819585579207</v>
      </c>
      <c r="F17" s="230">
        <v>25.496487256384032</v>
      </c>
      <c r="G17" s="231">
        <v>25.995086976860737</v>
      </c>
      <c r="H17" s="231">
        <v>48.508425766755238</v>
      </c>
      <c r="I17" s="232">
        <v>74.503512743615971</v>
      </c>
      <c r="J17" s="227">
        <v>35.48654518083633</v>
      </c>
      <c r="K17" s="228">
        <v>40.715955898682502</v>
      </c>
      <c r="L17" s="228">
        <v>23.797498920481168</v>
      </c>
      <c r="M17" s="229">
        <v>64.51345481916367</v>
      </c>
      <c r="N17" s="230">
        <v>66.235050741995138</v>
      </c>
      <c r="O17" s="231">
        <v>30.181873978872424</v>
      </c>
      <c r="P17" s="231">
        <v>3.5830752791324394</v>
      </c>
      <c r="Q17" s="232">
        <v>33.764949258004862</v>
      </c>
      <c r="R17" s="227">
        <v>93.691602001524245</v>
      </c>
      <c r="S17" s="228">
        <v>5.7010171016586169</v>
      </c>
      <c r="T17" s="228">
        <v>0.60738089681713769</v>
      </c>
      <c r="U17" s="229">
        <v>6.3083979984757548</v>
      </c>
      <c r="V17" s="230">
        <v>69.883114160634904</v>
      </c>
      <c r="W17" s="231">
        <v>15.807878317759608</v>
      </c>
      <c r="X17" s="231">
        <v>14.30900752160548</v>
      </c>
      <c r="Y17" s="232">
        <v>30.116885839365086</v>
      </c>
      <c r="Z17" s="233">
        <v>1416</v>
      </c>
      <c r="AA17" s="234">
        <v>81000</v>
      </c>
      <c r="AB17" s="235">
        <v>20.700000762939453</v>
      </c>
    </row>
    <row r="18" spans="1:28" x14ac:dyDescent="0.25">
      <c r="A18" s="205" t="s">
        <v>329</v>
      </c>
      <c r="B18" s="227">
        <v>17.396379169046615</v>
      </c>
      <c r="C18" s="228">
        <v>13.827700101820351</v>
      </c>
      <c r="D18" s="228">
        <v>68.775920729133034</v>
      </c>
      <c r="E18" s="229">
        <v>82.603620830953389</v>
      </c>
      <c r="F18" s="230">
        <v>40.146022931770268</v>
      </c>
      <c r="G18" s="231">
        <v>31.677721219599981</v>
      </c>
      <c r="H18" s="231">
        <v>28.176255848629751</v>
      </c>
      <c r="I18" s="232">
        <v>59.853977068229725</v>
      </c>
      <c r="J18" s="227">
        <v>63.262697420747635</v>
      </c>
      <c r="K18" s="228">
        <v>30.527780933984776</v>
      </c>
      <c r="L18" s="228">
        <v>6.209521645267583</v>
      </c>
      <c r="M18" s="229">
        <v>36.737302579252358</v>
      </c>
      <c r="N18" s="230">
        <v>86.481221257026064</v>
      </c>
      <c r="O18" s="231">
        <v>12.731540623403168</v>
      </c>
      <c r="P18" s="231">
        <v>0.7872381195707715</v>
      </c>
      <c r="Q18" s="232">
        <v>13.518778742973939</v>
      </c>
      <c r="R18" s="227">
        <v>98.358060505594693</v>
      </c>
      <c r="S18" s="228">
        <v>1.6145876502279319</v>
      </c>
      <c r="T18" s="228">
        <v>2.7351844177372568E-2</v>
      </c>
      <c r="U18" s="229">
        <v>1.6419394944053045</v>
      </c>
      <c r="V18" s="230">
        <v>73.147697073339529</v>
      </c>
      <c r="W18" s="231">
        <v>12.954445426232098</v>
      </c>
      <c r="X18" s="231">
        <v>13.897857500428366</v>
      </c>
      <c r="Y18" s="232">
        <v>26.85230292666046</v>
      </c>
      <c r="Z18" s="233">
        <v>910</v>
      </c>
      <c r="AA18" s="234">
        <v>58700</v>
      </c>
      <c r="AB18" s="235">
        <v>17.232704162597656</v>
      </c>
    </row>
    <row r="19" spans="1:28" x14ac:dyDescent="0.25">
      <c r="A19" s="205" t="s">
        <v>330</v>
      </c>
      <c r="B19" s="227">
        <v>18.532484579947074</v>
      </c>
      <c r="C19" s="228">
        <v>15.49457462972423</v>
      </c>
      <c r="D19" s="228">
        <v>65.972940790328693</v>
      </c>
      <c r="E19" s="229">
        <v>81.467515420052933</v>
      </c>
      <c r="F19" s="230">
        <v>39.817490753962709</v>
      </c>
      <c r="G19" s="231">
        <v>33.676447645996596</v>
      </c>
      <c r="H19" s="231">
        <v>26.506061600040699</v>
      </c>
      <c r="I19" s="232">
        <v>60.182509246037299</v>
      </c>
      <c r="J19" s="227">
        <v>64.300627580868991</v>
      </c>
      <c r="K19" s="228">
        <v>31.912809828799048</v>
      </c>
      <c r="L19" s="228">
        <v>3.7865625903319682</v>
      </c>
      <c r="M19" s="229">
        <v>35.699372419131024</v>
      </c>
      <c r="N19" s="230">
        <v>88.191465666415951</v>
      </c>
      <c r="O19" s="231">
        <v>10.601970566797398</v>
      </c>
      <c r="P19" s="231">
        <v>1.2065637667866547</v>
      </c>
      <c r="Q19" s="232">
        <v>11.808534333584054</v>
      </c>
      <c r="R19" s="227">
        <v>97.503371142492384</v>
      </c>
      <c r="S19" s="228">
        <v>2.3786358917074693</v>
      </c>
      <c r="T19" s="228">
        <v>0.11799296580014393</v>
      </c>
      <c r="U19" s="229">
        <v>2.4966288575076132</v>
      </c>
      <c r="V19" s="230">
        <v>72.717977169903762</v>
      </c>
      <c r="W19" s="231">
        <v>14.127405947449837</v>
      </c>
      <c r="X19" s="231">
        <v>13.154616882646403</v>
      </c>
      <c r="Y19" s="232">
        <v>27.282022830096242</v>
      </c>
      <c r="Z19" s="233">
        <v>910</v>
      </c>
      <c r="AA19" s="234">
        <v>56900</v>
      </c>
      <c r="AB19" s="235">
        <v>18.431999206542969</v>
      </c>
    </row>
    <row r="20" spans="1:28" x14ac:dyDescent="0.25">
      <c r="A20" s="205" t="s">
        <v>331</v>
      </c>
      <c r="B20" s="227">
        <v>10.865085086613883</v>
      </c>
      <c r="C20" s="228">
        <v>18.570510917126263</v>
      </c>
      <c r="D20" s="228">
        <v>70.564403996259855</v>
      </c>
      <c r="E20" s="229">
        <v>89.134914913386126</v>
      </c>
      <c r="F20" s="230">
        <v>29.629220791114964</v>
      </c>
      <c r="G20" s="231">
        <v>34.837140827793576</v>
      </c>
      <c r="H20" s="231">
        <v>35.533638381091457</v>
      </c>
      <c r="I20" s="232">
        <v>70.37077920888504</v>
      </c>
      <c r="J20" s="227">
        <v>51.347403935694217</v>
      </c>
      <c r="K20" s="228">
        <v>40.386200570921162</v>
      </c>
      <c r="L20" s="228">
        <v>8.2663954933846284</v>
      </c>
      <c r="M20" s="229">
        <v>48.652596064305783</v>
      </c>
      <c r="N20" s="230">
        <v>78.766898737414309</v>
      </c>
      <c r="O20" s="231">
        <v>18.128897949548961</v>
      </c>
      <c r="P20" s="231">
        <v>3.1042033130367339</v>
      </c>
      <c r="Q20" s="232">
        <v>21.233101262585695</v>
      </c>
      <c r="R20" s="227">
        <v>97.214892232364235</v>
      </c>
      <c r="S20" s="228">
        <v>2.4710172285983756</v>
      </c>
      <c r="T20" s="228">
        <v>0.31409053903738832</v>
      </c>
      <c r="U20" s="229">
        <v>2.7851077676357643</v>
      </c>
      <c r="V20" s="230">
        <v>73.317469775766469</v>
      </c>
      <c r="W20" s="231">
        <v>16.160016841779498</v>
      </c>
      <c r="X20" s="231">
        <v>10.522513382454033</v>
      </c>
      <c r="Y20" s="232">
        <v>26.682530224233531</v>
      </c>
      <c r="Z20" s="233">
        <v>1090</v>
      </c>
      <c r="AA20" s="234">
        <v>65680</v>
      </c>
      <c r="AB20" s="235">
        <v>19.679576873779297</v>
      </c>
    </row>
    <row r="21" spans="1:28" x14ac:dyDescent="0.25">
      <c r="A21" s="205" t="s">
        <v>332</v>
      </c>
      <c r="B21" s="227">
        <v>16.720585681814516</v>
      </c>
      <c r="C21" s="228">
        <v>13.620145723096973</v>
      </c>
      <c r="D21" s="228">
        <v>69.659268595088506</v>
      </c>
      <c r="E21" s="229">
        <v>83.279414318185488</v>
      </c>
      <c r="F21" s="230">
        <v>24.94474231824984</v>
      </c>
      <c r="G21" s="231">
        <v>21.91138512839083</v>
      </c>
      <c r="H21" s="231">
        <v>53.14387255335933</v>
      </c>
      <c r="I21" s="232">
        <v>75.055257681750149</v>
      </c>
      <c r="J21" s="227">
        <v>28.135353569508176</v>
      </c>
      <c r="K21" s="228">
        <v>37.046416412102204</v>
      </c>
      <c r="L21" s="228">
        <v>34.818230018389613</v>
      </c>
      <c r="M21" s="229">
        <v>71.864646430491817</v>
      </c>
      <c r="N21" s="230">
        <v>50.010068056753987</v>
      </c>
      <c r="O21" s="231">
        <v>38.134906660295528</v>
      </c>
      <c r="P21" s="231">
        <v>11.855025282950482</v>
      </c>
      <c r="Q21" s="232">
        <v>49.989931943246006</v>
      </c>
      <c r="R21" s="227">
        <v>88.538715295174441</v>
      </c>
      <c r="S21" s="228">
        <v>10.484843901806014</v>
      </c>
      <c r="T21" s="228">
        <v>0.97644080301953706</v>
      </c>
      <c r="U21" s="229">
        <v>11.461284704825554</v>
      </c>
      <c r="V21" s="230">
        <v>66.214924368049623</v>
      </c>
      <c r="W21" s="231">
        <v>18.315583688745537</v>
      </c>
      <c r="X21" s="231">
        <v>15.469491943204844</v>
      </c>
      <c r="Y21" s="232">
        <v>33.785075631950384</v>
      </c>
      <c r="Z21" s="233">
        <v>1799</v>
      </c>
      <c r="AA21" s="234">
        <v>93000</v>
      </c>
      <c r="AB21" s="235">
        <v>22.495201110839844</v>
      </c>
    </row>
    <row r="22" spans="1:28" x14ac:dyDescent="0.25">
      <c r="A22" s="205" t="s">
        <v>333</v>
      </c>
      <c r="B22" s="227">
        <v>20.156469408224677</v>
      </c>
      <c r="C22" s="228">
        <v>8.437311935807422</v>
      </c>
      <c r="D22" s="228">
        <v>71.406218655967905</v>
      </c>
      <c r="E22" s="229">
        <v>79.84353059177532</v>
      </c>
      <c r="F22" s="230">
        <v>23.098478783026422</v>
      </c>
      <c r="G22" s="231">
        <v>20.922192299293982</v>
      </c>
      <c r="H22" s="231">
        <v>55.979328917679595</v>
      </c>
      <c r="I22" s="232">
        <v>76.901521216973578</v>
      </c>
      <c r="J22" s="227">
        <v>28.148967042078354</v>
      </c>
      <c r="K22" s="228">
        <v>37.93615698196642</v>
      </c>
      <c r="L22" s="228">
        <v>33.914875975955226</v>
      </c>
      <c r="M22" s="229">
        <v>71.851032957921646</v>
      </c>
      <c r="N22" s="230">
        <v>50.411394099484198</v>
      </c>
      <c r="O22" s="231">
        <v>35.167502543325782</v>
      </c>
      <c r="P22" s="231">
        <v>14.421103357190027</v>
      </c>
      <c r="Q22" s="232">
        <v>49.588605900515802</v>
      </c>
      <c r="R22" s="227">
        <v>87.231885341916936</v>
      </c>
      <c r="S22" s="228">
        <v>10.501136934116882</v>
      </c>
      <c r="T22" s="228">
        <v>2.2669777239661775</v>
      </c>
      <c r="U22" s="229">
        <v>12.768114658083061</v>
      </c>
      <c r="V22" s="230">
        <v>66.06842927448055</v>
      </c>
      <c r="W22" s="231">
        <v>17.580955848670996</v>
      </c>
      <c r="X22" s="231">
        <v>16.35061487684845</v>
      </c>
      <c r="Y22" s="232">
        <v>33.931570725519443</v>
      </c>
      <c r="Z22" s="233">
        <v>1854</v>
      </c>
      <c r="AA22" s="234">
        <v>97800</v>
      </c>
      <c r="AB22" s="235">
        <v>22.941818237304688</v>
      </c>
    </row>
    <row r="23" spans="1:28" x14ac:dyDescent="0.25">
      <c r="A23" s="205" t="s">
        <v>334</v>
      </c>
      <c r="B23" s="227">
        <v>12.577885732389904</v>
      </c>
      <c r="C23" s="228">
        <v>12.424754461928398</v>
      </c>
      <c r="D23" s="228">
        <v>74.997359805681697</v>
      </c>
      <c r="E23" s="229">
        <v>87.422114267610098</v>
      </c>
      <c r="F23" s="230">
        <v>35.43578834625054</v>
      </c>
      <c r="G23" s="231">
        <v>37.353286821474789</v>
      </c>
      <c r="H23" s="231">
        <v>27.210924832274667</v>
      </c>
      <c r="I23" s="232">
        <v>64.564211653749453</v>
      </c>
      <c r="J23" s="227">
        <v>65.249340630860004</v>
      </c>
      <c r="K23" s="228">
        <v>28.782034668333512</v>
      </c>
      <c r="L23" s="228">
        <v>5.9686247008064885</v>
      </c>
      <c r="M23" s="229">
        <v>34.750659369140003</v>
      </c>
      <c r="N23" s="230">
        <v>89.975136564039531</v>
      </c>
      <c r="O23" s="231">
        <v>8.7095969165642249</v>
      </c>
      <c r="P23" s="231">
        <v>1.3152665193962529</v>
      </c>
      <c r="Q23" s="232">
        <v>10.024863435960478</v>
      </c>
      <c r="R23" s="227">
        <v>98.032773162003224</v>
      </c>
      <c r="S23" s="228">
        <v>1.7328338530439698</v>
      </c>
      <c r="T23" s="228">
        <v>0.2343929849528075</v>
      </c>
      <c r="U23" s="229">
        <v>1.9672268379967772</v>
      </c>
      <c r="V23" s="230">
        <v>73.316453728681481</v>
      </c>
      <c r="W23" s="231">
        <v>13.044812078052493</v>
      </c>
      <c r="X23" s="231">
        <v>13.63873419326602</v>
      </c>
      <c r="Y23" s="232">
        <v>26.683546271318509</v>
      </c>
      <c r="Z23" s="233">
        <v>877</v>
      </c>
      <c r="AA23" s="234">
        <v>58800</v>
      </c>
      <c r="AB23" s="235">
        <v>18.110092163085938</v>
      </c>
    </row>
    <row r="24" spans="1:28" x14ac:dyDescent="0.25">
      <c r="A24" s="205" t="s">
        <v>335</v>
      </c>
      <c r="B24" s="227">
        <v>16.625011157725609</v>
      </c>
      <c r="C24" s="228">
        <v>10.53735606533964</v>
      </c>
      <c r="D24" s="228">
        <v>72.83763277693474</v>
      </c>
      <c r="E24" s="229">
        <v>83.374988842274391</v>
      </c>
      <c r="F24" s="230">
        <v>31.510522940593482</v>
      </c>
      <c r="G24" s="231">
        <v>29.166909578499389</v>
      </c>
      <c r="H24" s="231">
        <v>39.322567480907125</v>
      </c>
      <c r="I24" s="232">
        <v>68.489477059406525</v>
      </c>
      <c r="J24" s="227">
        <v>48.744860696136264</v>
      </c>
      <c r="K24" s="228">
        <v>34.799152174468198</v>
      </c>
      <c r="L24" s="228">
        <v>16.455987129395542</v>
      </c>
      <c r="M24" s="229">
        <v>51.255139303863743</v>
      </c>
      <c r="N24" s="230">
        <v>74.039860543003812</v>
      </c>
      <c r="O24" s="231">
        <v>23.563565487138661</v>
      </c>
      <c r="P24" s="231">
        <v>2.3965739698575232</v>
      </c>
      <c r="Q24" s="232">
        <v>25.960139456996185</v>
      </c>
      <c r="R24" s="227">
        <v>96.233137556913391</v>
      </c>
      <c r="S24" s="228">
        <v>3.3462534486552364</v>
      </c>
      <c r="T24" s="228">
        <v>0.42060899443137389</v>
      </c>
      <c r="U24" s="229">
        <v>3.7668624430866098</v>
      </c>
      <c r="V24" s="230">
        <v>70.158285317912629</v>
      </c>
      <c r="W24" s="231">
        <v>16.422842443191918</v>
      </c>
      <c r="X24" s="231">
        <v>13.418872238895455</v>
      </c>
      <c r="Y24" s="232">
        <v>29.841714682087371</v>
      </c>
      <c r="Z24" s="233">
        <v>1062</v>
      </c>
      <c r="AA24" s="234">
        <v>61700</v>
      </c>
      <c r="AB24" s="235">
        <v>19.852632522583008</v>
      </c>
    </row>
    <row r="25" spans="1:28" x14ac:dyDescent="0.25">
      <c r="A25" s="205" t="s">
        <v>336</v>
      </c>
      <c r="B25" s="227">
        <v>13.12164285453283</v>
      </c>
      <c r="C25" s="228">
        <v>6.6686154858040707</v>
      </c>
      <c r="D25" s="228">
        <v>80.209741659663109</v>
      </c>
      <c r="E25" s="229">
        <v>86.878357145467163</v>
      </c>
      <c r="F25" s="230">
        <v>30.377163051425786</v>
      </c>
      <c r="G25" s="231">
        <v>28.089203022178893</v>
      </c>
      <c r="H25" s="231">
        <v>41.533633926395318</v>
      </c>
      <c r="I25" s="232">
        <v>69.622836948574218</v>
      </c>
      <c r="J25" s="227">
        <v>45.800200830461094</v>
      </c>
      <c r="K25" s="228">
        <v>41.251662279154338</v>
      </c>
      <c r="L25" s="228">
        <v>12.948136890384562</v>
      </c>
      <c r="M25" s="229">
        <v>54.199799169538906</v>
      </c>
      <c r="N25" s="230">
        <v>73.015389767555135</v>
      </c>
      <c r="O25" s="231">
        <v>22.108900491681002</v>
      </c>
      <c r="P25" s="231">
        <v>4.8757097407638561</v>
      </c>
      <c r="Q25" s="232">
        <v>26.984610232444854</v>
      </c>
      <c r="R25" s="227">
        <v>96.013961753856819</v>
      </c>
      <c r="S25" s="228">
        <v>3.4564544791600293</v>
      </c>
      <c r="T25" s="228">
        <v>0.52958376698314247</v>
      </c>
      <c r="U25" s="229">
        <v>3.9860382461431718</v>
      </c>
      <c r="V25" s="230">
        <v>70.406350543138558</v>
      </c>
      <c r="W25" s="231">
        <v>15.018060755196169</v>
      </c>
      <c r="X25" s="231">
        <v>14.575588701665273</v>
      </c>
      <c r="Y25" s="232">
        <v>29.593649456861442</v>
      </c>
      <c r="Z25" s="233">
        <v>1208</v>
      </c>
      <c r="AA25" s="234">
        <v>68000</v>
      </c>
      <c r="AB25" s="235">
        <v>19.706422805786133</v>
      </c>
    </row>
    <row r="26" spans="1:28" x14ac:dyDescent="0.25">
      <c r="A26" s="205" t="s">
        <v>337</v>
      </c>
      <c r="B26" s="227">
        <v>18.766107532159008</v>
      </c>
      <c r="C26" s="228">
        <v>12.529390010928035</v>
      </c>
      <c r="D26" s="228">
        <v>68.704502456912962</v>
      </c>
      <c r="E26" s="229">
        <v>81.233892467841002</v>
      </c>
      <c r="F26" s="230">
        <v>36.901447787602692</v>
      </c>
      <c r="G26" s="231">
        <v>30.665892820091123</v>
      </c>
      <c r="H26" s="231">
        <v>32.432659392306192</v>
      </c>
      <c r="I26" s="232">
        <v>63.098552212397308</v>
      </c>
      <c r="J26" s="227">
        <v>51.199597123754458</v>
      </c>
      <c r="K26" s="228">
        <v>39.324038855716623</v>
      </c>
      <c r="L26" s="228">
        <v>9.4763640205289121</v>
      </c>
      <c r="M26" s="229">
        <v>48.800402876245535</v>
      </c>
      <c r="N26" s="230">
        <v>80.992098792292879</v>
      </c>
      <c r="O26" s="231">
        <v>16.881269921028007</v>
      </c>
      <c r="P26" s="231">
        <v>2.1266312866791126</v>
      </c>
      <c r="Q26" s="232">
        <v>19.007901207707121</v>
      </c>
      <c r="R26" s="227">
        <v>97.423209796585738</v>
      </c>
      <c r="S26" s="228">
        <v>2.2058350684938723</v>
      </c>
      <c r="T26" s="228">
        <v>0.37095513492038529</v>
      </c>
      <c r="U26" s="229">
        <v>2.5767902034142578</v>
      </c>
      <c r="V26" s="230">
        <v>73.897002895905516</v>
      </c>
      <c r="W26" s="231">
        <v>14.611715364524416</v>
      </c>
      <c r="X26" s="231">
        <v>11.491281739570066</v>
      </c>
      <c r="Y26" s="232">
        <v>26.102997104094484</v>
      </c>
      <c r="Z26" s="233">
        <v>1090</v>
      </c>
      <c r="AA26" s="234">
        <v>65150</v>
      </c>
      <c r="AB26" s="235">
        <v>18.908843994140625</v>
      </c>
    </row>
    <row r="27" spans="1:28" x14ac:dyDescent="0.25">
      <c r="A27" s="205" t="s">
        <v>338</v>
      </c>
      <c r="B27" s="227">
        <v>23.564734261149091</v>
      </c>
      <c r="C27" s="228">
        <v>17.569705130766881</v>
      </c>
      <c r="D27" s="228">
        <v>58.865560608084031</v>
      </c>
      <c r="E27" s="229">
        <v>76.435265738850916</v>
      </c>
      <c r="F27" s="230">
        <v>39.105596714198924</v>
      </c>
      <c r="G27" s="231">
        <v>40.544090857330119</v>
      </c>
      <c r="H27" s="231">
        <v>20.350312428470957</v>
      </c>
      <c r="I27" s="232">
        <v>60.894403285801069</v>
      </c>
      <c r="J27" s="227">
        <v>72.608383019337865</v>
      </c>
      <c r="K27" s="228">
        <v>25.01211559573267</v>
      </c>
      <c r="L27" s="228">
        <v>2.3795013849294682</v>
      </c>
      <c r="M27" s="229">
        <v>27.391616980662135</v>
      </c>
      <c r="N27" s="230">
        <v>90.801369865603988</v>
      </c>
      <c r="O27" s="231">
        <v>7.6962746303131393</v>
      </c>
      <c r="P27" s="231">
        <v>1.5023555040828716</v>
      </c>
      <c r="Q27" s="232">
        <v>9.1986301343960104</v>
      </c>
      <c r="R27" s="227">
        <v>96.852612565703623</v>
      </c>
      <c r="S27" s="228">
        <v>2.6879351048202773</v>
      </c>
      <c r="T27" s="228">
        <v>0.45945232947610037</v>
      </c>
      <c r="U27" s="229">
        <v>3.1473874342963781</v>
      </c>
      <c r="V27" s="230">
        <v>75.077337423790723</v>
      </c>
      <c r="W27" s="231">
        <v>14.791035505494671</v>
      </c>
      <c r="X27" s="231">
        <v>10.131627070714606</v>
      </c>
      <c r="Y27" s="232">
        <v>24.92266257620928</v>
      </c>
      <c r="Z27" s="233">
        <v>830</v>
      </c>
      <c r="AA27" s="234">
        <v>55000</v>
      </c>
      <c r="AB27" s="235">
        <v>17.833333969116211</v>
      </c>
    </row>
    <row r="28" spans="1:28" x14ac:dyDescent="0.25">
      <c r="A28" s="205" t="s">
        <v>339</v>
      </c>
      <c r="B28" s="227">
        <v>13.559585619402428</v>
      </c>
      <c r="C28" s="228">
        <v>8.6906392523818869</v>
      </c>
      <c r="D28" s="228">
        <v>77.749775128215674</v>
      </c>
      <c r="E28" s="229">
        <v>86.440414380597574</v>
      </c>
      <c r="F28" s="230">
        <v>20.544850727694676</v>
      </c>
      <c r="G28" s="231">
        <v>32.36250704812786</v>
      </c>
      <c r="H28" s="231">
        <v>47.092642224177467</v>
      </c>
      <c r="I28" s="232">
        <v>79.45514927230532</v>
      </c>
      <c r="J28" s="227">
        <v>43.330292827244456</v>
      </c>
      <c r="K28" s="228">
        <v>38.713872979353958</v>
      </c>
      <c r="L28" s="228">
        <v>17.955834193401586</v>
      </c>
      <c r="M28" s="229">
        <v>56.669707172755544</v>
      </c>
      <c r="N28" s="230">
        <v>70.350736672444</v>
      </c>
      <c r="O28" s="231">
        <v>24.119140230264545</v>
      </c>
      <c r="P28" s="231">
        <v>5.530123097291451</v>
      </c>
      <c r="Q28" s="232">
        <v>29.649263327555996</v>
      </c>
      <c r="R28" s="227">
        <v>93.44351267465521</v>
      </c>
      <c r="S28" s="228">
        <v>5.9666424429718337</v>
      </c>
      <c r="T28" s="228">
        <v>0.58984488237294641</v>
      </c>
      <c r="U28" s="229">
        <v>6.5564873253447802</v>
      </c>
      <c r="V28" s="230">
        <v>68.505054933529294</v>
      </c>
      <c r="W28" s="231">
        <v>16.210488259355433</v>
      </c>
      <c r="X28" s="231">
        <v>15.284456807115271</v>
      </c>
      <c r="Y28" s="232">
        <v>31.494945066470702</v>
      </c>
      <c r="Z28" s="233">
        <v>1300</v>
      </c>
      <c r="AA28" s="234">
        <v>75000</v>
      </c>
      <c r="AB28" s="235">
        <v>21.200000762939453</v>
      </c>
    </row>
    <row r="29" spans="1:28" x14ac:dyDescent="0.25">
      <c r="A29" s="205" t="s">
        <v>340</v>
      </c>
      <c r="B29" s="227">
        <v>14.291153425352398</v>
      </c>
      <c r="C29" s="228">
        <v>11.123797382696935</v>
      </c>
      <c r="D29" s="228">
        <v>74.585049191950674</v>
      </c>
      <c r="E29" s="229">
        <v>85.708846574647595</v>
      </c>
      <c r="F29" s="230">
        <v>32.985057678631755</v>
      </c>
      <c r="G29" s="231">
        <v>38.405053410562303</v>
      </c>
      <c r="H29" s="231">
        <v>28.609888910805935</v>
      </c>
      <c r="I29" s="232">
        <v>67.014942321368238</v>
      </c>
      <c r="J29" s="227">
        <v>65.43714171099279</v>
      </c>
      <c r="K29" s="228">
        <v>30.212467617645935</v>
      </c>
      <c r="L29" s="228">
        <v>4.3503906713612848</v>
      </c>
      <c r="M29" s="229">
        <v>34.562858289007217</v>
      </c>
      <c r="N29" s="230">
        <v>87.111861453440156</v>
      </c>
      <c r="O29" s="231">
        <v>11.482780966064567</v>
      </c>
      <c r="P29" s="231">
        <v>1.4053575804952747</v>
      </c>
      <c r="Q29" s="232">
        <v>12.888138546559841</v>
      </c>
      <c r="R29" s="227">
        <v>97.939937789506232</v>
      </c>
      <c r="S29" s="228">
        <v>1.8769681714427653</v>
      </c>
      <c r="T29" s="228">
        <v>0.18309403905100852</v>
      </c>
      <c r="U29" s="229">
        <v>2.0600622104937734</v>
      </c>
      <c r="V29" s="230">
        <v>76.163948755765318</v>
      </c>
      <c r="W29" s="231">
        <v>12.508833381727507</v>
      </c>
      <c r="X29" s="231">
        <v>11.327217862507172</v>
      </c>
      <c r="Y29" s="232">
        <v>23.836051244234678</v>
      </c>
      <c r="Z29" s="233">
        <v>988</v>
      </c>
      <c r="AA29" s="234">
        <v>67500</v>
      </c>
      <c r="AB29" s="235">
        <v>17.559658050537109</v>
      </c>
    </row>
    <row r="30" spans="1:28" x14ac:dyDescent="0.25">
      <c r="A30" s="205" t="s">
        <v>341</v>
      </c>
      <c r="B30" s="227">
        <v>19.722814498933904</v>
      </c>
      <c r="C30" s="228">
        <v>14.947266219920804</v>
      </c>
      <c r="D30" s="228">
        <v>65.329919281145294</v>
      </c>
      <c r="E30" s="229">
        <v>80.2771855010661</v>
      </c>
      <c r="F30" s="230">
        <v>34.694311015259942</v>
      </c>
      <c r="G30" s="231">
        <v>37.363983923144787</v>
      </c>
      <c r="H30" s="231">
        <v>27.941705061595268</v>
      </c>
      <c r="I30" s="232">
        <v>65.305688984740058</v>
      </c>
      <c r="J30" s="227">
        <v>64.95573355817875</v>
      </c>
      <c r="K30" s="228">
        <v>28.100272408872744</v>
      </c>
      <c r="L30" s="228">
        <v>6.9439940329485017</v>
      </c>
      <c r="M30" s="229">
        <v>35.04426644182125</v>
      </c>
      <c r="N30" s="230">
        <v>87.716567579291166</v>
      </c>
      <c r="O30" s="231">
        <v>10.920874690617744</v>
      </c>
      <c r="P30" s="231">
        <v>1.3625577300910923</v>
      </c>
      <c r="Q30" s="232">
        <v>12.283432420708836</v>
      </c>
      <c r="R30" s="227">
        <v>97.776045614541175</v>
      </c>
      <c r="S30" s="228">
        <v>2.1588959709814919</v>
      </c>
      <c r="T30" s="228">
        <v>6.5058414477338497E-2</v>
      </c>
      <c r="U30" s="229">
        <v>2.2239543854588306</v>
      </c>
      <c r="V30" s="230">
        <v>72.632095234166215</v>
      </c>
      <c r="W30" s="231">
        <v>14.271373368720692</v>
      </c>
      <c r="X30" s="231">
        <v>13.096531397113086</v>
      </c>
      <c r="Y30" s="232">
        <v>27.367904765833778</v>
      </c>
      <c r="Z30" s="233">
        <v>900</v>
      </c>
      <c r="AA30" s="234">
        <v>55760</v>
      </c>
      <c r="AB30" s="235">
        <v>19.47087287902832</v>
      </c>
    </row>
    <row r="31" spans="1:28" x14ac:dyDescent="0.25">
      <c r="A31" s="205" t="s">
        <v>342</v>
      </c>
      <c r="B31" s="227">
        <v>9.6193539096625553</v>
      </c>
      <c r="C31" s="228">
        <v>11.016176258820142</v>
      </c>
      <c r="D31" s="228">
        <v>79.364469831517297</v>
      </c>
      <c r="E31" s="229">
        <v>90.38064609033745</v>
      </c>
      <c r="F31" s="230">
        <v>23.972109591117512</v>
      </c>
      <c r="G31" s="231">
        <v>31.479025351472206</v>
      </c>
      <c r="H31" s="231">
        <v>44.548865057410289</v>
      </c>
      <c r="I31" s="232">
        <v>76.027890408882499</v>
      </c>
      <c r="J31" s="227">
        <v>36.33863965267728</v>
      </c>
      <c r="K31" s="228">
        <v>45.600578871201158</v>
      </c>
      <c r="L31" s="228">
        <v>18.060781476121562</v>
      </c>
      <c r="M31" s="229">
        <v>63.661360347322713</v>
      </c>
      <c r="N31" s="230">
        <v>68.033395775466701</v>
      </c>
      <c r="O31" s="231">
        <v>28.058587946515086</v>
      </c>
      <c r="P31" s="231">
        <v>3.9080162780182155</v>
      </c>
      <c r="Q31" s="232">
        <v>31.966604224533302</v>
      </c>
      <c r="R31" s="227">
        <v>95.338537131954908</v>
      </c>
      <c r="S31" s="228">
        <v>4.1042374870346681</v>
      </c>
      <c r="T31" s="228">
        <v>0.55722538101042529</v>
      </c>
      <c r="U31" s="229">
        <v>4.6614628680450929</v>
      </c>
      <c r="V31" s="230">
        <v>68.511380489449877</v>
      </c>
      <c r="W31" s="231">
        <v>17.823329550110778</v>
      </c>
      <c r="X31" s="231">
        <v>13.665289960439337</v>
      </c>
      <c r="Y31" s="232">
        <v>31.488619510550116</v>
      </c>
      <c r="Z31" s="233">
        <v>1337</v>
      </c>
      <c r="AA31" s="234">
        <v>72000</v>
      </c>
      <c r="AB31" s="235">
        <v>22.051387786865234</v>
      </c>
    </row>
    <row r="32" spans="1:28" x14ac:dyDescent="0.25">
      <c r="A32" s="205" t="s">
        <v>343</v>
      </c>
      <c r="B32" s="227">
        <v>13.598337950138504</v>
      </c>
      <c r="C32" s="228">
        <v>12.806094182825484</v>
      </c>
      <c r="D32" s="228">
        <v>73.59556786703601</v>
      </c>
      <c r="E32" s="229">
        <v>86.4016620498615</v>
      </c>
      <c r="F32" s="230">
        <v>38.046830139724804</v>
      </c>
      <c r="G32" s="231">
        <v>28.876459454286383</v>
      </c>
      <c r="H32" s="231">
        <v>33.076710405988813</v>
      </c>
      <c r="I32" s="232">
        <v>61.953169860275196</v>
      </c>
      <c r="J32" s="227">
        <v>60.064569881274736</v>
      </c>
      <c r="K32" s="228">
        <v>35.119766715267652</v>
      </c>
      <c r="L32" s="228">
        <v>4.8156634034576129</v>
      </c>
      <c r="M32" s="229">
        <v>39.935430118725264</v>
      </c>
      <c r="N32" s="230">
        <v>87.71748072762729</v>
      </c>
      <c r="O32" s="231">
        <v>11.260245589445137</v>
      </c>
      <c r="P32" s="231">
        <v>1.0222736829275725</v>
      </c>
      <c r="Q32" s="232">
        <v>12.28251927237271</v>
      </c>
      <c r="R32" s="227">
        <v>98.285888689999922</v>
      </c>
      <c r="S32" s="228">
        <v>1.2422770129259499</v>
      </c>
      <c r="T32" s="228">
        <v>0.47183429707413244</v>
      </c>
      <c r="U32" s="229">
        <v>1.7141113100000827</v>
      </c>
      <c r="V32" s="230">
        <v>71.812715803244046</v>
      </c>
      <c r="W32" s="231">
        <v>13.823671846992749</v>
      </c>
      <c r="X32" s="231">
        <v>14.363612349763205</v>
      </c>
      <c r="Y32" s="232">
        <v>28.18728419675595</v>
      </c>
      <c r="Z32" s="233">
        <v>930</v>
      </c>
      <c r="AA32" s="234">
        <v>55000</v>
      </c>
      <c r="AB32" s="235">
        <v>18.448276519775391</v>
      </c>
    </row>
    <row r="33" spans="1:28" x14ac:dyDescent="0.25">
      <c r="A33" s="205" t="s">
        <v>344</v>
      </c>
      <c r="B33" s="227">
        <v>14.979183107578036</v>
      </c>
      <c r="C33" s="228">
        <v>13.261407354833576</v>
      </c>
      <c r="D33" s="228">
        <v>71.759409537588382</v>
      </c>
      <c r="E33" s="229">
        <v>85.020816892421962</v>
      </c>
      <c r="F33" s="230">
        <v>23.62205302192756</v>
      </c>
      <c r="G33" s="231">
        <v>41.298534378509764</v>
      </c>
      <c r="H33" s="231">
        <v>35.079412599562673</v>
      </c>
      <c r="I33" s="232">
        <v>76.377946978072444</v>
      </c>
      <c r="J33" s="227">
        <v>59.279851340703658</v>
      </c>
      <c r="K33" s="228">
        <v>33.261459824528721</v>
      </c>
      <c r="L33" s="228">
        <v>7.4586888347676172</v>
      </c>
      <c r="M33" s="229">
        <v>40.720148659296342</v>
      </c>
      <c r="N33" s="230">
        <v>84.440953774172442</v>
      </c>
      <c r="O33" s="231">
        <v>14.03069634504131</v>
      </c>
      <c r="P33" s="231">
        <v>1.5283498807862483</v>
      </c>
      <c r="Q33" s="232">
        <v>15.559046225827558</v>
      </c>
      <c r="R33" s="227">
        <v>96.862917141676661</v>
      </c>
      <c r="S33" s="228">
        <v>2.9947262116530702</v>
      </c>
      <c r="T33" s="228">
        <v>0.14235664667027037</v>
      </c>
      <c r="U33" s="229">
        <v>3.1370828583233408</v>
      </c>
      <c r="V33" s="230">
        <v>73.89295332898044</v>
      </c>
      <c r="W33" s="231">
        <v>14.725110553842203</v>
      </c>
      <c r="X33" s="231">
        <v>11.381936117177363</v>
      </c>
      <c r="Y33" s="232">
        <v>26.107046671019564</v>
      </c>
      <c r="Z33" s="233">
        <v>1068</v>
      </c>
      <c r="AA33" s="234">
        <v>66600</v>
      </c>
      <c r="AB33" s="235">
        <v>19.733333587646484</v>
      </c>
    </row>
    <row r="34" spans="1:28" x14ac:dyDescent="0.25">
      <c r="A34" s="205" t="s">
        <v>345</v>
      </c>
      <c r="B34" s="227">
        <v>9.5562603952340641</v>
      </c>
      <c r="C34" s="228">
        <v>8.8434698812290442</v>
      </c>
      <c r="D34" s="228">
        <v>81.600269723536883</v>
      </c>
      <c r="E34" s="229">
        <v>90.443739604765938</v>
      </c>
      <c r="F34" s="230">
        <v>21.176722380566478</v>
      </c>
      <c r="G34" s="231">
        <v>31.04486111693079</v>
      </c>
      <c r="H34" s="231">
        <v>47.778416502502743</v>
      </c>
      <c r="I34" s="232">
        <v>78.823277619433526</v>
      </c>
      <c r="J34" s="227">
        <v>40.429942548711331</v>
      </c>
      <c r="K34" s="228">
        <v>43.946742719829288</v>
      </c>
      <c r="L34" s="228">
        <v>15.623314731459381</v>
      </c>
      <c r="M34" s="229">
        <v>59.570057451288669</v>
      </c>
      <c r="N34" s="230">
        <v>69.555183742763845</v>
      </c>
      <c r="O34" s="231">
        <v>26.575549784881751</v>
      </c>
      <c r="P34" s="231">
        <v>3.8692664723544055</v>
      </c>
      <c r="Q34" s="232">
        <v>30.444816257236155</v>
      </c>
      <c r="R34" s="227">
        <v>93.961894509794377</v>
      </c>
      <c r="S34" s="228">
        <v>5.524358860096485</v>
      </c>
      <c r="T34" s="228">
        <v>0.51374663010914501</v>
      </c>
      <c r="U34" s="229">
        <v>6.0381054902056297</v>
      </c>
      <c r="V34" s="230">
        <v>68.268435857565052</v>
      </c>
      <c r="W34" s="231">
        <v>17.715217780452246</v>
      </c>
      <c r="X34" s="231">
        <v>14.016346361982709</v>
      </c>
      <c r="Y34" s="232">
        <v>31.731564142434955</v>
      </c>
      <c r="Z34" s="233">
        <v>1281</v>
      </c>
      <c r="AA34" s="234">
        <v>71000</v>
      </c>
      <c r="AB34" s="235">
        <v>21.432624816894531</v>
      </c>
    </row>
    <row r="35" spans="1:28" x14ac:dyDescent="0.25">
      <c r="A35" s="205" t="s">
        <v>346</v>
      </c>
      <c r="B35" s="227">
        <v>14.095350903168494</v>
      </c>
      <c r="C35" s="228">
        <v>13.426117856085282</v>
      </c>
      <c r="D35" s="228">
        <v>72.478531240746221</v>
      </c>
      <c r="E35" s="229">
        <v>85.904649096831506</v>
      </c>
      <c r="F35" s="230">
        <v>37.125939512350726</v>
      </c>
      <c r="G35" s="231">
        <v>39.950955960047054</v>
      </c>
      <c r="H35" s="231">
        <v>22.923104527602227</v>
      </c>
      <c r="I35" s="232">
        <v>62.874060487649274</v>
      </c>
      <c r="J35" s="227">
        <v>72.257895997039682</v>
      </c>
      <c r="K35" s="228">
        <v>23.815328355934788</v>
      </c>
      <c r="L35" s="228">
        <v>3.9267756470255328</v>
      </c>
      <c r="M35" s="229">
        <v>27.742104002960318</v>
      </c>
      <c r="N35" s="230">
        <v>92.344380246375238</v>
      </c>
      <c r="O35" s="231">
        <v>7.071023656382863</v>
      </c>
      <c r="P35" s="231">
        <v>0.58459609724190553</v>
      </c>
      <c r="Q35" s="232">
        <v>7.6556197536247677</v>
      </c>
      <c r="R35" s="227">
        <v>97.761292373045578</v>
      </c>
      <c r="S35" s="228">
        <v>2.1472368859638924</v>
      </c>
      <c r="T35" s="228">
        <v>9.1470740990519606E-2</v>
      </c>
      <c r="U35" s="229">
        <v>2.2387076269544117</v>
      </c>
      <c r="V35" s="230">
        <v>75.381105589949954</v>
      </c>
      <c r="W35" s="231">
        <v>13.084148716204623</v>
      </c>
      <c r="X35" s="231">
        <v>11.534745693845426</v>
      </c>
      <c r="Y35" s="232">
        <v>24.618894410050054</v>
      </c>
      <c r="Z35" s="233">
        <v>868</v>
      </c>
      <c r="AA35" s="234">
        <v>58200</v>
      </c>
      <c r="AB35" s="235">
        <v>17.982856750488281</v>
      </c>
    </row>
    <row r="36" spans="1:28" x14ac:dyDescent="0.25">
      <c r="A36" s="205" t="s">
        <v>347</v>
      </c>
      <c r="B36" s="227">
        <v>11.19759611903555</v>
      </c>
      <c r="C36" s="228">
        <v>10.897110998479473</v>
      </c>
      <c r="D36" s="228">
        <v>77.905292882484972</v>
      </c>
      <c r="E36" s="229">
        <v>88.802403880964448</v>
      </c>
      <c r="F36" s="230">
        <v>36.949817774039815</v>
      </c>
      <c r="G36" s="231">
        <v>28.118867395570508</v>
      </c>
      <c r="H36" s="231">
        <v>34.931314830389681</v>
      </c>
      <c r="I36" s="232">
        <v>63.050182225960192</v>
      </c>
      <c r="J36" s="227">
        <v>52.620198422793187</v>
      </c>
      <c r="K36" s="228">
        <v>37.3162045281099</v>
      </c>
      <c r="L36" s="228">
        <v>10.063597049096922</v>
      </c>
      <c r="M36" s="229">
        <v>47.379801577206813</v>
      </c>
      <c r="N36" s="230">
        <v>78.868017037967704</v>
      </c>
      <c r="O36" s="231">
        <v>18.821438421230045</v>
      </c>
      <c r="P36" s="231">
        <v>2.3105445408022556</v>
      </c>
      <c r="Q36" s="232">
        <v>21.131982962032296</v>
      </c>
      <c r="R36" s="227">
        <v>97.258024608048217</v>
      </c>
      <c r="S36" s="228">
        <v>2.3764536518433541</v>
      </c>
      <c r="T36" s="228">
        <v>0.36552174010841937</v>
      </c>
      <c r="U36" s="229">
        <v>2.7419753919517738</v>
      </c>
      <c r="V36" s="230">
        <v>67.272920171569737</v>
      </c>
      <c r="W36" s="231">
        <v>16.714409130177785</v>
      </c>
      <c r="X36" s="231">
        <v>16.012670698252474</v>
      </c>
      <c r="Y36" s="232">
        <v>32.727079828430256</v>
      </c>
      <c r="Z36" s="233">
        <v>979</v>
      </c>
      <c r="AA36" s="234">
        <v>54000</v>
      </c>
      <c r="AB36" s="235">
        <v>20.397953033447266</v>
      </c>
    </row>
    <row r="37" spans="1:28" x14ac:dyDescent="0.25">
      <c r="A37" s="205" t="s">
        <v>348</v>
      </c>
      <c r="B37" s="227">
        <v>11.002191990329479</v>
      </c>
      <c r="C37" s="228">
        <v>10.641308718409269</v>
      </c>
      <c r="D37" s="228">
        <v>78.356499291261244</v>
      </c>
      <c r="E37" s="229">
        <v>88.997808009670521</v>
      </c>
      <c r="F37" s="230">
        <v>25.049701345716986</v>
      </c>
      <c r="G37" s="231">
        <v>23.871019983976744</v>
      </c>
      <c r="H37" s="231">
        <v>51.079278670306273</v>
      </c>
      <c r="I37" s="232">
        <v>74.950298654283017</v>
      </c>
      <c r="J37" s="227">
        <v>28.41774138800454</v>
      </c>
      <c r="K37" s="228">
        <v>42.399261059087095</v>
      </c>
      <c r="L37" s="228">
        <v>29.182997552908361</v>
      </c>
      <c r="M37" s="229">
        <v>71.582258611995471</v>
      </c>
      <c r="N37" s="230">
        <v>56.54339764439397</v>
      </c>
      <c r="O37" s="231">
        <v>36.442531583863989</v>
      </c>
      <c r="P37" s="231">
        <v>7.0140707717420439</v>
      </c>
      <c r="Q37" s="232">
        <v>43.456602355606037</v>
      </c>
      <c r="R37" s="227">
        <v>92.007404633188955</v>
      </c>
      <c r="S37" s="228">
        <v>7.4495348927494316</v>
      </c>
      <c r="T37" s="228">
        <v>0.54306047406160718</v>
      </c>
      <c r="U37" s="229">
        <v>7.9925953668110399</v>
      </c>
      <c r="V37" s="230">
        <v>68.163861589257095</v>
      </c>
      <c r="W37" s="231">
        <v>18.204793584905765</v>
      </c>
      <c r="X37" s="231">
        <v>13.631344825837131</v>
      </c>
      <c r="Y37" s="232">
        <v>31.836138410742894</v>
      </c>
      <c r="Z37" s="233">
        <v>1570</v>
      </c>
      <c r="AA37" s="234">
        <v>84500</v>
      </c>
      <c r="AB37" s="235">
        <v>21.631811141967773</v>
      </c>
    </row>
    <row r="38" spans="1:28" x14ac:dyDescent="0.25">
      <c r="A38" s="205" t="s">
        <v>349</v>
      </c>
      <c r="B38" s="227">
        <v>15.012141614108462</v>
      </c>
      <c r="C38" s="228">
        <v>9.3481870333037786</v>
      </c>
      <c r="D38" s="228">
        <v>75.639671352587754</v>
      </c>
      <c r="E38" s="229">
        <v>84.987858385891542</v>
      </c>
      <c r="F38" s="230">
        <v>35.255981280248768</v>
      </c>
      <c r="G38" s="231">
        <v>35.420025073064558</v>
      </c>
      <c r="H38" s="231">
        <v>29.32399364668667</v>
      </c>
      <c r="I38" s="232">
        <v>64.744018719751224</v>
      </c>
      <c r="J38" s="227">
        <v>59.698211737590434</v>
      </c>
      <c r="K38" s="228">
        <v>34.239651580240029</v>
      </c>
      <c r="L38" s="228">
        <v>6.0621366821695419</v>
      </c>
      <c r="M38" s="229">
        <v>40.301788262409566</v>
      </c>
      <c r="N38" s="230">
        <v>85.482111658129355</v>
      </c>
      <c r="O38" s="231">
        <v>13.44470451855457</v>
      </c>
      <c r="P38" s="231">
        <v>1.0731838233160764</v>
      </c>
      <c r="Q38" s="232">
        <v>14.517888341870647</v>
      </c>
      <c r="R38" s="227">
        <v>96.74084857700916</v>
      </c>
      <c r="S38" s="228">
        <v>3.1082149634192482</v>
      </c>
      <c r="T38" s="228">
        <v>0.15093645957159615</v>
      </c>
      <c r="U38" s="229">
        <v>3.2591514229908443</v>
      </c>
      <c r="V38" s="230">
        <v>77.922589746261465</v>
      </c>
      <c r="W38" s="231">
        <v>13.293162832693458</v>
      </c>
      <c r="X38" s="231">
        <v>8.7842474210450749</v>
      </c>
      <c r="Y38" s="232">
        <v>22.077410253738535</v>
      </c>
      <c r="Z38" s="233">
        <v>1059</v>
      </c>
      <c r="AA38" s="234">
        <v>72300</v>
      </c>
      <c r="AB38" s="235">
        <v>18.124675750732422</v>
      </c>
    </row>
    <row r="39" spans="1:28" x14ac:dyDescent="0.25">
      <c r="A39" s="205" t="s">
        <v>350</v>
      </c>
      <c r="B39" s="227">
        <v>11.511574689242257</v>
      </c>
      <c r="C39" s="228">
        <v>11.767530735103154</v>
      </c>
      <c r="D39" s="228">
        <v>76.720894575654583</v>
      </c>
      <c r="E39" s="229">
        <v>88.488425310757748</v>
      </c>
      <c r="F39" s="230">
        <v>32.860230333587445</v>
      </c>
      <c r="G39" s="231">
        <v>34.236470415635324</v>
      </c>
      <c r="H39" s="231">
        <v>32.903299250777238</v>
      </c>
      <c r="I39" s="232">
        <v>67.139769666412548</v>
      </c>
      <c r="J39" s="227">
        <v>57.288701389534246</v>
      </c>
      <c r="K39" s="228">
        <v>35.303734281514579</v>
      </c>
      <c r="L39" s="228">
        <v>7.4075643289511826</v>
      </c>
      <c r="M39" s="229">
        <v>42.711298610465761</v>
      </c>
      <c r="N39" s="230">
        <v>83.838091151855352</v>
      </c>
      <c r="O39" s="231">
        <v>13.809158324202883</v>
      </c>
      <c r="P39" s="231">
        <v>2.3527505239417583</v>
      </c>
      <c r="Q39" s="232">
        <v>16.161908848144641</v>
      </c>
      <c r="R39" s="227">
        <v>96.831392852997439</v>
      </c>
      <c r="S39" s="228">
        <v>2.8742032113171776</v>
      </c>
      <c r="T39" s="228">
        <v>0.29440393568539042</v>
      </c>
      <c r="U39" s="229">
        <v>3.1686071470025681</v>
      </c>
      <c r="V39" s="230">
        <v>71.823285703702552</v>
      </c>
      <c r="W39" s="231">
        <v>14.282832175035312</v>
      </c>
      <c r="X39" s="231">
        <v>13.893882121262132</v>
      </c>
      <c r="Y39" s="232">
        <v>28.176714296297444</v>
      </c>
      <c r="Z39" s="233">
        <v>1000</v>
      </c>
      <c r="AA39" s="234">
        <v>62510</v>
      </c>
      <c r="AB39" s="235">
        <v>18.92547607421875</v>
      </c>
    </row>
    <row r="40" spans="1:28" x14ac:dyDescent="0.25">
      <c r="A40" s="205" t="s">
        <v>351</v>
      </c>
      <c r="B40" s="227">
        <v>10.87912949083106</v>
      </c>
      <c r="C40" s="228">
        <v>18.721542725608078</v>
      </c>
      <c r="D40" s="228">
        <v>70.399327783560864</v>
      </c>
      <c r="E40" s="229">
        <v>89.120870509168938</v>
      </c>
      <c r="F40" s="230">
        <v>37.450199378564712</v>
      </c>
      <c r="G40" s="231">
        <v>30.896772890606023</v>
      </c>
      <c r="H40" s="231">
        <v>31.653027730829265</v>
      </c>
      <c r="I40" s="232">
        <v>62.549800621435296</v>
      </c>
      <c r="J40" s="227">
        <v>47.316490577319051</v>
      </c>
      <c r="K40" s="228">
        <v>42.368952317211516</v>
      </c>
      <c r="L40" s="228">
        <v>10.314557105469433</v>
      </c>
      <c r="M40" s="229">
        <v>52.683509422680949</v>
      </c>
      <c r="N40" s="230">
        <v>82.349305608094141</v>
      </c>
      <c r="O40" s="231">
        <v>15.462551493077118</v>
      </c>
      <c r="P40" s="231">
        <v>2.1881428988287359</v>
      </c>
      <c r="Q40" s="232">
        <v>17.650694391905851</v>
      </c>
      <c r="R40" s="227">
        <v>97.401455074943726</v>
      </c>
      <c r="S40" s="228">
        <v>2.1878792484392298</v>
      </c>
      <c r="T40" s="228">
        <v>0.41066567661704517</v>
      </c>
      <c r="U40" s="229">
        <v>2.5985449250562747</v>
      </c>
      <c r="V40" s="230">
        <v>71.754607045320043</v>
      </c>
      <c r="W40" s="231">
        <v>15.166837298936475</v>
      </c>
      <c r="X40" s="231">
        <v>13.078555655743488</v>
      </c>
      <c r="Y40" s="232">
        <v>28.245392954679964</v>
      </c>
      <c r="Z40" s="233">
        <v>1103</v>
      </c>
      <c r="AA40" s="234">
        <v>63700</v>
      </c>
      <c r="AB40" s="235">
        <v>19.83367919921875</v>
      </c>
    </row>
    <row r="41" spans="1:28" x14ac:dyDescent="0.25">
      <c r="A41" s="205" t="s">
        <v>352</v>
      </c>
      <c r="B41" s="227">
        <v>15.682088715313878</v>
      </c>
      <c r="C41" s="228">
        <v>16.695589299060654</v>
      </c>
      <c r="D41" s="228">
        <v>67.622321985625462</v>
      </c>
      <c r="E41" s="229">
        <v>84.317911284686119</v>
      </c>
      <c r="F41" s="230">
        <v>42.560482720800472</v>
      </c>
      <c r="G41" s="231">
        <v>36.833489125228979</v>
      </c>
      <c r="H41" s="231">
        <v>20.606028153970545</v>
      </c>
      <c r="I41" s="232">
        <v>57.439517279199528</v>
      </c>
      <c r="J41" s="227">
        <v>60.024808134087657</v>
      </c>
      <c r="K41" s="228">
        <v>34.365405309052328</v>
      </c>
      <c r="L41" s="228">
        <v>5.6097865568600085</v>
      </c>
      <c r="M41" s="229">
        <v>39.975191865912343</v>
      </c>
      <c r="N41" s="230">
        <v>85.520900526095417</v>
      </c>
      <c r="O41" s="231">
        <v>12.997222221554841</v>
      </c>
      <c r="P41" s="231">
        <v>1.4818772523497441</v>
      </c>
      <c r="Q41" s="232">
        <v>14.479099473904586</v>
      </c>
      <c r="R41" s="227">
        <v>98.032754985722974</v>
      </c>
      <c r="S41" s="228">
        <v>1.8423769062503252</v>
      </c>
      <c r="T41" s="228">
        <v>0.12486810802670388</v>
      </c>
      <c r="U41" s="229">
        <v>1.9672450142770292</v>
      </c>
      <c r="V41" s="230">
        <v>68.114913192158625</v>
      </c>
      <c r="W41" s="231">
        <v>17.468521316168843</v>
      </c>
      <c r="X41" s="231">
        <v>14.416565491672534</v>
      </c>
      <c r="Y41" s="232">
        <v>31.885086807841379</v>
      </c>
      <c r="Z41" s="233">
        <v>844</v>
      </c>
      <c r="AA41" s="234">
        <v>48800</v>
      </c>
      <c r="AB41" s="235">
        <v>20.544000625610352</v>
      </c>
    </row>
    <row r="42" spans="1:28" x14ac:dyDescent="0.25">
      <c r="A42" s="205" t="s">
        <v>353</v>
      </c>
      <c r="B42" s="227">
        <v>10.482768720101534</v>
      </c>
      <c r="C42" s="228">
        <v>12.213218783559505</v>
      </c>
      <c r="D42" s="228">
        <v>77.304012496338956</v>
      </c>
      <c r="E42" s="229">
        <v>89.517231279898468</v>
      </c>
      <c r="F42" s="230">
        <v>20.180533202714994</v>
      </c>
      <c r="G42" s="231">
        <v>35.922375387773194</v>
      </c>
      <c r="H42" s="231">
        <v>43.897091409511816</v>
      </c>
      <c r="I42" s="232">
        <v>79.819466797285003</v>
      </c>
      <c r="J42" s="227">
        <v>42.285349796113628</v>
      </c>
      <c r="K42" s="228">
        <v>37.567487527621481</v>
      </c>
      <c r="L42" s="228">
        <v>20.147162676264895</v>
      </c>
      <c r="M42" s="229">
        <v>57.714650203886379</v>
      </c>
      <c r="N42" s="230">
        <v>69.849051934795384</v>
      </c>
      <c r="O42" s="231">
        <v>27.685669213399734</v>
      </c>
      <c r="P42" s="231">
        <v>2.4652788518048809</v>
      </c>
      <c r="Q42" s="232">
        <v>30.150948065204613</v>
      </c>
      <c r="R42" s="227">
        <v>91.880103258802492</v>
      </c>
      <c r="S42" s="228">
        <v>7.9612860414491839</v>
      </c>
      <c r="T42" s="228">
        <v>0.15861069974832689</v>
      </c>
      <c r="U42" s="229">
        <v>8.1198967411975111</v>
      </c>
      <c r="V42" s="230">
        <v>60.198497972928067</v>
      </c>
      <c r="W42" s="231">
        <v>20.455861735021664</v>
      </c>
      <c r="X42" s="231">
        <v>19.34564029205027</v>
      </c>
      <c r="Y42" s="232">
        <v>39.801502027071933</v>
      </c>
      <c r="Z42" s="233">
        <v>1150</v>
      </c>
      <c r="AA42" s="234">
        <v>58000</v>
      </c>
      <c r="AB42" s="235">
        <v>24.431999206542969</v>
      </c>
    </row>
    <row r="43" spans="1:28" x14ac:dyDescent="0.25">
      <c r="A43" s="205" t="s">
        <v>354</v>
      </c>
      <c r="B43" s="227">
        <v>11.335876272608559</v>
      </c>
      <c r="C43" s="228">
        <v>10.309664883176737</v>
      </c>
      <c r="D43" s="228">
        <v>78.354458844214705</v>
      </c>
      <c r="E43" s="229">
        <v>88.664123727391441</v>
      </c>
      <c r="F43" s="230">
        <v>32.11248928232083</v>
      </c>
      <c r="G43" s="231">
        <v>37.750850842790982</v>
      </c>
      <c r="H43" s="231">
        <v>30.136659874888188</v>
      </c>
      <c r="I43" s="232">
        <v>67.887510717679177</v>
      </c>
      <c r="J43" s="227">
        <v>60.315577491276848</v>
      </c>
      <c r="K43" s="228">
        <v>35.313665449399537</v>
      </c>
      <c r="L43" s="228">
        <v>4.370757059323612</v>
      </c>
      <c r="M43" s="229">
        <v>39.684422508723145</v>
      </c>
      <c r="N43" s="230">
        <v>87.250942767208514</v>
      </c>
      <c r="O43" s="231">
        <v>12.031313386220601</v>
      </c>
      <c r="P43" s="231">
        <v>0.71774384657088586</v>
      </c>
      <c r="Q43" s="232">
        <v>12.749057232791486</v>
      </c>
      <c r="R43" s="227">
        <v>96.966017425921109</v>
      </c>
      <c r="S43" s="228">
        <v>2.9157607605643494</v>
      </c>
      <c r="T43" s="228">
        <v>0.11822181351454826</v>
      </c>
      <c r="U43" s="229">
        <v>3.0339825740788977</v>
      </c>
      <c r="V43" s="230">
        <v>75.735390554532628</v>
      </c>
      <c r="W43" s="231">
        <v>14.269891997207331</v>
      </c>
      <c r="X43" s="231">
        <v>9.9947174482600367</v>
      </c>
      <c r="Y43" s="232">
        <v>24.264609445467368</v>
      </c>
      <c r="Z43" s="233">
        <v>970</v>
      </c>
      <c r="AA43" s="234">
        <v>64500</v>
      </c>
      <c r="AB43" s="235">
        <v>17.466667175292969</v>
      </c>
    </row>
    <row r="44" spans="1:28" x14ac:dyDescent="0.25">
      <c r="A44" s="205" t="s">
        <v>355</v>
      </c>
      <c r="B44" s="227">
        <v>14.385664416977651</v>
      </c>
      <c r="C44" s="228">
        <v>15.889890816995928</v>
      </c>
      <c r="D44" s="228">
        <v>69.724444766026423</v>
      </c>
      <c r="E44" s="229">
        <v>85.614335583022353</v>
      </c>
      <c r="F44" s="230">
        <v>35.947925207399692</v>
      </c>
      <c r="G44" s="231">
        <v>37.452381630520762</v>
      </c>
      <c r="H44" s="231">
        <v>26.599693162079546</v>
      </c>
      <c r="I44" s="232">
        <v>64.052074792600308</v>
      </c>
      <c r="J44" s="227">
        <v>61.051911206861632</v>
      </c>
      <c r="K44" s="228">
        <v>34.582632419806572</v>
      </c>
      <c r="L44" s="228">
        <v>4.3654563733317993</v>
      </c>
      <c r="M44" s="229">
        <v>38.948088793138368</v>
      </c>
      <c r="N44" s="230">
        <v>90.528872546305664</v>
      </c>
      <c r="O44" s="231">
        <v>8.4718857816566935</v>
      </c>
      <c r="P44" s="231">
        <v>0.99924167203764536</v>
      </c>
      <c r="Q44" s="232">
        <v>9.4711274536943399</v>
      </c>
      <c r="R44" s="227">
        <v>97.216248289185074</v>
      </c>
      <c r="S44" s="228">
        <v>2.6557866600844209</v>
      </c>
      <c r="T44" s="228">
        <v>0.12796505073049835</v>
      </c>
      <c r="U44" s="229">
        <v>2.7837517108149195</v>
      </c>
      <c r="V44" s="230">
        <v>69.512517537798857</v>
      </c>
      <c r="W44" s="231">
        <v>16.303312378736656</v>
      </c>
      <c r="X44" s="231">
        <v>14.184170083464483</v>
      </c>
      <c r="Y44" s="232">
        <v>30.487482462201143</v>
      </c>
      <c r="Z44" s="233">
        <v>870</v>
      </c>
      <c r="AA44" s="234">
        <v>50000</v>
      </c>
      <c r="AB44" s="235">
        <v>19.428571701049805</v>
      </c>
    </row>
    <row r="45" spans="1:28" x14ac:dyDescent="0.25">
      <c r="A45" s="205" t="s">
        <v>356</v>
      </c>
      <c r="B45" s="227">
        <v>24.072418408856578</v>
      </c>
      <c r="C45" s="228">
        <v>16.818992686593383</v>
      </c>
      <c r="D45" s="228">
        <v>59.108588904550039</v>
      </c>
      <c r="E45" s="229">
        <v>75.927581591143422</v>
      </c>
      <c r="F45" s="230">
        <v>48.329589773740665</v>
      </c>
      <c r="G45" s="231">
        <v>25.605948706247439</v>
      </c>
      <c r="H45" s="231">
        <v>26.064461520011896</v>
      </c>
      <c r="I45" s="232">
        <v>51.670410226259335</v>
      </c>
      <c r="J45" s="227">
        <v>68.684996792566508</v>
      </c>
      <c r="K45" s="228">
        <v>24.782307574037283</v>
      </c>
      <c r="L45" s="228">
        <v>6.5326956333962096</v>
      </c>
      <c r="M45" s="229">
        <v>31.315003207433495</v>
      </c>
      <c r="N45" s="230">
        <v>89.985374098240271</v>
      </c>
      <c r="O45" s="231">
        <v>8.8253137882207788</v>
      </c>
      <c r="P45" s="231">
        <v>1.1893121135389526</v>
      </c>
      <c r="Q45" s="232">
        <v>10.014625901759731</v>
      </c>
      <c r="R45" s="227">
        <v>97.807196619835651</v>
      </c>
      <c r="S45" s="228">
        <v>2.017859559749521</v>
      </c>
      <c r="T45" s="228">
        <v>0.1749438204148302</v>
      </c>
      <c r="U45" s="229">
        <v>2.1928033801643512</v>
      </c>
      <c r="V45" s="230">
        <v>77.500828716493643</v>
      </c>
      <c r="W45" s="231">
        <v>11.644694537135365</v>
      </c>
      <c r="X45" s="231">
        <v>10.854476746370995</v>
      </c>
      <c r="Y45" s="232">
        <v>22.49917128350636</v>
      </c>
      <c r="Z45" s="233">
        <v>851</v>
      </c>
      <c r="AA45" s="234">
        <v>58600</v>
      </c>
      <c r="AB45" s="235">
        <v>17.076923370361328</v>
      </c>
    </row>
    <row r="46" spans="1:28" x14ac:dyDescent="0.25">
      <c r="A46" s="205" t="s">
        <v>357</v>
      </c>
      <c r="B46" s="227">
        <v>22.429408630793819</v>
      </c>
      <c r="C46" s="228">
        <v>10.346297282898242</v>
      </c>
      <c r="D46" s="228">
        <v>67.224294086307935</v>
      </c>
      <c r="E46" s="229">
        <v>77.57059136920617</v>
      </c>
      <c r="F46" s="230">
        <v>34.407372527916053</v>
      </c>
      <c r="G46" s="231">
        <v>32.318713843670125</v>
      </c>
      <c r="H46" s="231">
        <v>33.27391362841383</v>
      </c>
      <c r="I46" s="232">
        <v>65.592627472083947</v>
      </c>
      <c r="J46" s="227">
        <v>55.314757481940148</v>
      </c>
      <c r="K46" s="228">
        <v>36.261609907120743</v>
      </c>
      <c r="L46" s="228">
        <v>8.4236326109391122</v>
      </c>
      <c r="M46" s="229">
        <v>44.685242518059852</v>
      </c>
      <c r="N46" s="230">
        <v>82.831247461882086</v>
      </c>
      <c r="O46" s="231">
        <v>15.23239930594012</v>
      </c>
      <c r="P46" s="231">
        <v>1.9363532321777974</v>
      </c>
      <c r="Q46" s="232">
        <v>17.168752538117914</v>
      </c>
      <c r="R46" s="227">
        <v>96.555457335544929</v>
      </c>
      <c r="S46" s="228">
        <v>3.2995301993424779</v>
      </c>
      <c r="T46" s="228">
        <v>0.14501246511258331</v>
      </c>
      <c r="U46" s="229">
        <v>3.444542664455061</v>
      </c>
      <c r="V46" s="230">
        <v>74.105775179741002</v>
      </c>
      <c r="W46" s="231">
        <v>14.66473236191411</v>
      </c>
      <c r="X46" s="231">
        <v>11.22949245834489</v>
      </c>
      <c r="Y46" s="232">
        <v>25.894224820258998</v>
      </c>
      <c r="Z46" s="233">
        <v>993</v>
      </c>
      <c r="AA46" s="234">
        <v>64700</v>
      </c>
      <c r="AB46" s="235">
        <v>18.92845344543457</v>
      </c>
    </row>
    <row r="47" spans="1:28" x14ac:dyDescent="0.25">
      <c r="A47" s="205" t="s">
        <v>358</v>
      </c>
      <c r="B47" s="227">
        <v>13.940465037049654</v>
      </c>
      <c r="C47" s="228">
        <v>11.03611276722596</v>
      </c>
      <c r="D47" s="228">
        <v>75.023422195724393</v>
      </c>
      <c r="E47" s="229">
        <v>86.059534962950352</v>
      </c>
      <c r="F47" s="230">
        <v>18.225782711999834</v>
      </c>
      <c r="G47" s="231">
        <v>28.766374398116024</v>
      </c>
      <c r="H47" s="231">
        <v>53.007842889884152</v>
      </c>
      <c r="I47" s="232">
        <v>81.774217288000173</v>
      </c>
      <c r="J47" s="227">
        <v>37.976798865204124</v>
      </c>
      <c r="K47" s="228">
        <v>43.407885276800805</v>
      </c>
      <c r="L47" s="228">
        <v>18.615315857995064</v>
      </c>
      <c r="M47" s="229">
        <v>62.023201134795869</v>
      </c>
      <c r="N47" s="230">
        <v>68.195087055348509</v>
      </c>
      <c r="O47" s="231">
        <v>27.800020768671612</v>
      </c>
      <c r="P47" s="231">
        <v>4.0048921759798777</v>
      </c>
      <c r="Q47" s="232">
        <v>31.804912944651491</v>
      </c>
      <c r="R47" s="227">
        <v>93.317281706058679</v>
      </c>
      <c r="S47" s="228">
        <v>6.0365584000786203</v>
      </c>
      <c r="T47" s="228">
        <v>0.64615989386270944</v>
      </c>
      <c r="U47" s="229">
        <v>6.6827182939413294</v>
      </c>
      <c r="V47" s="230">
        <v>67.472691547119013</v>
      </c>
      <c r="W47" s="231">
        <v>16.784344481794715</v>
      </c>
      <c r="X47" s="231">
        <v>15.742963971086276</v>
      </c>
      <c r="Y47" s="232">
        <v>32.527308452880995</v>
      </c>
      <c r="Z47" s="233">
        <v>1340</v>
      </c>
      <c r="AA47" s="234">
        <v>76380</v>
      </c>
      <c r="AB47" s="235">
        <v>21.405221939086914</v>
      </c>
    </row>
    <row r="48" spans="1:28" x14ac:dyDescent="0.25">
      <c r="A48" s="205" t="s">
        <v>359</v>
      </c>
      <c r="B48" s="227">
        <v>12.785803869454549</v>
      </c>
      <c r="C48" s="228">
        <v>7.8282555724232745</v>
      </c>
      <c r="D48" s="228">
        <v>79.385940558122186</v>
      </c>
      <c r="E48" s="229">
        <v>87.214196130545446</v>
      </c>
      <c r="F48" s="230">
        <v>22.557909756208911</v>
      </c>
      <c r="G48" s="231">
        <v>30.87194012449072</v>
      </c>
      <c r="H48" s="231">
        <v>46.570150119300365</v>
      </c>
      <c r="I48" s="232">
        <v>77.442090243791085</v>
      </c>
      <c r="J48" s="227">
        <v>44.615338491287922</v>
      </c>
      <c r="K48" s="228">
        <v>42.217039369293033</v>
      </c>
      <c r="L48" s="228">
        <v>13.167622139419038</v>
      </c>
      <c r="M48" s="229">
        <v>55.384661508712071</v>
      </c>
      <c r="N48" s="230">
        <v>74.154630823476708</v>
      </c>
      <c r="O48" s="231">
        <v>22.485984294578284</v>
      </c>
      <c r="P48" s="231">
        <v>3.3593848819450058</v>
      </c>
      <c r="Q48" s="232">
        <v>25.845369176523292</v>
      </c>
      <c r="R48" s="227">
        <v>94.873644257517014</v>
      </c>
      <c r="S48" s="228">
        <v>4.6716800924804955</v>
      </c>
      <c r="T48" s="228">
        <v>0.45467565000248583</v>
      </c>
      <c r="U48" s="229">
        <v>5.126355742482982</v>
      </c>
      <c r="V48" s="230">
        <v>68.814368497257462</v>
      </c>
      <c r="W48" s="231">
        <v>16.43401834439878</v>
      </c>
      <c r="X48" s="231">
        <v>14.751613158343766</v>
      </c>
      <c r="Y48" s="232">
        <v>31.185631502742545</v>
      </c>
      <c r="Z48" s="233">
        <v>1198</v>
      </c>
      <c r="AA48" s="234">
        <v>68800</v>
      </c>
      <c r="AB48" s="235">
        <v>20.799999237060547</v>
      </c>
    </row>
    <row r="49" spans="1:28" x14ac:dyDescent="0.25">
      <c r="A49" s="205" t="s">
        <v>360</v>
      </c>
      <c r="B49" s="227">
        <v>10.278693043832128</v>
      </c>
      <c r="C49" s="228">
        <v>7.3933076912978981</v>
      </c>
      <c r="D49" s="228">
        <v>82.327999264869973</v>
      </c>
      <c r="E49" s="229">
        <v>89.721306956167865</v>
      </c>
      <c r="F49" s="230">
        <v>26.193934811159309</v>
      </c>
      <c r="G49" s="231">
        <v>40.629601623751341</v>
      </c>
      <c r="H49" s="231">
        <v>33.17646356508935</v>
      </c>
      <c r="I49" s="232">
        <v>73.806065188840691</v>
      </c>
      <c r="J49" s="227">
        <v>62.22912856858602</v>
      </c>
      <c r="K49" s="228">
        <v>34.359810117586861</v>
      </c>
      <c r="L49" s="228">
        <v>3.4110613138271164</v>
      </c>
      <c r="M49" s="229">
        <v>37.77087143141398</v>
      </c>
      <c r="N49" s="230">
        <v>84.987882468457514</v>
      </c>
      <c r="O49" s="231">
        <v>13.384906152981706</v>
      </c>
      <c r="P49" s="231">
        <v>1.6272113785607663</v>
      </c>
      <c r="Q49" s="232">
        <v>15.012117531542474</v>
      </c>
      <c r="R49" s="227">
        <v>97.895725552755948</v>
      </c>
      <c r="S49" s="228">
        <v>2.068492537981006</v>
      </c>
      <c r="T49" s="228">
        <v>3.5781909263041763E-2</v>
      </c>
      <c r="U49" s="229">
        <v>2.1042744472440473</v>
      </c>
      <c r="V49" s="230">
        <v>72.801279951623883</v>
      </c>
      <c r="W49" s="231">
        <v>14.267303283025523</v>
      </c>
      <c r="X49" s="231">
        <v>12.931416765350601</v>
      </c>
      <c r="Y49" s="232">
        <v>27.198720048376124</v>
      </c>
      <c r="Z49" s="233">
        <v>980</v>
      </c>
      <c r="AA49" s="234">
        <v>62000</v>
      </c>
      <c r="AB49" s="235">
        <v>18.366666793823242</v>
      </c>
    </row>
    <row r="50" spans="1:28" x14ac:dyDescent="0.25">
      <c r="A50" s="205" t="s">
        <v>361</v>
      </c>
      <c r="B50" s="227">
        <v>15.394379171979105</v>
      </c>
      <c r="C50" s="228">
        <v>15.894329063420335</v>
      </c>
      <c r="D50" s="228">
        <v>68.71129176460056</v>
      </c>
      <c r="E50" s="229">
        <v>84.605620828020889</v>
      </c>
      <c r="F50" s="230">
        <v>46.147290487166735</v>
      </c>
      <c r="G50" s="231">
        <v>26.798110995831443</v>
      </c>
      <c r="H50" s="231">
        <v>27.054598517001814</v>
      </c>
      <c r="I50" s="232">
        <v>53.852709512833265</v>
      </c>
      <c r="J50" s="227">
        <v>63.410609042772201</v>
      </c>
      <c r="K50" s="228">
        <v>31.716300526258305</v>
      </c>
      <c r="L50" s="228">
        <v>4.8730904309694889</v>
      </c>
      <c r="M50" s="229">
        <v>36.589390957227799</v>
      </c>
      <c r="N50" s="230">
        <v>87.952237330647876</v>
      </c>
      <c r="O50" s="231">
        <v>10.895344416957519</v>
      </c>
      <c r="P50" s="231">
        <v>1.1524182523946052</v>
      </c>
      <c r="Q50" s="232">
        <v>12.047762669352123</v>
      </c>
      <c r="R50" s="227">
        <v>97.782577746818234</v>
      </c>
      <c r="S50" s="228">
        <v>2.2174222531817711</v>
      </c>
      <c r="T50" s="228">
        <v>0</v>
      </c>
      <c r="U50" s="229">
        <v>2.2174222531817711</v>
      </c>
      <c r="V50" s="230">
        <v>72.524267617206064</v>
      </c>
      <c r="W50" s="231">
        <v>14.312372377840315</v>
      </c>
      <c r="X50" s="231">
        <v>13.163360004953626</v>
      </c>
      <c r="Y50" s="232">
        <v>27.475732382793943</v>
      </c>
      <c r="Z50" s="233">
        <v>870</v>
      </c>
      <c r="AA50" s="234">
        <v>53000</v>
      </c>
      <c r="AB50" s="235">
        <v>18.367347717285156</v>
      </c>
    </row>
    <row r="51" spans="1:28" x14ac:dyDescent="0.25">
      <c r="A51" s="205" t="s">
        <v>362</v>
      </c>
      <c r="B51" s="227">
        <v>15.322420881205915</v>
      </c>
      <c r="C51" s="228">
        <v>9.7085384400568451</v>
      </c>
      <c r="D51" s="228">
        <v>74.969040678737244</v>
      </c>
      <c r="E51" s="229">
        <v>84.677579118794085</v>
      </c>
      <c r="F51" s="230">
        <v>28.726395044750053</v>
      </c>
      <c r="G51" s="231">
        <v>32.011880590632423</v>
      </c>
      <c r="H51" s="231">
        <v>39.261724364617521</v>
      </c>
      <c r="I51" s="232">
        <v>71.273604955249951</v>
      </c>
      <c r="J51" s="227">
        <v>46.910546365366812</v>
      </c>
      <c r="K51" s="228">
        <v>40.497772978915677</v>
      </c>
      <c r="L51" s="228">
        <v>12.591680655717507</v>
      </c>
      <c r="M51" s="229">
        <v>53.089453634633188</v>
      </c>
      <c r="N51" s="230">
        <v>78.408336229585046</v>
      </c>
      <c r="O51" s="231">
        <v>18.759366251972772</v>
      </c>
      <c r="P51" s="231">
        <v>2.8322975184421946</v>
      </c>
      <c r="Q51" s="232">
        <v>21.591663770414964</v>
      </c>
      <c r="R51" s="227">
        <v>96.093402455268873</v>
      </c>
      <c r="S51" s="228">
        <v>3.577389472140271</v>
      </c>
      <c r="T51" s="228">
        <v>0.32920807259085927</v>
      </c>
      <c r="U51" s="229">
        <v>3.9065975447311301</v>
      </c>
      <c r="V51" s="230">
        <v>70.035980880967287</v>
      </c>
      <c r="W51" s="231">
        <v>16.083609238886922</v>
      </c>
      <c r="X51" s="231">
        <v>13.880409880145796</v>
      </c>
      <c r="Y51" s="232">
        <v>29.96401911903272</v>
      </c>
      <c r="Z51" s="233">
        <v>1120</v>
      </c>
      <c r="AA51" s="234">
        <v>64150</v>
      </c>
      <c r="AB51" s="235">
        <v>20.197183609008789</v>
      </c>
    </row>
    <row r="52" spans="1:28" x14ac:dyDescent="0.25">
      <c r="A52" s="205" t="s">
        <v>363</v>
      </c>
      <c r="B52" s="227">
        <v>14.804842234998675</v>
      </c>
      <c r="C52" s="228">
        <v>11.162859541200062</v>
      </c>
      <c r="D52" s="228">
        <v>74.032298223801263</v>
      </c>
      <c r="E52" s="229">
        <v>85.195157765001326</v>
      </c>
      <c r="F52" s="230">
        <v>32.584738103555402</v>
      </c>
      <c r="G52" s="231">
        <v>37.444418449717915</v>
      </c>
      <c r="H52" s="231">
        <v>29.97084344672669</v>
      </c>
      <c r="I52" s="232">
        <v>67.415261896444605</v>
      </c>
      <c r="J52" s="227">
        <v>56.666058072830396</v>
      </c>
      <c r="K52" s="228">
        <v>36.033333443768889</v>
      </c>
      <c r="L52" s="228">
        <v>7.3006084834007128</v>
      </c>
      <c r="M52" s="229">
        <v>43.333941927169597</v>
      </c>
      <c r="N52" s="230">
        <v>83.122609114395672</v>
      </c>
      <c r="O52" s="231">
        <v>15.495175381751135</v>
      </c>
      <c r="P52" s="231">
        <v>1.3822155038531858</v>
      </c>
      <c r="Q52" s="232">
        <v>16.877390885604321</v>
      </c>
      <c r="R52" s="227">
        <v>97.145622719684482</v>
      </c>
      <c r="S52" s="228">
        <v>2.5686389379270862</v>
      </c>
      <c r="T52" s="228">
        <v>0.28573834238844248</v>
      </c>
      <c r="U52" s="229">
        <v>2.8543772803155285</v>
      </c>
      <c r="V52" s="230">
        <v>74.985557198325253</v>
      </c>
      <c r="W52" s="231">
        <v>14.241758491109838</v>
      </c>
      <c r="X52" s="231">
        <v>10.772684310564911</v>
      </c>
      <c r="Y52" s="232">
        <v>25.014442801674747</v>
      </c>
      <c r="Z52" s="233">
        <v>1067</v>
      </c>
      <c r="AA52" s="234">
        <v>68810</v>
      </c>
      <c r="AB52" s="235">
        <v>19.405263900756836</v>
      </c>
    </row>
    <row r="53" spans="1:28" x14ac:dyDescent="0.25">
      <c r="A53" s="205" t="s">
        <v>364</v>
      </c>
      <c r="B53" s="227">
        <v>25.87538916294686</v>
      </c>
      <c r="C53" s="228">
        <v>14.165486526386244</v>
      </c>
      <c r="D53" s="228">
        <v>59.959124310666901</v>
      </c>
      <c r="E53" s="229">
        <v>74.12461083705314</v>
      </c>
      <c r="F53" s="230">
        <v>43.834497433103436</v>
      </c>
      <c r="G53" s="231">
        <v>30.190236653341323</v>
      </c>
      <c r="H53" s="231">
        <v>25.975265913555244</v>
      </c>
      <c r="I53" s="232">
        <v>56.165502566896564</v>
      </c>
      <c r="J53" s="227">
        <v>69.057480390605775</v>
      </c>
      <c r="K53" s="228">
        <v>25.114749989543476</v>
      </c>
      <c r="L53" s="228">
        <v>5.8277696198507458</v>
      </c>
      <c r="M53" s="229">
        <v>30.942519609394225</v>
      </c>
      <c r="N53" s="230">
        <v>89.583312946221312</v>
      </c>
      <c r="O53" s="231">
        <v>8.7678692321374445</v>
      </c>
      <c r="P53" s="231">
        <v>1.6488178216412348</v>
      </c>
      <c r="Q53" s="232">
        <v>10.416687053778679</v>
      </c>
      <c r="R53" s="227">
        <v>98.193328002666107</v>
      </c>
      <c r="S53" s="228">
        <v>1.369314061160704</v>
      </c>
      <c r="T53" s="228">
        <v>0.43735793617318031</v>
      </c>
      <c r="U53" s="229">
        <v>1.8066719973338843</v>
      </c>
      <c r="V53" s="230">
        <v>75.330313926161324</v>
      </c>
      <c r="W53" s="231">
        <v>12.302310302377245</v>
      </c>
      <c r="X53" s="231">
        <v>12.36737577146144</v>
      </c>
      <c r="Y53" s="232">
        <v>24.669686073838683</v>
      </c>
      <c r="Z53" s="233">
        <v>836</v>
      </c>
      <c r="AA53" s="234">
        <v>55000</v>
      </c>
      <c r="AB53" s="235">
        <v>17.863397598266602</v>
      </c>
    </row>
    <row r="54" spans="1:28" x14ac:dyDescent="0.25">
      <c r="A54" s="205" t="s">
        <v>365</v>
      </c>
      <c r="B54" s="227">
        <v>15.922912882078824</v>
      </c>
      <c r="C54" s="228">
        <v>7.1874259537161365</v>
      </c>
      <c r="D54" s="228">
        <v>76.889661164205037</v>
      </c>
      <c r="E54" s="229">
        <v>84.077087117921181</v>
      </c>
      <c r="F54" s="230">
        <v>42.21144708949587</v>
      </c>
      <c r="G54" s="231">
        <v>26.946224507200117</v>
      </c>
      <c r="H54" s="231">
        <v>30.842328403304016</v>
      </c>
      <c r="I54" s="232">
        <v>57.78855291050413</v>
      </c>
      <c r="J54" s="227">
        <v>57.234579224948398</v>
      </c>
      <c r="K54" s="228">
        <v>32.018650156691891</v>
      </c>
      <c r="L54" s="228">
        <v>10.746770618359704</v>
      </c>
      <c r="M54" s="229">
        <v>42.765420775051595</v>
      </c>
      <c r="N54" s="230">
        <v>83.332194004853548</v>
      </c>
      <c r="O54" s="231">
        <v>14.109443893769013</v>
      </c>
      <c r="P54" s="231">
        <v>2.5583621013774485</v>
      </c>
      <c r="Q54" s="232">
        <v>16.667805995146463</v>
      </c>
      <c r="R54" s="227">
        <v>96.776012026199936</v>
      </c>
      <c r="S54" s="228">
        <v>3.1152689788467733</v>
      </c>
      <c r="T54" s="228">
        <v>0.1087189949532911</v>
      </c>
      <c r="U54" s="229">
        <v>3.2239879738000647</v>
      </c>
      <c r="V54" s="230">
        <v>69.011859363868751</v>
      </c>
      <c r="W54" s="231">
        <v>15.095754934417299</v>
      </c>
      <c r="X54" s="231">
        <v>15.892385701713952</v>
      </c>
      <c r="Y54" s="232">
        <v>30.988140636131252</v>
      </c>
      <c r="Z54" s="233">
        <v>900</v>
      </c>
      <c r="AA54" s="234">
        <v>51000</v>
      </c>
      <c r="AB54" s="235">
        <v>20.280000686645508</v>
      </c>
    </row>
    <row r="55" spans="1:28" x14ac:dyDescent="0.25">
      <c r="A55" s="205" t="s">
        <v>366</v>
      </c>
      <c r="B55" s="227">
        <v>8.0124074855455074</v>
      </c>
      <c r="C55" s="228">
        <v>8.7491019398100089</v>
      </c>
      <c r="D55" s="228">
        <v>83.238490574644487</v>
      </c>
      <c r="E55" s="229">
        <v>91.987592514454491</v>
      </c>
      <c r="F55" s="230">
        <v>19.291630478530728</v>
      </c>
      <c r="G55" s="231">
        <v>29.397123307983986</v>
      </c>
      <c r="H55" s="231">
        <v>51.311246213485283</v>
      </c>
      <c r="I55" s="232">
        <v>80.708369521469265</v>
      </c>
      <c r="J55" s="227">
        <v>35.473893996653317</v>
      </c>
      <c r="K55" s="228">
        <v>49.456634139921405</v>
      </c>
      <c r="L55" s="228">
        <v>15.069471863425274</v>
      </c>
      <c r="M55" s="229">
        <v>64.526106003346683</v>
      </c>
      <c r="N55" s="230">
        <v>67.121864175501216</v>
      </c>
      <c r="O55" s="231">
        <v>29.847276162485571</v>
      </c>
      <c r="P55" s="231">
        <v>3.0308596620132255</v>
      </c>
      <c r="Q55" s="232">
        <v>32.878135824498791</v>
      </c>
      <c r="R55" s="227">
        <v>95.531519361124722</v>
      </c>
      <c r="S55" s="228">
        <v>4.1839516061544346</v>
      </c>
      <c r="T55" s="228">
        <v>0.28452903272083874</v>
      </c>
      <c r="U55" s="229">
        <v>4.4684806388752731</v>
      </c>
      <c r="V55" s="230">
        <v>62.74617289716754</v>
      </c>
      <c r="W55" s="231">
        <v>19.531099243490392</v>
      </c>
      <c r="X55" s="231">
        <v>17.722727859342065</v>
      </c>
      <c r="Y55" s="232">
        <v>37.253827102832453</v>
      </c>
      <c r="Z55" s="233">
        <v>1210</v>
      </c>
      <c r="AA55" s="234">
        <v>61000</v>
      </c>
      <c r="AB55" s="235">
        <v>22.878286361694336</v>
      </c>
    </row>
    <row r="56" spans="1:28" x14ac:dyDescent="0.25">
      <c r="A56" s="205" t="s">
        <v>367</v>
      </c>
      <c r="B56" s="227">
        <v>15.907372737554148</v>
      </c>
      <c r="C56" s="228">
        <v>7.818642761062554</v>
      </c>
      <c r="D56" s="228">
        <v>76.273984501383296</v>
      </c>
      <c r="E56" s="229">
        <v>84.092627262445845</v>
      </c>
      <c r="F56" s="230">
        <v>38.800114302976816</v>
      </c>
      <c r="G56" s="231">
        <v>38.165643601949839</v>
      </c>
      <c r="H56" s="231">
        <v>23.034242095073353</v>
      </c>
      <c r="I56" s="232">
        <v>61.199885697023191</v>
      </c>
      <c r="J56" s="227">
        <v>66.747777135790059</v>
      </c>
      <c r="K56" s="228">
        <v>28.147309217495557</v>
      </c>
      <c r="L56" s="228">
        <v>5.1049136467143823</v>
      </c>
      <c r="M56" s="229">
        <v>33.252222864209941</v>
      </c>
      <c r="N56" s="230">
        <v>92.759747331043968</v>
      </c>
      <c r="O56" s="231">
        <v>6.0498716461222672</v>
      </c>
      <c r="P56" s="231">
        <v>1.1903810228337617</v>
      </c>
      <c r="Q56" s="232">
        <v>7.2402526689560291</v>
      </c>
      <c r="R56" s="227">
        <v>97.584136099377929</v>
      </c>
      <c r="S56" s="228">
        <v>2.1929716603125256</v>
      </c>
      <c r="T56" s="228">
        <v>0.22289224030954463</v>
      </c>
      <c r="U56" s="229">
        <v>2.4158639006220706</v>
      </c>
      <c r="V56" s="230">
        <v>73.101449939167622</v>
      </c>
      <c r="W56" s="231">
        <v>12.753097440448327</v>
      </c>
      <c r="X56" s="231">
        <v>14.145452620384058</v>
      </c>
      <c r="Y56" s="232">
        <v>26.898550060832381</v>
      </c>
      <c r="Z56" s="233">
        <v>849</v>
      </c>
      <c r="AA56" s="234">
        <v>55900</v>
      </c>
      <c r="AB56" s="235">
        <v>18.591548919677734</v>
      </c>
    </row>
    <row r="57" spans="1:28" x14ac:dyDescent="0.25">
      <c r="A57" s="205" t="s">
        <v>368</v>
      </c>
      <c r="B57" s="227">
        <v>12.390155907743848</v>
      </c>
      <c r="C57" s="228">
        <v>7.7343125885839452</v>
      </c>
      <c r="D57" s="228">
        <v>79.875531503672207</v>
      </c>
      <c r="E57" s="229">
        <v>87.609844092256154</v>
      </c>
      <c r="F57" s="230">
        <v>16.227618412873664</v>
      </c>
      <c r="G57" s="231">
        <v>16.993736858286042</v>
      </c>
      <c r="H57" s="231">
        <v>66.778644728840291</v>
      </c>
      <c r="I57" s="232">
        <v>83.772381587126333</v>
      </c>
      <c r="J57" s="227">
        <v>22.39439646284314</v>
      </c>
      <c r="K57" s="228">
        <v>33.486864810542009</v>
      </c>
      <c r="L57" s="228">
        <v>44.118738726614851</v>
      </c>
      <c r="M57" s="229">
        <v>77.605603537156867</v>
      </c>
      <c r="N57" s="230">
        <v>43.225600253762885</v>
      </c>
      <c r="O57" s="231">
        <v>40.622848512447241</v>
      </c>
      <c r="P57" s="231">
        <v>16.151551233789874</v>
      </c>
      <c r="Q57" s="232">
        <v>56.774399746237115</v>
      </c>
      <c r="R57" s="227">
        <v>82.795390614356208</v>
      </c>
      <c r="S57" s="228">
        <v>14.862294559368413</v>
      </c>
      <c r="T57" s="228">
        <v>2.3423148262753859</v>
      </c>
      <c r="U57" s="229">
        <v>17.204609385643799</v>
      </c>
      <c r="V57" s="230">
        <v>55.86796750094507</v>
      </c>
      <c r="W57" s="231">
        <v>21.312371060225978</v>
      </c>
      <c r="X57" s="231">
        <v>22.819661438828948</v>
      </c>
      <c r="Y57" s="232">
        <v>44.13203249905493</v>
      </c>
      <c r="Z57" s="233">
        <v>1780</v>
      </c>
      <c r="AA57" s="234">
        <v>77000</v>
      </c>
      <c r="AB57" s="235">
        <v>26.946107864379883</v>
      </c>
    </row>
    <row r="58" spans="1:28" x14ac:dyDescent="0.25">
      <c r="A58" s="205" t="s">
        <v>369</v>
      </c>
      <c r="B58" s="227">
        <v>23.367682544983783</v>
      </c>
      <c r="C58" s="228">
        <v>11.150862648534643</v>
      </c>
      <c r="D58" s="228">
        <v>65.48145480648158</v>
      </c>
      <c r="E58" s="229">
        <v>76.632317455016221</v>
      </c>
      <c r="F58" s="230">
        <v>39.141743763972933</v>
      </c>
      <c r="G58" s="231">
        <v>38.003932738223007</v>
      </c>
      <c r="H58" s="231">
        <v>22.85432349780406</v>
      </c>
      <c r="I58" s="232">
        <v>60.858256236027067</v>
      </c>
      <c r="J58" s="227">
        <v>61.571469021600478</v>
      </c>
      <c r="K58" s="228">
        <v>31.334015759115935</v>
      </c>
      <c r="L58" s="228">
        <v>7.0945152192835872</v>
      </c>
      <c r="M58" s="229">
        <v>38.428530978399522</v>
      </c>
      <c r="N58" s="230">
        <v>89.219432718218101</v>
      </c>
      <c r="O58" s="231">
        <v>9.914294233531324</v>
      </c>
      <c r="P58" s="231">
        <v>0.86627304825057339</v>
      </c>
      <c r="Q58" s="232">
        <v>10.780567281781897</v>
      </c>
      <c r="R58" s="227">
        <v>97.665170106084759</v>
      </c>
      <c r="S58" s="228">
        <v>2.0901887677057083</v>
      </c>
      <c r="T58" s="228">
        <v>0.24464112620953532</v>
      </c>
      <c r="U58" s="229">
        <v>2.3348298939152432</v>
      </c>
      <c r="V58" s="230">
        <v>75.638836323640717</v>
      </c>
      <c r="W58" s="231">
        <v>13.738007768669224</v>
      </c>
      <c r="X58" s="231">
        <v>10.623155907690053</v>
      </c>
      <c r="Y58" s="232">
        <v>24.361163676359279</v>
      </c>
      <c r="Z58" s="233">
        <v>953</v>
      </c>
      <c r="AA58" s="234">
        <v>60000</v>
      </c>
      <c r="AB58" s="235">
        <v>18.572727203369141</v>
      </c>
    </row>
    <row r="59" spans="1:28" x14ac:dyDescent="0.25">
      <c r="A59" s="205" t="s">
        <v>370</v>
      </c>
      <c r="B59" s="227">
        <v>12.057838987148731</v>
      </c>
      <c r="C59" s="228">
        <v>5.176946237470232</v>
      </c>
      <c r="D59" s="228">
        <v>82.76521477538104</v>
      </c>
      <c r="E59" s="229">
        <v>87.942161012851273</v>
      </c>
      <c r="F59" s="230">
        <v>26.773508263083713</v>
      </c>
      <c r="G59" s="231">
        <v>38.750214245884827</v>
      </c>
      <c r="H59" s="231">
        <v>34.476277491031453</v>
      </c>
      <c r="I59" s="232">
        <v>73.226491736916287</v>
      </c>
      <c r="J59" s="227">
        <v>49.634613010234787</v>
      </c>
      <c r="K59" s="228">
        <v>40.501503140057856</v>
      </c>
      <c r="L59" s="228">
        <v>9.8638838497073582</v>
      </c>
      <c r="M59" s="229">
        <v>50.365386989765206</v>
      </c>
      <c r="N59" s="230">
        <v>79.938630368974913</v>
      </c>
      <c r="O59" s="231">
        <v>17.813563977321436</v>
      </c>
      <c r="P59" s="231">
        <v>2.2478056537036486</v>
      </c>
      <c r="Q59" s="232">
        <v>20.061369631025087</v>
      </c>
      <c r="R59" s="227">
        <v>96.488592044324278</v>
      </c>
      <c r="S59" s="228">
        <v>3.3562902658504763</v>
      </c>
      <c r="T59" s="228">
        <v>0.1551176898252527</v>
      </c>
      <c r="U59" s="229">
        <v>3.5114079556757294</v>
      </c>
      <c r="V59" s="230">
        <v>74.580501156800977</v>
      </c>
      <c r="W59" s="231">
        <v>14.456364995802225</v>
      </c>
      <c r="X59" s="231">
        <v>10.963133847396801</v>
      </c>
      <c r="Y59" s="232">
        <v>25.41949884319903</v>
      </c>
      <c r="Z59" s="233">
        <v>1191</v>
      </c>
      <c r="AA59" s="234">
        <v>73000</v>
      </c>
      <c r="AB59" s="235">
        <v>20.336841583251953</v>
      </c>
    </row>
    <row r="60" spans="1:28" x14ac:dyDescent="0.25">
      <c r="A60" s="205" t="s">
        <v>371</v>
      </c>
      <c r="B60" s="227">
        <v>21.345542639966215</v>
      </c>
      <c r="C60" s="228">
        <v>20.027559842642191</v>
      </c>
      <c r="D60" s="228">
        <v>58.626897517391598</v>
      </c>
      <c r="E60" s="229">
        <v>78.654457360033774</v>
      </c>
      <c r="F60" s="230">
        <v>49.0783605861117</v>
      </c>
      <c r="G60" s="231">
        <v>37.11403695052028</v>
      </c>
      <c r="H60" s="231">
        <v>13.807602463368019</v>
      </c>
      <c r="I60" s="232">
        <v>50.9216394138883</v>
      </c>
      <c r="J60" s="227">
        <v>74.971237056675506</v>
      </c>
      <c r="K60" s="228">
        <v>19.973988294732631</v>
      </c>
      <c r="L60" s="228">
        <v>5.0547746485918665</v>
      </c>
      <c r="M60" s="229">
        <v>25.028762943324494</v>
      </c>
      <c r="N60" s="230">
        <v>90.640817682581257</v>
      </c>
      <c r="O60" s="231">
        <v>8.419160038304442</v>
      </c>
      <c r="P60" s="231">
        <v>0.94002227911430747</v>
      </c>
      <c r="Q60" s="232">
        <v>9.3591823174187496</v>
      </c>
      <c r="R60" s="227">
        <v>98.564786739438048</v>
      </c>
      <c r="S60" s="228">
        <v>1.3636858391254996</v>
      </c>
      <c r="T60" s="228">
        <v>7.1527421436457211E-2</v>
      </c>
      <c r="U60" s="229">
        <v>1.4352132605619567</v>
      </c>
      <c r="V60" s="230">
        <v>69.667333212143248</v>
      </c>
      <c r="W60" s="231">
        <v>16.020925488295056</v>
      </c>
      <c r="X60" s="231">
        <v>14.311741299561694</v>
      </c>
      <c r="Y60" s="232">
        <v>30.332666787856756</v>
      </c>
      <c r="Z60" s="233">
        <v>675</v>
      </c>
      <c r="AA60" s="234">
        <v>41200</v>
      </c>
      <c r="AB60" s="235">
        <v>18.711864471435547</v>
      </c>
    </row>
    <row r="61" spans="1:28" x14ac:dyDescent="0.25">
      <c r="A61" s="205" t="s">
        <v>372</v>
      </c>
      <c r="B61" s="227">
        <v>13.942136536853988</v>
      </c>
      <c r="C61" s="228">
        <v>12.943773659702785</v>
      </c>
      <c r="D61" s="228">
        <v>73.114089803443221</v>
      </c>
      <c r="E61" s="229">
        <v>86.057863463146006</v>
      </c>
      <c r="F61" s="230">
        <v>30.575561780461491</v>
      </c>
      <c r="G61" s="231">
        <v>34.444108055273261</v>
      </c>
      <c r="H61" s="231">
        <v>34.980330164265254</v>
      </c>
      <c r="I61" s="232">
        <v>69.424438219538516</v>
      </c>
      <c r="J61" s="227">
        <v>58.780702690286688</v>
      </c>
      <c r="K61" s="228">
        <v>34.792350824152301</v>
      </c>
      <c r="L61" s="228">
        <v>6.4269464855610154</v>
      </c>
      <c r="M61" s="229">
        <v>41.219297309713312</v>
      </c>
      <c r="N61" s="230">
        <v>85.587548675745964</v>
      </c>
      <c r="O61" s="231">
        <v>12.512566169470011</v>
      </c>
      <c r="P61" s="231">
        <v>1.8998851547840252</v>
      </c>
      <c r="Q61" s="232">
        <v>14.412451324254036</v>
      </c>
      <c r="R61" s="227">
        <v>97.884739233738088</v>
      </c>
      <c r="S61" s="228">
        <v>1.8404580386305043</v>
      </c>
      <c r="T61" s="228">
        <v>0.27480272763140073</v>
      </c>
      <c r="U61" s="229">
        <v>2.1152607662619052</v>
      </c>
      <c r="V61" s="230">
        <v>68.141933723379424</v>
      </c>
      <c r="W61" s="231">
        <v>15.493790675268054</v>
      </c>
      <c r="X61" s="231">
        <v>16.364275601352521</v>
      </c>
      <c r="Y61" s="232">
        <v>31.858066276620576</v>
      </c>
      <c r="Z61" s="233">
        <v>952</v>
      </c>
      <c r="AA61" s="234">
        <v>52400</v>
      </c>
      <c r="AB61" s="235">
        <v>20.780000686645508</v>
      </c>
    </row>
    <row r="62" spans="1:28" x14ac:dyDescent="0.25">
      <c r="A62" s="205" t="s">
        <v>373</v>
      </c>
      <c r="B62" s="227">
        <v>11.046887276875129</v>
      </c>
      <c r="C62" s="228">
        <v>11.402899083220872</v>
      </c>
      <c r="D62" s="228">
        <v>77.550213639904001</v>
      </c>
      <c r="E62" s="229">
        <v>88.953112723124875</v>
      </c>
      <c r="F62" s="230">
        <v>19.665419424152127</v>
      </c>
      <c r="G62" s="231">
        <v>22.196820332479568</v>
      </c>
      <c r="H62" s="231">
        <v>58.137760243368305</v>
      </c>
      <c r="I62" s="232">
        <v>80.334580575847866</v>
      </c>
      <c r="J62" s="227">
        <v>30.992783318745669</v>
      </c>
      <c r="K62" s="228">
        <v>39.711708044548459</v>
      </c>
      <c r="L62" s="228">
        <v>29.295508636705875</v>
      </c>
      <c r="M62" s="229">
        <v>69.007216681254334</v>
      </c>
      <c r="N62" s="230">
        <v>57.023780926072888</v>
      </c>
      <c r="O62" s="231">
        <v>36.402088157428388</v>
      </c>
      <c r="P62" s="231">
        <v>6.5741309164987216</v>
      </c>
      <c r="Q62" s="232">
        <v>42.976219073927105</v>
      </c>
      <c r="R62" s="227">
        <v>90.115308437143383</v>
      </c>
      <c r="S62" s="228">
        <v>8.9535172970719952</v>
      </c>
      <c r="T62" s="228">
        <v>0.93117426578462803</v>
      </c>
      <c r="U62" s="229">
        <v>9.8846915628566219</v>
      </c>
      <c r="V62" s="230">
        <v>56.506412112234607</v>
      </c>
      <c r="W62" s="231">
        <v>21.041575741022157</v>
      </c>
      <c r="X62" s="231">
        <v>22.452012146743243</v>
      </c>
      <c r="Y62" s="232">
        <v>43.493587887765401</v>
      </c>
      <c r="Z62" s="233">
        <v>1380</v>
      </c>
      <c r="AA62" s="234">
        <v>59600</v>
      </c>
      <c r="AB62" s="235">
        <v>26.325580596923828</v>
      </c>
    </row>
    <row r="63" spans="1:28" x14ac:dyDescent="0.25">
      <c r="A63" s="205" t="s">
        <v>374</v>
      </c>
      <c r="B63" s="227">
        <v>10.006677133524624</v>
      </c>
      <c r="C63" s="228">
        <v>10.104127190370491</v>
      </c>
      <c r="D63" s="228">
        <v>79.88919567610489</v>
      </c>
      <c r="E63" s="229">
        <v>89.993322866475381</v>
      </c>
      <c r="F63" s="230">
        <v>22.307795094811773</v>
      </c>
      <c r="G63" s="231">
        <v>43.476148248927977</v>
      </c>
      <c r="H63" s="231">
        <v>34.21605665626025</v>
      </c>
      <c r="I63" s="232">
        <v>77.69220490518822</v>
      </c>
      <c r="J63" s="227">
        <v>59.705618649133299</v>
      </c>
      <c r="K63" s="228">
        <v>35.417911934648338</v>
      </c>
      <c r="L63" s="228">
        <v>4.8764694162183702</v>
      </c>
      <c r="M63" s="229">
        <v>40.294381350866708</v>
      </c>
      <c r="N63" s="230">
        <v>84.720073994046274</v>
      </c>
      <c r="O63" s="231">
        <v>12.720447073271204</v>
      </c>
      <c r="P63" s="231">
        <v>2.5594789326825174</v>
      </c>
      <c r="Q63" s="232">
        <v>15.279926005953723</v>
      </c>
      <c r="R63" s="227">
        <v>96.499627583100931</v>
      </c>
      <c r="S63" s="228">
        <v>3.125184043235004</v>
      </c>
      <c r="T63" s="228">
        <v>0.3751883736640626</v>
      </c>
      <c r="U63" s="229">
        <v>3.500372416899066</v>
      </c>
      <c r="V63" s="230">
        <v>72.307319407194754</v>
      </c>
      <c r="W63" s="231">
        <v>14.986653067905664</v>
      </c>
      <c r="X63" s="231">
        <v>12.706027524899582</v>
      </c>
      <c r="Y63" s="232">
        <v>27.692680592805246</v>
      </c>
      <c r="Z63" s="233">
        <v>1030</v>
      </c>
      <c r="AA63" s="234">
        <v>66500</v>
      </c>
      <c r="AB63" s="235">
        <v>19.846153259277344</v>
      </c>
    </row>
    <row r="64" spans="1:28" x14ac:dyDescent="0.25">
      <c r="A64" s="205" t="s">
        <v>375</v>
      </c>
      <c r="B64" s="227">
        <v>13.834422065865896</v>
      </c>
      <c r="C64" s="228">
        <v>11.616320972820468</v>
      </c>
      <c r="D64" s="228">
        <v>74.549256961313631</v>
      </c>
      <c r="E64" s="229">
        <v>86.165577934134106</v>
      </c>
      <c r="F64" s="230">
        <v>26.831023134155895</v>
      </c>
      <c r="G64" s="231">
        <v>29.640360847799545</v>
      </c>
      <c r="H64" s="231">
        <v>43.528616018044559</v>
      </c>
      <c r="I64" s="232">
        <v>73.168976865844101</v>
      </c>
      <c r="J64" s="227">
        <v>47.207873626655953</v>
      </c>
      <c r="K64" s="228">
        <v>37.438187603220015</v>
      </c>
      <c r="L64" s="228">
        <v>15.353938770124028</v>
      </c>
      <c r="M64" s="229">
        <v>52.792126373344047</v>
      </c>
      <c r="N64" s="230">
        <v>74.739901581960851</v>
      </c>
      <c r="O64" s="231">
        <v>22.011232976146861</v>
      </c>
      <c r="P64" s="231">
        <v>3.2488654418922889</v>
      </c>
      <c r="Q64" s="232">
        <v>25.260098418039149</v>
      </c>
      <c r="R64" s="227">
        <v>95.982677792992206</v>
      </c>
      <c r="S64" s="228">
        <v>3.8714819354079095</v>
      </c>
      <c r="T64" s="228">
        <v>0.14584027159987603</v>
      </c>
      <c r="U64" s="229">
        <v>4.0173222070077852</v>
      </c>
      <c r="V64" s="230">
        <v>75.694310947531221</v>
      </c>
      <c r="W64" s="231">
        <v>13.539426570112409</v>
      </c>
      <c r="X64" s="231">
        <v>10.766262482356368</v>
      </c>
      <c r="Y64" s="232">
        <v>24.305689052468775</v>
      </c>
      <c r="Z64" s="233">
        <v>1300</v>
      </c>
      <c r="AA64" s="234">
        <v>83000</v>
      </c>
      <c r="AB64" s="235">
        <v>18.764999389648438</v>
      </c>
    </row>
    <row r="65" spans="1:28" x14ac:dyDescent="0.25">
      <c r="A65" s="205" t="s">
        <v>376</v>
      </c>
      <c r="B65" s="227">
        <v>13.885625346069459</v>
      </c>
      <c r="C65" s="228">
        <v>12.447888449530973</v>
      </c>
      <c r="D65" s="228">
        <v>73.666486204399575</v>
      </c>
      <c r="E65" s="229">
        <v>86.114374653930554</v>
      </c>
      <c r="F65" s="230">
        <v>35.871075381032909</v>
      </c>
      <c r="G65" s="231">
        <v>25.132922292102549</v>
      </c>
      <c r="H65" s="231">
        <v>38.996002326864541</v>
      </c>
      <c r="I65" s="232">
        <v>64.128924618967105</v>
      </c>
      <c r="J65" s="227">
        <v>48.146209057892456</v>
      </c>
      <c r="K65" s="228">
        <v>40.679852512054531</v>
      </c>
      <c r="L65" s="228">
        <v>11.17393843005301</v>
      </c>
      <c r="M65" s="229">
        <v>51.853790942107544</v>
      </c>
      <c r="N65" s="230">
        <v>78.598265154900659</v>
      </c>
      <c r="O65" s="231">
        <v>20.009590385842774</v>
      </c>
      <c r="P65" s="231">
        <v>1.392144459256565</v>
      </c>
      <c r="Q65" s="232">
        <v>21.401734845099341</v>
      </c>
      <c r="R65" s="227">
        <v>96.130649383145396</v>
      </c>
      <c r="S65" s="228">
        <v>3.5692072344212211</v>
      </c>
      <c r="T65" s="228">
        <v>0.30014338243338906</v>
      </c>
      <c r="U65" s="229">
        <v>3.8693506168546103</v>
      </c>
      <c r="V65" s="230">
        <v>73.645087988545029</v>
      </c>
      <c r="W65" s="231">
        <v>15.300913930891458</v>
      </c>
      <c r="X65" s="231">
        <v>11.053998080563506</v>
      </c>
      <c r="Y65" s="232">
        <v>26.354912011454967</v>
      </c>
      <c r="Z65" s="233">
        <v>1160</v>
      </c>
      <c r="AA65" s="234">
        <v>69000</v>
      </c>
      <c r="AB65" s="235">
        <v>19.297296524047852</v>
      </c>
    </row>
    <row r="66" spans="1:28" x14ac:dyDescent="0.25">
      <c r="A66" s="205" t="s">
        <v>377</v>
      </c>
      <c r="B66" s="227">
        <v>13.903347761766479</v>
      </c>
      <c r="C66" s="228">
        <v>4.8024765766259385</v>
      </c>
      <c r="D66" s="228">
        <v>81.294175661607582</v>
      </c>
      <c r="E66" s="229">
        <v>86.096652238233517</v>
      </c>
      <c r="F66" s="230">
        <v>21.570779118984166</v>
      </c>
      <c r="G66" s="231">
        <v>27.870467829709089</v>
      </c>
      <c r="H66" s="231">
        <v>50.558753051306752</v>
      </c>
      <c r="I66" s="232">
        <v>78.429220881015837</v>
      </c>
      <c r="J66" s="227">
        <v>30.303875104544186</v>
      </c>
      <c r="K66" s="228">
        <v>42.458879286311678</v>
      </c>
      <c r="L66" s="228">
        <v>27.237245609144132</v>
      </c>
      <c r="M66" s="229">
        <v>69.69612489545581</v>
      </c>
      <c r="N66" s="230">
        <v>64.554608575471377</v>
      </c>
      <c r="O66" s="231">
        <v>29.537003521010892</v>
      </c>
      <c r="P66" s="231">
        <v>5.9083879035177205</v>
      </c>
      <c r="Q66" s="232">
        <v>35.445391424528609</v>
      </c>
      <c r="R66" s="227">
        <v>94.333520716907515</v>
      </c>
      <c r="S66" s="228">
        <v>5.29678251380576</v>
      </c>
      <c r="T66" s="228">
        <v>0.36969676928672995</v>
      </c>
      <c r="U66" s="229">
        <v>5.6664792830924906</v>
      </c>
      <c r="V66" s="230">
        <v>63.052874094246945</v>
      </c>
      <c r="W66" s="231">
        <v>16.835152944609248</v>
      </c>
      <c r="X66" s="231">
        <v>20.111972961143803</v>
      </c>
      <c r="Y66" s="232">
        <v>36.947125905753055</v>
      </c>
      <c r="Z66" s="233">
        <v>1360</v>
      </c>
      <c r="AA66" s="234">
        <v>69004</v>
      </c>
      <c r="AB66" s="235">
        <v>23.803277969360352</v>
      </c>
    </row>
    <row r="67" spans="1:28" x14ac:dyDescent="0.25">
      <c r="A67" s="205" t="s">
        <v>378</v>
      </c>
      <c r="B67" s="227">
        <v>16.422707219446636</v>
      </c>
      <c r="C67" s="228">
        <v>10.976714289888099</v>
      </c>
      <c r="D67" s="228">
        <v>72.600578490665271</v>
      </c>
      <c r="E67" s="229">
        <v>83.577292780553364</v>
      </c>
      <c r="F67" s="230">
        <v>37.79381532224442</v>
      </c>
      <c r="G67" s="231">
        <v>27.155364510703144</v>
      </c>
      <c r="H67" s="231">
        <v>35.050820167052436</v>
      </c>
      <c r="I67" s="232">
        <v>62.206184677755573</v>
      </c>
      <c r="J67" s="227">
        <v>55.176927104185268</v>
      </c>
      <c r="K67" s="228">
        <v>35.373102152690095</v>
      </c>
      <c r="L67" s="228">
        <v>9.4499707431246343</v>
      </c>
      <c r="M67" s="229">
        <v>44.823072895814725</v>
      </c>
      <c r="N67" s="230">
        <v>79.744267902241134</v>
      </c>
      <c r="O67" s="231">
        <v>17.845566448585121</v>
      </c>
      <c r="P67" s="231">
        <v>2.4101656491737429</v>
      </c>
      <c r="Q67" s="232">
        <v>20.255732097758862</v>
      </c>
      <c r="R67" s="227">
        <v>96.370049191693539</v>
      </c>
      <c r="S67" s="228">
        <v>3.2612882281085955</v>
      </c>
      <c r="T67" s="228">
        <v>0.36866258019786724</v>
      </c>
      <c r="U67" s="229">
        <v>3.6299508083064631</v>
      </c>
      <c r="V67" s="230">
        <v>67.737348717304087</v>
      </c>
      <c r="W67" s="231">
        <v>15.09478287210958</v>
      </c>
      <c r="X67" s="231">
        <v>17.167868410586337</v>
      </c>
      <c r="Y67" s="232">
        <v>32.26265128269592</v>
      </c>
      <c r="Z67" s="233">
        <v>970</v>
      </c>
      <c r="AA67" s="234">
        <v>55000</v>
      </c>
      <c r="AB67" s="235">
        <v>19.742488861083984</v>
      </c>
    </row>
    <row r="68" spans="1:28" x14ac:dyDescent="0.25">
      <c r="A68" s="205" t="s">
        <v>379</v>
      </c>
      <c r="B68" s="227">
        <v>11.896058996590222</v>
      </c>
      <c r="C68" s="228">
        <v>11.871868684671934</v>
      </c>
      <c r="D68" s="228">
        <v>76.232072318737849</v>
      </c>
      <c r="E68" s="229">
        <v>88.103941003409787</v>
      </c>
      <c r="F68" s="230">
        <v>17.181972944011704</v>
      </c>
      <c r="G68" s="231">
        <v>19.634598452996283</v>
      </c>
      <c r="H68" s="231">
        <v>63.183428602992024</v>
      </c>
      <c r="I68" s="232">
        <v>82.818027055988296</v>
      </c>
      <c r="J68" s="227">
        <v>26.43763968074223</v>
      </c>
      <c r="K68" s="228">
        <v>37.573574729088563</v>
      </c>
      <c r="L68" s="228">
        <v>35.988785590169208</v>
      </c>
      <c r="M68" s="229">
        <v>73.562360319257763</v>
      </c>
      <c r="N68" s="230">
        <v>49.58551792055561</v>
      </c>
      <c r="O68" s="231">
        <v>35.679693637555218</v>
      </c>
      <c r="P68" s="231">
        <v>14.734788441889174</v>
      </c>
      <c r="Q68" s="232">
        <v>50.41448207944439</v>
      </c>
      <c r="R68" s="227">
        <v>86.675145525527242</v>
      </c>
      <c r="S68" s="228">
        <v>11.558710264450271</v>
      </c>
      <c r="T68" s="228">
        <v>1.7661442100224842</v>
      </c>
      <c r="U68" s="229">
        <v>13.324854474472755</v>
      </c>
      <c r="V68" s="230">
        <v>60.733298862504427</v>
      </c>
      <c r="W68" s="231">
        <v>18.856370212100114</v>
      </c>
      <c r="X68" s="231">
        <v>20.410330925395463</v>
      </c>
      <c r="Y68" s="232">
        <v>39.266701137495581</v>
      </c>
      <c r="Z68" s="233">
        <v>1687</v>
      </c>
      <c r="AA68" s="234">
        <v>82900</v>
      </c>
      <c r="AB68" s="235">
        <v>24.489795684814453</v>
      </c>
    </row>
    <row r="69" spans="1:28" x14ac:dyDescent="0.25">
      <c r="A69" s="205" t="s">
        <v>380</v>
      </c>
      <c r="B69" s="227">
        <v>17.703465732087228</v>
      </c>
      <c r="C69" s="228">
        <v>8.7178738317756999</v>
      </c>
      <c r="D69" s="228">
        <v>73.578660436137071</v>
      </c>
      <c r="E69" s="229">
        <v>82.296534267912762</v>
      </c>
      <c r="F69" s="230">
        <v>34.030610983359296</v>
      </c>
      <c r="G69" s="231">
        <v>26.953984620329845</v>
      </c>
      <c r="H69" s="231">
        <v>39.015404396310856</v>
      </c>
      <c r="I69" s="232">
        <v>65.969389016640704</v>
      </c>
      <c r="J69" s="227">
        <v>50.836661761614465</v>
      </c>
      <c r="K69" s="228">
        <v>33.849064536472568</v>
      </c>
      <c r="L69" s="228">
        <v>15.31427370191297</v>
      </c>
      <c r="M69" s="229">
        <v>49.163338238385535</v>
      </c>
      <c r="N69" s="230">
        <v>72.667962243198218</v>
      </c>
      <c r="O69" s="231">
        <v>23.418807733077582</v>
      </c>
      <c r="P69" s="231">
        <v>3.9132300237241937</v>
      </c>
      <c r="Q69" s="232">
        <v>27.332037756801775</v>
      </c>
      <c r="R69" s="227">
        <v>94.688492885757697</v>
      </c>
      <c r="S69" s="228">
        <v>4.885343279458489</v>
      </c>
      <c r="T69" s="228">
        <v>0.42616383478380992</v>
      </c>
      <c r="U69" s="229">
        <v>5.3115071142422989</v>
      </c>
      <c r="V69" s="230">
        <v>71.037732161488478</v>
      </c>
      <c r="W69" s="231">
        <v>16.364434528731348</v>
      </c>
      <c r="X69" s="231">
        <v>12.597833309780174</v>
      </c>
      <c r="Y69" s="232">
        <v>28.962267838511519</v>
      </c>
      <c r="Z69" s="233">
        <v>1069</v>
      </c>
      <c r="AA69" s="234">
        <v>64900</v>
      </c>
      <c r="AB69" s="235">
        <v>19.223300933837891</v>
      </c>
    </row>
    <row r="70" spans="1:28" x14ac:dyDescent="0.25">
      <c r="A70" s="205" t="s">
        <v>381</v>
      </c>
      <c r="B70" s="227">
        <v>18.881943823414161</v>
      </c>
      <c r="C70" s="228">
        <v>15.340801043013686</v>
      </c>
      <c r="D70" s="228">
        <v>65.777255133572154</v>
      </c>
      <c r="E70" s="229">
        <v>81.118056176585839</v>
      </c>
      <c r="F70" s="230">
        <v>24.13912761977652</v>
      </c>
      <c r="G70" s="231">
        <v>26.126645601578012</v>
      </c>
      <c r="H70" s="231">
        <v>49.734226778645464</v>
      </c>
      <c r="I70" s="232">
        <v>75.860872380223469</v>
      </c>
      <c r="J70" s="227">
        <v>47.682646394191913</v>
      </c>
      <c r="K70" s="228">
        <v>41.339819534945349</v>
      </c>
      <c r="L70" s="228">
        <v>10.977534070862738</v>
      </c>
      <c r="M70" s="229">
        <v>52.317353605808094</v>
      </c>
      <c r="N70" s="230">
        <v>80.190537010604302</v>
      </c>
      <c r="O70" s="231">
        <v>17.85088512598675</v>
      </c>
      <c r="P70" s="231">
        <v>1.9585778634089526</v>
      </c>
      <c r="Q70" s="232">
        <v>19.809462989395701</v>
      </c>
      <c r="R70" s="227">
        <v>96.092990068134213</v>
      </c>
      <c r="S70" s="228">
        <v>3.4265753049952536</v>
      </c>
      <c r="T70" s="228">
        <v>0.48043462687053357</v>
      </c>
      <c r="U70" s="229">
        <v>3.9070099318657876</v>
      </c>
      <c r="V70" s="230">
        <v>77.50950192015668</v>
      </c>
      <c r="W70" s="231">
        <v>13.251558318546797</v>
      </c>
      <c r="X70" s="231">
        <v>9.2389397612965301</v>
      </c>
      <c r="Y70" s="232">
        <v>22.490498079843327</v>
      </c>
      <c r="Z70" s="233">
        <v>1242</v>
      </c>
      <c r="AA70" s="234">
        <v>79000</v>
      </c>
      <c r="AB70" s="235">
        <v>18.94969367980957</v>
      </c>
    </row>
    <row r="71" spans="1:28" x14ac:dyDescent="0.25">
      <c r="A71" s="205" t="s">
        <v>382</v>
      </c>
      <c r="B71" s="227">
        <v>14.161506541040064</v>
      </c>
      <c r="C71" s="228">
        <v>9.5933242230654905</v>
      </c>
      <c r="D71" s="228">
        <v>76.245169235894451</v>
      </c>
      <c r="E71" s="229">
        <v>85.838493458959931</v>
      </c>
      <c r="F71" s="230">
        <v>37.770284507772324</v>
      </c>
      <c r="G71" s="231">
        <v>35.964642263718424</v>
      </c>
      <c r="H71" s="231">
        <v>26.265073228509255</v>
      </c>
      <c r="I71" s="232">
        <v>62.229715492227676</v>
      </c>
      <c r="J71" s="227">
        <v>61.733530328413799</v>
      </c>
      <c r="K71" s="228">
        <v>34.249181638968125</v>
      </c>
      <c r="L71" s="228">
        <v>4.0172880326180787</v>
      </c>
      <c r="M71" s="229">
        <v>38.266469671586201</v>
      </c>
      <c r="N71" s="230">
        <v>90.00115159473863</v>
      </c>
      <c r="O71" s="231">
        <v>8.995128176450077</v>
      </c>
      <c r="P71" s="231">
        <v>1.0037202288112932</v>
      </c>
      <c r="Q71" s="232">
        <v>9.99884840526137</v>
      </c>
      <c r="R71" s="227">
        <v>97.25517048183157</v>
      </c>
      <c r="S71" s="228">
        <v>2.6014526400061793</v>
      </c>
      <c r="T71" s="228">
        <v>0.14337687816224354</v>
      </c>
      <c r="U71" s="229">
        <v>2.7448295181684226</v>
      </c>
      <c r="V71" s="230">
        <v>74.42262120989561</v>
      </c>
      <c r="W71" s="231">
        <v>13.572493721968959</v>
      </c>
      <c r="X71" s="231">
        <v>12.004885068135431</v>
      </c>
      <c r="Y71" s="232">
        <v>25.577378790104387</v>
      </c>
      <c r="Z71" s="233">
        <v>923</v>
      </c>
      <c r="AA71" s="234">
        <v>60000</v>
      </c>
      <c r="AB71" s="235">
        <v>18.360000610351563</v>
      </c>
    </row>
    <row r="72" spans="1:28" x14ac:dyDescent="0.25">
      <c r="A72" s="205" t="s">
        <v>383</v>
      </c>
      <c r="B72" s="227">
        <v>14.212278976443942</v>
      </c>
      <c r="C72" s="228">
        <v>13.725825970252886</v>
      </c>
      <c r="D72" s="228">
        <v>72.061895053303175</v>
      </c>
      <c r="E72" s="229">
        <v>85.78772102355606</v>
      </c>
      <c r="F72" s="230">
        <v>23.486736743199206</v>
      </c>
      <c r="G72" s="231">
        <v>48.362554118367775</v>
      </c>
      <c r="H72" s="231">
        <v>28.150709138433015</v>
      </c>
      <c r="I72" s="232">
        <v>76.513263256800784</v>
      </c>
      <c r="J72" s="227">
        <v>52.560031806897591</v>
      </c>
      <c r="K72" s="228">
        <v>38.865239163865375</v>
      </c>
      <c r="L72" s="228">
        <v>8.5747290292370355</v>
      </c>
      <c r="M72" s="229">
        <v>47.439968193102402</v>
      </c>
      <c r="N72" s="230">
        <v>81.294880564095195</v>
      </c>
      <c r="O72" s="231">
        <v>16.634250141962653</v>
      </c>
      <c r="P72" s="231">
        <v>2.0708692939421502</v>
      </c>
      <c r="Q72" s="232">
        <v>18.705119435904805</v>
      </c>
      <c r="R72" s="227">
        <v>97.686997724598228</v>
      </c>
      <c r="S72" s="228">
        <v>1.9237479405679059</v>
      </c>
      <c r="T72" s="228">
        <v>0.38925433483386629</v>
      </c>
      <c r="U72" s="229">
        <v>2.3130022754017725</v>
      </c>
      <c r="V72" s="230">
        <v>72.920231769250577</v>
      </c>
      <c r="W72" s="231">
        <v>16.236768210398683</v>
      </c>
      <c r="X72" s="231">
        <v>10.843000020350742</v>
      </c>
      <c r="Y72" s="232">
        <v>27.079768230749423</v>
      </c>
      <c r="Z72" s="233">
        <v>1068</v>
      </c>
      <c r="AA72" s="234">
        <v>67200</v>
      </c>
      <c r="AB72" s="235">
        <v>19.629472732543945</v>
      </c>
    </row>
    <row r="73" spans="1:28" x14ac:dyDescent="0.25">
      <c r="A73" s="205" t="s">
        <v>384</v>
      </c>
      <c r="B73" s="227">
        <v>14.557144496838944</v>
      </c>
      <c r="C73" s="228">
        <v>13.06837021654847</v>
      </c>
      <c r="D73" s="228">
        <v>72.374485286612583</v>
      </c>
      <c r="E73" s="229">
        <v>85.442855503161056</v>
      </c>
      <c r="F73" s="230">
        <v>23.521657653070019</v>
      </c>
      <c r="G73" s="231">
        <v>25.372823892405378</v>
      </c>
      <c r="H73" s="231">
        <v>51.105518454524599</v>
      </c>
      <c r="I73" s="232">
        <v>76.478342346929978</v>
      </c>
      <c r="J73" s="227">
        <v>39.504975666887766</v>
      </c>
      <c r="K73" s="228">
        <v>43.099912308150529</v>
      </c>
      <c r="L73" s="228">
        <v>17.395112024961705</v>
      </c>
      <c r="M73" s="229">
        <v>60.495024333112234</v>
      </c>
      <c r="N73" s="230">
        <v>67.366690869386716</v>
      </c>
      <c r="O73" s="231">
        <v>28.935781183609976</v>
      </c>
      <c r="P73" s="231">
        <v>3.6975279470033069</v>
      </c>
      <c r="Q73" s="232">
        <v>32.633309130613277</v>
      </c>
      <c r="R73" s="227">
        <v>94.684628337722572</v>
      </c>
      <c r="S73" s="228">
        <v>4.8333703138335204</v>
      </c>
      <c r="T73" s="228">
        <v>0.48200134844389919</v>
      </c>
      <c r="U73" s="229">
        <v>5.3153716622774194</v>
      </c>
      <c r="V73" s="230">
        <v>64.878587736076526</v>
      </c>
      <c r="W73" s="231">
        <v>19.434512625732228</v>
      </c>
      <c r="X73" s="231">
        <v>15.686899638191248</v>
      </c>
      <c r="Y73" s="232">
        <v>35.121412263923474</v>
      </c>
      <c r="Z73" s="233">
        <v>1230</v>
      </c>
      <c r="AA73" s="234">
        <v>61200</v>
      </c>
      <c r="AB73" s="235">
        <v>22.736841201782227</v>
      </c>
    </row>
    <row r="74" spans="1:28" x14ac:dyDescent="0.25">
      <c r="A74" s="205" t="s">
        <v>385</v>
      </c>
      <c r="B74" s="227">
        <v>13.482820976491864</v>
      </c>
      <c r="C74" s="228">
        <v>7.717902350813743</v>
      </c>
      <c r="D74" s="228">
        <v>78.79927667269439</v>
      </c>
      <c r="E74" s="229">
        <v>86.517179023508135</v>
      </c>
      <c r="F74" s="230">
        <v>22.472731068315849</v>
      </c>
      <c r="G74" s="231">
        <v>17.222483168936904</v>
      </c>
      <c r="H74" s="231">
        <v>60.304785762747251</v>
      </c>
      <c r="I74" s="232">
        <v>77.527268931684148</v>
      </c>
      <c r="J74" s="227">
        <v>25.107953207191645</v>
      </c>
      <c r="K74" s="228">
        <v>23.879249430792179</v>
      </c>
      <c r="L74" s="228">
        <v>51.012797362016173</v>
      </c>
      <c r="M74" s="229">
        <v>74.892046792808358</v>
      </c>
      <c r="N74" s="230">
        <v>40.919490140538187</v>
      </c>
      <c r="O74" s="231">
        <v>41.960997930057744</v>
      </c>
      <c r="P74" s="231">
        <v>17.119511929404073</v>
      </c>
      <c r="Q74" s="232">
        <v>59.080509859461813</v>
      </c>
      <c r="R74" s="227">
        <v>82.26157191674433</v>
      </c>
      <c r="S74" s="228">
        <v>15.855003076098411</v>
      </c>
      <c r="T74" s="228">
        <v>1.8834250071572589</v>
      </c>
      <c r="U74" s="229">
        <v>17.73842808325567</v>
      </c>
      <c r="V74" s="230">
        <v>61.966155725372772</v>
      </c>
      <c r="W74" s="231">
        <v>20.756803861107386</v>
      </c>
      <c r="X74" s="231">
        <v>17.277040413519835</v>
      </c>
      <c r="Y74" s="232">
        <v>38.033844274627221</v>
      </c>
      <c r="Z74" s="233">
        <v>2023</v>
      </c>
      <c r="AA74" s="234">
        <v>92500</v>
      </c>
      <c r="AB74" s="235">
        <v>24.427825927734375</v>
      </c>
    </row>
    <row r="75" spans="1:28" x14ac:dyDescent="0.25">
      <c r="A75" s="205" t="s">
        <v>386</v>
      </c>
      <c r="B75" s="227">
        <v>17.857540345019476</v>
      </c>
      <c r="C75" s="228">
        <v>14.212576516416251</v>
      </c>
      <c r="D75" s="228">
        <v>67.929883138564279</v>
      </c>
      <c r="E75" s="229">
        <v>82.142459654980527</v>
      </c>
      <c r="F75" s="230">
        <v>37.778533764245623</v>
      </c>
      <c r="G75" s="231">
        <v>28.67154277938425</v>
      </c>
      <c r="H75" s="231">
        <v>33.549923456370131</v>
      </c>
      <c r="I75" s="232">
        <v>62.221466235754377</v>
      </c>
      <c r="J75" s="227">
        <v>56.972913616398245</v>
      </c>
      <c r="K75" s="228">
        <v>30.576762183643591</v>
      </c>
      <c r="L75" s="228">
        <v>12.450324199958168</v>
      </c>
      <c r="M75" s="229">
        <v>43.027086383601763</v>
      </c>
      <c r="N75" s="230">
        <v>76.013723712513112</v>
      </c>
      <c r="O75" s="231">
        <v>19.204309103514479</v>
      </c>
      <c r="P75" s="231">
        <v>4.7819671839724105</v>
      </c>
      <c r="Q75" s="232">
        <v>23.986276287486891</v>
      </c>
      <c r="R75" s="227">
        <v>96.340315501774839</v>
      </c>
      <c r="S75" s="228">
        <v>3.0631570590970436</v>
      </c>
      <c r="T75" s="228">
        <v>0.59652743912811723</v>
      </c>
      <c r="U75" s="229">
        <v>3.6596844982251611</v>
      </c>
      <c r="V75" s="230">
        <v>71.210599757436654</v>
      </c>
      <c r="W75" s="231">
        <v>15.72792912629378</v>
      </c>
      <c r="X75" s="231">
        <v>13.061471116269566</v>
      </c>
      <c r="Y75" s="232">
        <v>28.789400242563346</v>
      </c>
      <c r="Z75" s="233">
        <v>984</v>
      </c>
      <c r="AA75" s="234">
        <v>57400</v>
      </c>
      <c r="AB75" s="235">
        <v>18.83534049987793</v>
      </c>
    </row>
    <row r="76" spans="1:28" x14ac:dyDescent="0.25">
      <c r="A76" s="205" t="s">
        <v>387</v>
      </c>
      <c r="B76" s="227">
        <v>11.677710358607705</v>
      </c>
      <c r="C76" s="228">
        <v>10.19993144557723</v>
      </c>
      <c r="D76" s="228">
        <v>78.122358195815067</v>
      </c>
      <c r="E76" s="229">
        <v>88.322289641392288</v>
      </c>
      <c r="F76" s="230">
        <v>24.579531314992995</v>
      </c>
      <c r="G76" s="231">
        <v>28.609989845657523</v>
      </c>
      <c r="H76" s="231">
        <v>46.810478839349479</v>
      </c>
      <c r="I76" s="232">
        <v>75.420468685007009</v>
      </c>
      <c r="J76" s="227">
        <v>41.099716347409299</v>
      </c>
      <c r="K76" s="228">
        <v>42.196455377644497</v>
      </c>
      <c r="L76" s="228">
        <v>16.703828274946204</v>
      </c>
      <c r="M76" s="229">
        <v>58.900283652590701</v>
      </c>
      <c r="N76" s="230">
        <v>69.7003458395575</v>
      </c>
      <c r="O76" s="231">
        <v>25.360318036038848</v>
      </c>
      <c r="P76" s="231">
        <v>4.9393361244036544</v>
      </c>
      <c r="Q76" s="232">
        <v>30.2996541604425</v>
      </c>
      <c r="R76" s="227">
        <v>93.79138604776071</v>
      </c>
      <c r="S76" s="228">
        <v>5.6531518371217331</v>
      </c>
      <c r="T76" s="228">
        <v>0.55546211511754684</v>
      </c>
      <c r="U76" s="229">
        <v>6.20861395223928</v>
      </c>
      <c r="V76" s="230">
        <v>67.846272596369346</v>
      </c>
      <c r="W76" s="231">
        <v>16.200986508769748</v>
      </c>
      <c r="X76" s="231">
        <v>15.952740894860911</v>
      </c>
      <c r="Y76" s="232">
        <v>32.153727403630661</v>
      </c>
      <c r="Z76" s="233">
        <v>1285</v>
      </c>
      <c r="AA76" s="234">
        <v>74000</v>
      </c>
      <c r="AB76" s="235">
        <v>21.109930038452148</v>
      </c>
    </row>
    <row r="77" spans="1:28" x14ac:dyDescent="0.25">
      <c r="A77" s="205" t="s">
        <v>388</v>
      </c>
      <c r="B77" s="227">
        <v>11.704647177718073</v>
      </c>
      <c r="C77" s="228">
        <v>9.2788813742972813</v>
      </c>
      <c r="D77" s="228">
        <v>79.016471447984642</v>
      </c>
      <c r="E77" s="229">
        <v>88.295352822281927</v>
      </c>
      <c r="F77" s="230">
        <v>26.5450038986334</v>
      </c>
      <c r="G77" s="231">
        <v>29.145435329522947</v>
      </c>
      <c r="H77" s="231">
        <v>44.309560771843657</v>
      </c>
      <c r="I77" s="232">
        <v>73.454996101366604</v>
      </c>
      <c r="J77" s="227">
        <v>46.533546888270088</v>
      </c>
      <c r="K77" s="228">
        <v>40.442016109353283</v>
      </c>
      <c r="L77" s="228">
        <v>13.024437002376626</v>
      </c>
      <c r="M77" s="229">
        <v>53.466453111729905</v>
      </c>
      <c r="N77" s="230">
        <v>76.151577194862554</v>
      </c>
      <c r="O77" s="231">
        <v>21.202218121901844</v>
      </c>
      <c r="P77" s="231">
        <v>2.6462046832355997</v>
      </c>
      <c r="Q77" s="232">
        <v>23.848422805137442</v>
      </c>
      <c r="R77" s="227">
        <v>96.117484506964118</v>
      </c>
      <c r="S77" s="228">
        <v>3.6438085655860846</v>
      </c>
      <c r="T77" s="228">
        <v>0.23870692744979344</v>
      </c>
      <c r="U77" s="229">
        <v>3.8825154930358785</v>
      </c>
      <c r="V77" s="230">
        <v>70.887026291476673</v>
      </c>
      <c r="W77" s="231">
        <v>15.697212079181238</v>
      </c>
      <c r="X77" s="231">
        <v>13.415761629342093</v>
      </c>
      <c r="Y77" s="232">
        <v>29.112973708523331</v>
      </c>
      <c r="Z77" s="233">
        <v>1180</v>
      </c>
      <c r="AA77" s="234">
        <v>67000</v>
      </c>
      <c r="AB77" s="235">
        <v>20.238805770874023</v>
      </c>
    </row>
    <row r="78" spans="1:28" x14ac:dyDescent="0.25">
      <c r="A78" s="205" t="s">
        <v>389</v>
      </c>
      <c r="B78" s="227">
        <v>16.727991819139827</v>
      </c>
      <c r="C78" s="228">
        <v>14.057986426034052</v>
      </c>
      <c r="D78" s="228">
        <v>69.214021754826121</v>
      </c>
      <c r="E78" s="229">
        <v>83.272008180860169</v>
      </c>
      <c r="F78" s="230">
        <v>42.067714363087042</v>
      </c>
      <c r="G78" s="231">
        <v>35.647288516904823</v>
      </c>
      <c r="H78" s="231">
        <v>22.284997120008136</v>
      </c>
      <c r="I78" s="232">
        <v>57.932285636912958</v>
      </c>
      <c r="J78" s="227">
        <v>69.789653857418557</v>
      </c>
      <c r="K78" s="228">
        <v>23.302846987674659</v>
      </c>
      <c r="L78" s="228">
        <v>6.9074991549067821</v>
      </c>
      <c r="M78" s="229">
        <v>30.210346142581439</v>
      </c>
      <c r="N78" s="230">
        <v>88.919698445830335</v>
      </c>
      <c r="O78" s="231">
        <v>8.7091892663896058</v>
      </c>
      <c r="P78" s="231">
        <v>2.3711122877800488</v>
      </c>
      <c r="Q78" s="232">
        <v>11.080301554169655</v>
      </c>
      <c r="R78" s="227">
        <v>97.949246048351995</v>
      </c>
      <c r="S78" s="228">
        <v>1.9238555316436157</v>
      </c>
      <c r="T78" s="228">
        <v>0.12689842000437784</v>
      </c>
      <c r="U78" s="229">
        <v>2.0507539516479936</v>
      </c>
      <c r="V78" s="230">
        <v>76.855064129245889</v>
      </c>
      <c r="W78" s="231">
        <v>11.858168905434487</v>
      </c>
      <c r="X78" s="231">
        <v>11.286766965319627</v>
      </c>
      <c r="Y78" s="232">
        <v>23.144935870754114</v>
      </c>
      <c r="Z78" s="233">
        <v>879</v>
      </c>
      <c r="AA78" s="234">
        <v>63000</v>
      </c>
      <c r="AB78" s="235">
        <v>16.834123611450195</v>
      </c>
    </row>
    <row r="79" spans="1:28" x14ac:dyDescent="0.25">
      <c r="A79" s="205" t="s">
        <v>390</v>
      </c>
      <c r="B79" s="227">
        <v>11.275150095918587</v>
      </c>
      <c r="C79" s="228">
        <v>6.2713670597864004</v>
      </c>
      <c r="D79" s="228">
        <v>82.45348284429501</v>
      </c>
      <c r="E79" s="229">
        <v>88.72484990408141</v>
      </c>
      <c r="F79" s="230">
        <v>21.396939406761835</v>
      </c>
      <c r="G79" s="231">
        <v>22.612708456884455</v>
      </c>
      <c r="H79" s="231">
        <v>55.990352136353714</v>
      </c>
      <c r="I79" s="232">
        <v>78.603060593238155</v>
      </c>
      <c r="J79" s="227">
        <v>34.107969327408696</v>
      </c>
      <c r="K79" s="228">
        <v>44.241283109059623</v>
      </c>
      <c r="L79" s="228">
        <v>21.650747563531677</v>
      </c>
      <c r="M79" s="229">
        <v>65.892030672591289</v>
      </c>
      <c r="N79" s="230">
        <v>60.586003454313051</v>
      </c>
      <c r="O79" s="231">
        <v>33.149158688335511</v>
      </c>
      <c r="P79" s="231">
        <v>6.2648378573514325</v>
      </c>
      <c r="Q79" s="232">
        <v>39.413996545686949</v>
      </c>
      <c r="R79" s="227">
        <v>93.83911416593574</v>
      </c>
      <c r="S79" s="228">
        <v>5.8643497814300778</v>
      </c>
      <c r="T79" s="228">
        <v>0.29653605263418548</v>
      </c>
      <c r="U79" s="229">
        <v>6.1608858340642625</v>
      </c>
      <c r="V79" s="230">
        <v>67.714138573427633</v>
      </c>
      <c r="W79" s="231">
        <v>17.373226286286368</v>
      </c>
      <c r="X79" s="231">
        <v>14.912635140286007</v>
      </c>
      <c r="Y79" s="232">
        <v>32.285861426572374</v>
      </c>
      <c r="Z79" s="233">
        <v>1475</v>
      </c>
      <c r="AA79" s="234">
        <v>77200</v>
      </c>
      <c r="AB79" s="235">
        <v>22.271186828613281</v>
      </c>
    </row>
    <row r="80" spans="1:28" x14ac:dyDescent="0.25">
      <c r="A80" s="205" t="s">
        <v>391</v>
      </c>
      <c r="B80" s="227">
        <v>21.26379574832939</v>
      </c>
      <c r="C80" s="228">
        <v>12.37149144484791</v>
      </c>
      <c r="D80" s="228">
        <v>66.364712806822695</v>
      </c>
      <c r="E80" s="229">
        <v>78.7362042516706</v>
      </c>
      <c r="F80" s="230">
        <v>24.571870759687599</v>
      </c>
      <c r="G80" s="231">
        <v>32.438996207553586</v>
      </c>
      <c r="H80" s="231">
        <v>42.989133032758822</v>
      </c>
      <c r="I80" s="232">
        <v>75.428129240312401</v>
      </c>
      <c r="J80" s="227">
        <v>41.343330945994026</v>
      </c>
      <c r="K80" s="228">
        <v>42.305541080536088</v>
      </c>
      <c r="L80" s="228">
        <v>16.351127973469886</v>
      </c>
      <c r="M80" s="229">
        <v>58.656669054005974</v>
      </c>
      <c r="N80" s="230">
        <v>70.2236542654625</v>
      </c>
      <c r="O80" s="231">
        <v>26.161935096877382</v>
      </c>
      <c r="P80" s="231">
        <v>3.6144106376601219</v>
      </c>
      <c r="Q80" s="232">
        <v>29.7763457345375</v>
      </c>
      <c r="R80" s="227">
        <v>93.193380242391413</v>
      </c>
      <c r="S80" s="228">
        <v>6.5479744741760424</v>
      </c>
      <c r="T80" s="228">
        <v>0.25864528343254439</v>
      </c>
      <c r="U80" s="229">
        <v>6.806619757608587</v>
      </c>
      <c r="V80" s="230">
        <v>67.29848787712784</v>
      </c>
      <c r="W80" s="231">
        <v>17.957300863127131</v>
      </c>
      <c r="X80" s="231">
        <v>14.744211259745022</v>
      </c>
      <c r="Y80" s="232">
        <v>32.70151212287216</v>
      </c>
      <c r="Z80" s="233">
        <v>1235</v>
      </c>
      <c r="AA80" s="234">
        <v>70000</v>
      </c>
      <c r="AB80" s="235">
        <v>22.173334121704102</v>
      </c>
    </row>
    <row r="81" spans="1:28" x14ac:dyDescent="0.25">
      <c r="A81" s="205" t="s">
        <v>392</v>
      </c>
      <c r="B81" s="227">
        <v>9.4263016178193055</v>
      </c>
      <c r="C81" s="228">
        <v>7.4395961973954057</v>
      </c>
      <c r="D81" s="228">
        <v>83.134102184785291</v>
      </c>
      <c r="E81" s="229">
        <v>90.573698382180694</v>
      </c>
      <c r="F81" s="230">
        <v>19.76837488705613</v>
      </c>
      <c r="G81" s="231">
        <v>29.986322537042231</v>
      </c>
      <c r="H81" s="231">
        <v>50.24530257590164</v>
      </c>
      <c r="I81" s="232">
        <v>80.231625112943874</v>
      </c>
      <c r="J81" s="227">
        <v>53.119644973661437</v>
      </c>
      <c r="K81" s="228">
        <v>32.976268546358035</v>
      </c>
      <c r="L81" s="228">
        <v>13.904086479980526</v>
      </c>
      <c r="M81" s="229">
        <v>46.880355026338563</v>
      </c>
      <c r="N81" s="230">
        <v>68.826303121349468</v>
      </c>
      <c r="O81" s="231">
        <v>26.538019004064239</v>
      </c>
      <c r="P81" s="231">
        <v>4.635677874586289</v>
      </c>
      <c r="Q81" s="232">
        <v>31.173696878650532</v>
      </c>
      <c r="R81" s="227">
        <v>93.951683310270539</v>
      </c>
      <c r="S81" s="228">
        <v>5.4330423779261698</v>
      </c>
      <c r="T81" s="228">
        <v>0.61527431180329129</v>
      </c>
      <c r="U81" s="229">
        <v>6.0483166897294609</v>
      </c>
      <c r="V81" s="230">
        <v>72.343248310054804</v>
      </c>
      <c r="W81" s="231">
        <v>15.517386334489045</v>
      </c>
      <c r="X81" s="231">
        <v>12.139365355456157</v>
      </c>
      <c r="Y81" s="232">
        <v>27.656751689945203</v>
      </c>
      <c r="Z81" s="233">
        <v>1315</v>
      </c>
      <c r="AA81" s="234">
        <v>77300</v>
      </c>
      <c r="AB81" s="235">
        <v>19.887271881103516</v>
      </c>
    </row>
    <row r="82" spans="1:28" x14ac:dyDescent="0.25">
      <c r="A82" s="205" t="s">
        <v>393</v>
      </c>
      <c r="B82" s="227">
        <v>16.509478416183214</v>
      </c>
      <c r="C82" s="228">
        <v>7.3735903921624599</v>
      </c>
      <c r="D82" s="228">
        <v>76.116931191654331</v>
      </c>
      <c r="E82" s="229">
        <v>83.490521583816786</v>
      </c>
      <c r="F82" s="230">
        <v>28.816991604175819</v>
      </c>
      <c r="G82" s="231">
        <v>32.466969162394562</v>
      </c>
      <c r="H82" s="231">
        <v>38.716039233429619</v>
      </c>
      <c r="I82" s="232">
        <v>71.183008395824174</v>
      </c>
      <c r="J82" s="227">
        <v>47.477442205065827</v>
      </c>
      <c r="K82" s="228">
        <v>42.204446578099386</v>
      </c>
      <c r="L82" s="228">
        <v>10.31811121683479</v>
      </c>
      <c r="M82" s="229">
        <v>52.52255779493418</v>
      </c>
      <c r="N82" s="230">
        <v>78.864988866517507</v>
      </c>
      <c r="O82" s="231">
        <v>18.005494865235757</v>
      </c>
      <c r="P82" s="231">
        <v>3.1295162682467419</v>
      </c>
      <c r="Q82" s="232">
        <v>21.135011133482497</v>
      </c>
      <c r="R82" s="227">
        <v>95.903697782248997</v>
      </c>
      <c r="S82" s="228">
        <v>3.8887082868137508</v>
      </c>
      <c r="T82" s="228">
        <v>0.20759393093725281</v>
      </c>
      <c r="U82" s="229">
        <v>4.0963022177510036</v>
      </c>
      <c r="V82" s="230">
        <v>74.505396646737509</v>
      </c>
      <c r="W82" s="231">
        <v>14.441920098743347</v>
      </c>
      <c r="X82" s="231">
        <v>11.052683254519149</v>
      </c>
      <c r="Y82" s="232">
        <v>25.494603353262494</v>
      </c>
      <c r="Z82" s="233">
        <v>1220</v>
      </c>
      <c r="AA82" s="234">
        <v>77000</v>
      </c>
      <c r="AB82" s="235">
        <v>18.987340927124023</v>
      </c>
    </row>
    <row r="83" spans="1:28" x14ac:dyDescent="0.25">
      <c r="A83" s="205" t="s">
        <v>394</v>
      </c>
      <c r="B83" s="227">
        <v>17.092497228782761</v>
      </c>
      <c r="C83" s="228">
        <v>9.3270402692568908</v>
      </c>
      <c r="D83" s="228">
        <v>73.580462501960341</v>
      </c>
      <c r="E83" s="229">
        <v>82.907502771217239</v>
      </c>
      <c r="F83" s="230">
        <v>27.841647156777199</v>
      </c>
      <c r="G83" s="231">
        <v>26.752688625801124</v>
      </c>
      <c r="H83" s="231">
        <v>45.40566421742168</v>
      </c>
      <c r="I83" s="232">
        <v>72.158352843222801</v>
      </c>
      <c r="J83" s="227">
        <v>40.636612223446249</v>
      </c>
      <c r="K83" s="228">
        <v>47.034539051425739</v>
      </c>
      <c r="L83" s="228">
        <v>12.32884872512801</v>
      </c>
      <c r="M83" s="229">
        <v>59.363387776553743</v>
      </c>
      <c r="N83" s="230">
        <v>77.66685102000433</v>
      </c>
      <c r="O83" s="231">
        <v>20.06810429587965</v>
      </c>
      <c r="P83" s="231">
        <v>2.2650446841160234</v>
      </c>
      <c r="Q83" s="232">
        <v>22.333148979995673</v>
      </c>
      <c r="R83" s="227">
        <v>96.513637471090348</v>
      </c>
      <c r="S83" s="228">
        <v>3.3619096568530438</v>
      </c>
      <c r="T83" s="228">
        <v>0.1244528720566016</v>
      </c>
      <c r="U83" s="229">
        <v>3.4863625289096452</v>
      </c>
      <c r="V83" s="230">
        <v>70.709665886865125</v>
      </c>
      <c r="W83" s="231">
        <v>15.705353533868768</v>
      </c>
      <c r="X83" s="231">
        <v>13.584980579266107</v>
      </c>
      <c r="Y83" s="232">
        <v>29.290334113134875</v>
      </c>
      <c r="Z83" s="233">
        <v>1200</v>
      </c>
      <c r="AA83" s="234">
        <v>68100</v>
      </c>
      <c r="AB83" s="235">
        <v>20.074073791503906</v>
      </c>
    </row>
    <row r="84" spans="1:28" x14ac:dyDescent="0.25">
      <c r="A84" s="205" t="s">
        <v>395</v>
      </c>
      <c r="B84" s="227">
        <v>11.940223491765652</v>
      </c>
      <c r="C84" s="228">
        <v>8.6196786677612298</v>
      </c>
      <c r="D84" s="228">
        <v>79.440097840473129</v>
      </c>
      <c r="E84" s="229">
        <v>88.05977650823435</v>
      </c>
      <c r="F84" s="230">
        <v>21.861579880491171</v>
      </c>
      <c r="G84" s="231">
        <v>25.338498916540807</v>
      </c>
      <c r="H84" s="231">
        <v>52.799921202968022</v>
      </c>
      <c r="I84" s="232">
        <v>78.138420119508837</v>
      </c>
      <c r="J84" s="227">
        <v>36.7041470636319</v>
      </c>
      <c r="K84" s="228">
        <v>34.888860632262201</v>
      </c>
      <c r="L84" s="228">
        <v>28.406992304105888</v>
      </c>
      <c r="M84" s="229">
        <v>63.295852936368092</v>
      </c>
      <c r="N84" s="230">
        <v>54.676517656348032</v>
      </c>
      <c r="O84" s="231">
        <v>36.664152220350097</v>
      </c>
      <c r="P84" s="231">
        <v>8.6593301233018671</v>
      </c>
      <c r="Q84" s="232">
        <v>45.32348234365196</v>
      </c>
      <c r="R84" s="227">
        <v>88.206319251447226</v>
      </c>
      <c r="S84" s="228">
        <v>11.071129503998835</v>
      </c>
      <c r="T84" s="228">
        <v>0.72255124455393871</v>
      </c>
      <c r="U84" s="229">
        <v>11.793680748552774</v>
      </c>
      <c r="V84" s="230">
        <v>61.2251731708254</v>
      </c>
      <c r="W84" s="231">
        <v>20.547261121383016</v>
      </c>
      <c r="X84" s="231">
        <v>18.227565707791584</v>
      </c>
      <c r="Y84" s="232">
        <v>38.7748268291746</v>
      </c>
      <c r="Z84" s="233">
        <v>1500</v>
      </c>
      <c r="AA84" s="234">
        <v>70500</v>
      </c>
      <c r="AB84" s="235">
        <v>24.662069320678711</v>
      </c>
    </row>
    <row r="85" spans="1:28" x14ac:dyDescent="0.25">
      <c r="A85" s="205" t="s">
        <v>396</v>
      </c>
      <c r="B85" s="227">
        <v>11.535554510777596</v>
      </c>
      <c r="C85" s="228">
        <v>13.7911220512805</v>
      </c>
      <c r="D85" s="228">
        <v>74.673323437941903</v>
      </c>
      <c r="E85" s="229">
        <v>88.464445489222413</v>
      </c>
      <c r="F85" s="230">
        <v>29.64806027174961</v>
      </c>
      <c r="G85" s="231">
        <v>42.850153552639618</v>
      </c>
      <c r="H85" s="231">
        <v>27.501786175610775</v>
      </c>
      <c r="I85" s="232">
        <v>70.351939728250386</v>
      </c>
      <c r="J85" s="227">
        <v>59.543530770351808</v>
      </c>
      <c r="K85" s="228">
        <v>32.632785250701431</v>
      </c>
      <c r="L85" s="228">
        <v>7.8236839789467618</v>
      </c>
      <c r="M85" s="229">
        <v>40.456469229648192</v>
      </c>
      <c r="N85" s="230">
        <v>84.495180610866186</v>
      </c>
      <c r="O85" s="231">
        <v>13.525952968081786</v>
      </c>
      <c r="P85" s="231">
        <v>1.9788664210520304</v>
      </c>
      <c r="Q85" s="232">
        <v>15.504819389133818</v>
      </c>
      <c r="R85" s="227">
        <v>97.335952190450342</v>
      </c>
      <c r="S85" s="228">
        <v>2.2440458844731408</v>
      </c>
      <c r="T85" s="228">
        <v>0.42000192507652401</v>
      </c>
      <c r="U85" s="229">
        <v>2.6640478095496647</v>
      </c>
      <c r="V85" s="230">
        <v>71.841403357820738</v>
      </c>
      <c r="W85" s="231">
        <v>15.347435667108901</v>
      </c>
      <c r="X85" s="231">
        <v>12.811160975070369</v>
      </c>
      <c r="Y85" s="232">
        <v>28.158596642179269</v>
      </c>
      <c r="Z85" s="233">
        <v>960</v>
      </c>
      <c r="AA85" s="234">
        <v>61030</v>
      </c>
      <c r="AB85" s="235">
        <v>19.08349609375</v>
      </c>
    </row>
    <row r="86" spans="1:28" x14ac:dyDescent="0.25">
      <c r="A86" s="205" t="s">
        <v>397</v>
      </c>
      <c r="B86" s="227">
        <v>10.286590893243149</v>
      </c>
      <c r="C86" s="228">
        <v>11.51941984519908</v>
      </c>
      <c r="D86" s="228">
        <v>78.193989261557775</v>
      </c>
      <c r="E86" s="229">
        <v>89.713409106756842</v>
      </c>
      <c r="F86" s="230">
        <v>18.962756786048573</v>
      </c>
      <c r="G86" s="231">
        <v>20.906202275974188</v>
      </c>
      <c r="H86" s="231">
        <v>60.131040937977239</v>
      </c>
      <c r="I86" s="232">
        <v>81.037243213951427</v>
      </c>
      <c r="J86" s="227">
        <v>31.962501785890911</v>
      </c>
      <c r="K86" s="228">
        <v>40.787550417074215</v>
      </c>
      <c r="L86" s="228">
        <v>27.249947797034874</v>
      </c>
      <c r="M86" s="229">
        <v>68.037498214109078</v>
      </c>
      <c r="N86" s="230">
        <v>57.523644231276641</v>
      </c>
      <c r="O86" s="231">
        <v>35.356994177626369</v>
      </c>
      <c r="P86" s="231">
        <v>7.119361591096987</v>
      </c>
      <c r="Q86" s="232">
        <v>42.476355768723359</v>
      </c>
      <c r="R86" s="227">
        <v>90.684112404510728</v>
      </c>
      <c r="S86" s="228">
        <v>8.5576573299381593</v>
      </c>
      <c r="T86" s="228">
        <v>0.75823026555110951</v>
      </c>
      <c r="U86" s="229">
        <v>9.3158875954892686</v>
      </c>
      <c r="V86" s="230">
        <v>64.244317736201552</v>
      </c>
      <c r="W86" s="231">
        <v>18.763029963208826</v>
      </c>
      <c r="X86" s="231">
        <v>16.992652300589619</v>
      </c>
      <c r="Y86" s="232">
        <v>35.755682263798441</v>
      </c>
      <c r="Z86" s="233">
        <v>1520</v>
      </c>
      <c r="AA86" s="234">
        <v>76900</v>
      </c>
      <c r="AB86" s="235">
        <v>23.44329833984375</v>
      </c>
    </row>
    <row r="87" spans="1:28" x14ac:dyDescent="0.25">
      <c r="A87" s="205" t="s">
        <v>398</v>
      </c>
      <c r="B87" s="227">
        <v>11.799877903729502</v>
      </c>
      <c r="C87" s="228">
        <v>6.571824833842582</v>
      </c>
      <c r="D87" s="228">
        <v>81.628297262427921</v>
      </c>
      <c r="E87" s="229">
        <v>88.200122096270491</v>
      </c>
      <c r="F87" s="230">
        <v>19.945339083162789</v>
      </c>
      <c r="G87" s="231">
        <v>29.003077981876125</v>
      </c>
      <c r="H87" s="231">
        <v>51.05158293496109</v>
      </c>
      <c r="I87" s="232">
        <v>80.054660916837207</v>
      </c>
      <c r="J87" s="227">
        <v>40.693084687655251</v>
      </c>
      <c r="K87" s="228">
        <v>45.234995625740353</v>
      </c>
      <c r="L87" s="228">
        <v>14.071919686604396</v>
      </c>
      <c r="M87" s="229">
        <v>59.306915312344756</v>
      </c>
      <c r="N87" s="230">
        <v>72.27126076715129</v>
      </c>
      <c r="O87" s="231">
        <v>24.205746686182252</v>
      </c>
      <c r="P87" s="231">
        <v>3.5229925466664529</v>
      </c>
      <c r="Q87" s="232">
        <v>27.72873923284871</v>
      </c>
      <c r="R87" s="227">
        <v>94.934438129195243</v>
      </c>
      <c r="S87" s="228">
        <v>4.6200890312684786</v>
      </c>
      <c r="T87" s="228">
        <v>0.44547283953627465</v>
      </c>
      <c r="U87" s="229">
        <v>5.0655618708047534</v>
      </c>
      <c r="V87" s="230">
        <v>72.727589783134277</v>
      </c>
      <c r="W87" s="231">
        <v>15.270846812933236</v>
      </c>
      <c r="X87" s="231">
        <v>12.001563403932478</v>
      </c>
      <c r="Y87" s="232">
        <v>27.272410216865712</v>
      </c>
      <c r="Z87" s="233">
        <v>1300</v>
      </c>
      <c r="AA87" s="234">
        <v>79000</v>
      </c>
      <c r="AB87" s="235">
        <v>19.749780654907227</v>
      </c>
    </row>
    <row r="88" spans="1:28" x14ac:dyDescent="0.25">
      <c r="A88" s="205" t="s">
        <v>399</v>
      </c>
      <c r="B88" s="227">
        <v>14.996945226895841</v>
      </c>
      <c r="C88" s="228">
        <v>13.015064638457808</v>
      </c>
      <c r="D88" s="228">
        <v>71.987990134646353</v>
      </c>
      <c r="E88" s="229">
        <v>85.003054773104154</v>
      </c>
      <c r="F88" s="230">
        <v>32.750948050805349</v>
      </c>
      <c r="G88" s="231">
        <v>31.883555212897459</v>
      </c>
      <c r="H88" s="231">
        <v>35.365496736297196</v>
      </c>
      <c r="I88" s="232">
        <v>67.249051949194666</v>
      </c>
      <c r="J88" s="227">
        <v>48.322276083067337</v>
      </c>
      <c r="K88" s="228">
        <v>40.357995771570017</v>
      </c>
      <c r="L88" s="228">
        <v>11.319728145362653</v>
      </c>
      <c r="M88" s="229">
        <v>51.677723916932671</v>
      </c>
      <c r="N88" s="230">
        <v>77.950432945189789</v>
      </c>
      <c r="O88" s="231">
        <v>19.212951881061684</v>
      </c>
      <c r="P88" s="231">
        <v>2.8366151737485339</v>
      </c>
      <c r="Q88" s="232">
        <v>22.049567054810218</v>
      </c>
      <c r="R88" s="227">
        <v>95.667376839426282</v>
      </c>
      <c r="S88" s="228">
        <v>4.0325367306937361</v>
      </c>
      <c r="T88" s="228">
        <v>0.30008642987998496</v>
      </c>
      <c r="U88" s="229">
        <v>4.3326231605737213</v>
      </c>
      <c r="V88" s="230">
        <v>69.180895979052579</v>
      </c>
      <c r="W88" s="231">
        <v>16.932087882005124</v>
      </c>
      <c r="X88" s="231">
        <v>13.887016138942295</v>
      </c>
      <c r="Y88" s="232">
        <v>30.819104020947417</v>
      </c>
      <c r="Z88" s="233">
        <v>1050</v>
      </c>
      <c r="AA88" s="234">
        <v>60700</v>
      </c>
      <c r="AB88" s="235">
        <v>20.240486145019531</v>
      </c>
    </row>
    <row r="89" spans="1:28" x14ac:dyDescent="0.25">
      <c r="A89" s="205" t="s">
        <v>400</v>
      </c>
      <c r="B89" s="227">
        <v>11.424983569617876</v>
      </c>
      <c r="C89" s="228">
        <v>5.8738616092385687</v>
      </c>
      <c r="D89" s="228">
        <v>82.701154821143547</v>
      </c>
      <c r="E89" s="229">
        <v>88.575016430382121</v>
      </c>
      <c r="F89" s="230">
        <v>17.386666666666667</v>
      </c>
      <c r="G89" s="231">
        <v>15.544242424242425</v>
      </c>
      <c r="H89" s="231">
        <v>67.069090909090917</v>
      </c>
      <c r="I89" s="232">
        <v>82.613333333333344</v>
      </c>
      <c r="J89" s="227">
        <v>26.598753922415753</v>
      </c>
      <c r="K89" s="228">
        <v>29.283732775478651</v>
      </c>
      <c r="L89" s="228">
        <v>44.1175133021056</v>
      </c>
      <c r="M89" s="229">
        <v>73.401246077584247</v>
      </c>
      <c r="N89" s="230">
        <v>39.652202406029112</v>
      </c>
      <c r="O89" s="231">
        <v>42.643355333988673</v>
      </c>
      <c r="P89" s="231">
        <v>17.704442259982212</v>
      </c>
      <c r="Q89" s="232">
        <v>60.347797593970888</v>
      </c>
      <c r="R89" s="227">
        <v>83.559431836860981</v>
      </c>
      <c r="S89" s="228">
        <v>14.852882876785179</v>
      </c>
      <c r="T89" s="228">
        <v>1.5876852863538353</v>
      </c>
      <c r="U89" s="229">
        <v>16.440568163139012</v>
      </c>
      <c r="V89" s="230">
        <v>58.292668711818962</v>
      </c>
      <c r="W89" s="231">
        <v>20.883866079612588</v>
      </c>
      <c r="X89" s="231">
        <v>20.823465208568447</v>
      </c>
      <c r="Y89" s="232">
        <v>41.707331288181031</v>
      </c>
      <c r="Z89" s="233">
        <v>1870</v>
      </c>
      <c r="AA89" s="234">
        <v>83000</v>
      </c>
      <c r="AB89" s="235">
        <v>25.988571166992188</v>
      </c>
    </row>
    <row r="90" spans="1:28" x14ac:dyDescent="0.25">
      <c r="A90" s="205" t="s">
        <v>401</v>
      </c>
      <c r="B90" s="227">
        <v>15.322542100148167</v>
      </c>
      <c r="C90" s="228">
        <v>12.163238644510651</v>
      </c>
      <c r="D90" s="228">
        <v>72.514219255341189</v>
      </c>
      <c r="E90" s="229">
        <v>84.677457899851845</v>
      </c>
      <c r="F90" s="230">
        <v>21.754909271687794</v>
      </c>
      <c r="G90" s="231">
        <v>19.897257436407326</v>
      </c>
      <c r="H90" s="231">
        <v>58.347833291904884</v>
      </c>
      <c r="I90" s="232">
        <v>78.245090728312206</v>
      </c>
      <c r="J90" s="227">
        <v>30.255609101661108</v>
      </c>
      <c r="K90" s="228">
        <v>26.202580804603787</v>
      </c>
      <c r="L90" s="228">
        <v>43.541810093735108</v>
      </c>
      <c r="M90" s="229">
        <v>69.744390898338892</v>
      </c>
      <c r="N90" s="230">
        <v>40.662332439085837</v>
      </c>
      <c r="O90" s="231">
        <v>35.967312086484192</v>
      </c>
      <c r="P90" s="231">
        <v>23.370355474429971</v>
      </c>
      <c r="Q90" s="232">
        <v>59.337667560914163</v>
      </c>
      <c r="R90" s="227">
        <v>83.489185988668737</v>
      </c>
      <c r="S90" s="228">
        <v>14.090923097918198</v>
      </c>
      <c r="T90" s="228">
        <v>2.4198909134130719</v>
      </c>
      <c r="U90" s="229">
        <v>16.51081401133127</v>
      </c>
      <c r="V90" s="230">
        <v>65.058858791178793</v>
      </c>
      <c r="W90" s="231">
        <v>18.029621661057472</v>
      </c>
      <c r="X90" s="231">
        <v>16.911519547763739</v>
      </c>
      <c r="Y90" s="232">
        <v>34.941141208821207</v>
      </c>
      <c r="Z90" s="233">
        <v>2183</v>
      </c>
      <c r="AA90" s="234">
        <v>113200</v>
      </c>
      <c r="AB90" s="235">
        <v>22.515527725219727</v>
      </c>
    </row>
    <row r="91" spans="1:28" x14ac:dyDescent="0.25">
      <c r="A91" s="205" t="s">
        <v>402</v>
      </c>
      <c r="B91" s="227">
        <v>9.7222410869547318</v>
      </c>
      <c r="C91" s="228">
        <v>11.657643539227703</v>
      </c>
      <c r="D91" s="228">
        <v>78.620115373817569</v>
      </c>
      <c r="E91" s="229">
        <v>90.277758913045275</v>
      </c>
      <c r="F91" s="230">
        <v>20.064580914338048</v>
      </c>
      <c r="G91" s="231">
        <v>15.783911614501612</v>
      </c>
      <c r="H91" s="231">
        <v>64.151507471160343</v>
      </c>
      <c r="I91" s="232">
        <v>79.935419085661948</v>
      </c>
      <c r="J91" s="227">
        <v>27.83922612507736</v>
      </c>
      <c r="K91" s="228">
        <v>21.65714009293637</v>
      </c>
      <c r="L91" s="228">
        <v>50.503633781986267</v>
      </c>
      <c r="M91" s="229">
        <v>72.16077387492264</v>
      </c>
      <c r="N91" s="230">
        <v>36.327307294644449</v>
      </c>
      <c r="O91" s="231">
        <v>35.558423304109034</v>
      </c>
      <c r="P91" s="231">
        <v>28.114269401246521</v>
      </c>
      <c r="Q91" s="232">
        <v>63.672692705355551</v>
      </c>
      <c r="R91" s="227">
        <v>82.583320131880996</v>
      </c>
      <c r="S91" s="228">
        <v>15.154898214859488</v>
      </c>
      <c r="T91" s="228">
        <v>2.261781653259507</v>
      </c>
      <c r="U91" s="229">
        <v>17.416679868118994</v>
      </c>
      <c r="V91" s="230">
        <v>66.122349610303331</v>
      </c>
      <c r="W91" s="231">
        <v>18.082450973893533</v>
      </c>
      <c r="X91" s="231">
        <v>15.79519941580314</v>
      </c>
      <c r="Y91" s="232">
        <v>33.877650389696676</v>
      </c>
      <c r="Z91" s="233">
        <v>2451</v>
      </c>
      <c r="AA91" s="234">
        <v>129400</v>
      </c>
      <c r="AB91" s="235">
        <v>21.686746597290039</v>
      </c>
    </row>
    <row r="92" spans="1:28" x14ac:dyDescent="0.25">
      <c r="A92" s="205" t="s">
        <v>403</v>
      </c>
      <c r="B92" s="227">
        <v>18.028573118829829</v>
      </c>
      <c r="C92" s="228">
        <v>9.6297786541327355</v>
      </c>
      <c r="D92" s="228">
        <v>72.341648227037439</v>
      </c>
      <c r="E92" s="229">
        <v>81.971426881170174</v>
      </c>
      <c r="F92" s="230">
        <v>42.107166876103548</v>
      </c>
      <c r="G92" s="231">
        <v>35.15555314729685</v>
      </c>
      <c r="H92" s="231">
        <v>22.737279976599602</v>
      </c>
      <c r="I92" s="232">
        <v>57.892833123896445</v>
      </c>
      <c r="J92" s="227">
        <v>69.277729963609374</v>
      </c>
      <c r="K92" s="228">
        <v>28.005827517696147</v>
      </c>
      <c r="L92" s="228">
        <v>2.7164425186944774</v>
      </c>
      <c r="M92" s="229">
        <v>30.722270036390626</v>
      </c>
      <c r="N92" s="230">
        <v>87.727098309150506</v>
      </c>
      <c r="O92" s="231">
        <v>10.123448204915974</v>
      </c>
      <c r="P92" s="231">
        <v>2.1494534859335137</v>
      </c>
      <c r="Q92" s="232">
        <v>12.272901690849487</v>
      </c>
      <c r="R92" s="227">
        <v>98.318758118651701</v>
      </c>
      <c r="S92" s="228">
        <v>1.4589174726919623</v>
      </c>
      <c r="T92" s="228">
        <v>0.22232440865634803</v>
      </c>
      <c r="U92" s="229">
        <v>1.6812418813483103</v>
      </c>
      <c r="V92" s="230">
        <v>72.887699341786345</v>
      </c>
      <c r="W92" s="231">
        <v>13.457558655536117</v>
      </c>
      <c r="X92" s="231">
        <v>13.654742002677528</v>
      </c>
      <c r="Y92" s="232">
        <v>27.112300658213645</v>
      </c>
      <c r="Z92" s="233">
        <v>797</v>
      </c>
      <c r="AA92" s="234">
        <v>54000</v>
      </c>
      <c r="AB92" s="235">
        <v>18.722084045410156</v>
      </c>
    </row>
    <row r="93" spans="1:28" x14ac:dyDescent="0.25">
      <c r="A93" s="205" t="s">
        <v>404</v>
      </c>
      <c r="B93" s="227">
        <v>18.686879075220602</v>
      </c>
      <c r="C93" s="228">
        <v>7.7205504247485441</v>
      </c>
      <c r="D93" s="228">
        <v>73.592570500030845</v>
      </c>
      <c r="E93" s="229">
        <v>81.313120924779398</v>
      </c>
      <c r="F93" s="230">
        <v>19.258390611759268</v>
      </c>
      <c r="G93" s="231">
        <v>22.323606700505877</v>
      </c>
      <c r="H93" s="231">
        <v>58.418002687734862</v>
      </c>
      <c r="I93" s="232">
        <v>80.741609388240732</v>
      </c>
      <c r="J93" s="227">
        <v>29.433360416478589</v>
      </c>
      <c r="K93" s="228">
        <v>37.899100237729833</v>
      </c>
      <c r="L93" s="228">
        <v>32.667539345791582</v>
      </c>
      <c r="M93" s="229">
        <v>70.566639583521408</v>
      </c>
      <c r="N93" s="230">
        <v>50.548489784938198</v>
      </c>
      <c r="O93" s="231">
        <v>40.120832150169626</v>
      </c>
      <c r="P93" s="231">
        <v>9.3306780648921706</v>
      </c>
      <c r="Q93" s="232">
        <v>49.451510215061802</v>
      </c>
      <c r="R93" s="227">
        <v>90.228756865026213</v>
      </c>
      <c r="S93" s="228">
        <v>8.9634660274957181</v>
      </c>
      <c r="T93" s="228">
        <v>0.80777710747806275</v>
      </c>
      <c r="U93" s="229">
        <v>9.7712431349737816</v>
      </c>
      <c r="V93" s="230">
        <v>68.201831505158822</v>
      </c>
      <c r="W93" s="231">
        <v>17.803906709246935</v>
      </c>
      <c r="X93" s="231">
        <v>13.994261785594253</v>
      </c>
      <c r="Y93" s="232">
        <v>31.798168494841189</v>
      </c>
      <c r="Z93" s="233">
        <v>1750</v>
      </c>
      <c r="AA93" s="234">
        <v>93400</v>
      </c>
      <c r="AB93" s="235">
        <v>22.266666412353516</v>
      </c>
    </row>
    <row r="94" spans="1:28" x14ac:dyDescent="0.25">
      <c r="A94" s="205" t="s">
        <v>405</v>
      </c>
      <c r="B94" s="227">
        <v>17.278593876032094</v>
      </c>
      <c r="C94" s="228">
        <v>12.632056651321907</v>
      </c>
      <c r="D94" s="228">
        <v>70.089349472646006</v>
      </c>
      <c r="E94" s="229">
        <v>82.721406123967895</v>
      </c>
      <c r="F94" s="230">
        <v>28.823285566606828</v>
      </c>
      <c r="G94" s="231">
        <v>41.994715584948125</v>
      </c>
      <c r="H94" s="231">
        <v>29.181998848445051</v>
      </c>
      <c r="I94" s="232">
        <v>71.176714433393172</v>
      </c>
      <c r="J94" s="227">
        <v>60.655420300062403</v>
      </c>
      <c r="K94" s="228">
        <v>30.346849702949491</v>
      </c>
      <c r="L94" s="228">
        <v>8.9977299969881059</v>
      </c>
      <c r="M94" s="229">
        <v>39.344579699937597</v>
      </c>
      <c r="N94" s="230">
        <v>80.736947716682835</v>
      </c>
      <c r="O94" s="231">
        <v>18.320460715011382</v>
      </c>
      <c r="P94" s="231">
        <v>0.94259156830578483</v>
      </c>
      <c r="Q94" s="232">
        <v>19.263052283317165</v>
      </c>
      <c r="R94" s="227">
        <v>97.517652857510711</v>
      </c>
      <c r="S94" s="228">
        <v>2.1568470577119103</v>
      </c>
      <c r="T94" s="228">
        <v>0.32550008477737608</v>
      </c>
      <c r="U94" s="229">
        <v>2.4823471424892865</v>
      </c>
      <c r="V94" s="230">
        <v>70.121588355417757</v>
      </c>
      <c r="W94" s="231">
        <v>16.636551393151983</v>
      </c>
      <c r="X94" s="231">
        <v>13.241860251430248</v>
      </c>
      <c r="Y94" s="232">
        <v>29.878411644582233</v>
      </c>
      <c r="Z94" s="233">
        <v>985</v>
      </c>
      <c r="AA94" s="234">
        <v>57480</v>
      </c>
      <c r="AB94" s="235">
        <v>21.052631378173828</v>
      </c>
    </row>
    <row r="95" spans="1:28" x14ac:dyDescent="0.25">
      <c r="A95" s="205" t="s">
        <v>406</v>
      </c>
      <c r="B95" s="227">
        <v>17.882402413571004</v>
      </c>
      <c r="C95" s="228">
        <v>19.329497477480327</v>
      </c>
      <c r="D95" s="228">
        <v>62.788100108948676</v>
      </c>
      <c r="E95" s="229">
        <v>82.117597586429</v>
      </c>
      <c r="F95" s="230">
        <v>26.483719697143783</v>
      </c>
      <c r="G95" s="231">
        <v>33.392251926059949</v>
      </c>
      <c r="H95" s="231">
        <v>40.124028376796275</v>
      </c>
      <c r="I95" s="232">
        <v>73.516280302856217</v>
      </c>
      <c r="J95" s="227">
        <v>48.483169711711916</v>
      </c>
      <c r="K95" s="228">
        <v>37.66266531946156</v>
      </c>
      <c r="L95" s="228">
        <v>13.854164968826524</v>
      </c>
      <c r="M95" s="229">
        <v>51.516830288288084</v>
      </c>
      <c r="N95" s="230">
        <v>71.2386492463677</v>
      </c>
      <c r="O95" s="231">
        <v>26.085787338454551</v>
      </c>
      <c r="P95" s="231">
        <v>2.6755634151777432</v>
      </c>
      <c r="Q95" s="232">
        <v>28.761350753632293</v>
      </c>
      <c r="R95" s="227">
        <v>95.466973006859789</v>
      </c>
      <c r="S95" s="228">
        <v>3.9713513061455616</v>
      </c>
      <c r="T95" s="228">
        <v>0.56167568699465031</v>
      </c>
      <c r="U95" s="229">
        <v>4.5330269931402123</v>
      </c>
      <c r="V95" s="230">
        <v>66.319260007498585</v>
      </c>
      <c r="W95" s="231">
        <v>18.347581270079122</v>
      </c>
      <c r="X95" s="231">
        <v>15.333158722422297</v>
      </c>
      <c r="Y95" s="232">
        <v>33.680739992501415</v>
      </c>
      <c r="Z95" s="233">
        <v>1078</v>
      </c>
      <c r="AA95" s="234">
        <v>62150</v>
      </c>
      <c r="AB95" s="235">
        <v>22.336000442504883</v>
      </c>
    </row>
    <row r="96" spans="1:28" x14ac:dyDescent="0.25">
      <c r="A96" s="205" t="s">
        <v>407</v>
      </c>
      <c r="B96" s="227">
        <v>13.314050360246737</v>
      </c>
      <c r="C96" s="228">
        <v>14.193361497102538</v>
      </c>
      <c r="D96" s="228">
        <v>72.492588142650732</v>
      </c>
      <c r="E96" s="229">
        <v>86.685949639753261</v>
      </c>
      <c r="F96" s="230">
        <v>33.651396200042747</v>
      </c>
      <c r="G96" s="231">
        <v>39.867665714212144</v>
      </c>
      <c r="H96" s="231">
        <v>26.480938085745109</v>
      </c>
      <c r="I96" s="232">
        <v>66.348603799957246</v>
      </c>
      <c r="J96" s="227">
        <v>63.185279334512515</v>
      </c>
      <c r="K96" s="228">
        <v>30.637947906107481</v>
      </c>
      <c r="L96" s="228">
        <v>6.1767727593800048</v>
      </c>
      <c r="M96" s="229">
        <v>36.814720665487485</v>
      </c>
      <c r="N96" s="230">
        <v>85.697643382481601</v>
      </c>
      <c r="O96" s="231">
        <v>12.041822982134018</v>
      </c>
      <c r="P96" s="231">
        <v>2.2605336353843821</v>
      </c>
      <c r="Q96" s="232">
        <v>14.3023566175184</v>
      </c>
      <c r="R96" s="227">
        <v>97.22303918968997</v>
      </c>
      <c r="S96" s="228">
        <v>2.5041976790329654</v>
      </c>
      <c r="T96" s="228">
        <v>0.27276313127706642</v>
      </c>
      <c r="U96" s="229">
        <v>2.7769608103100323</v>
      </c>
      <c r="V96" s="230">
        <v>74.818894018220632</v>
      </c>
      <c r="W96" s="231">
        <v>13.884289540059932</v>
      </c>
      <c r="X96" s="231">
        <v>11.296816441719432</v>
      </c>
      <c r="Y96" s="232">
        <v>25.181105981779368</v>
      </c>
      <c r="Z96" s="233">
        <v>970</v>
      </c>
      <c r="AA96" s="234">
        <v>65000</v>
      </c>
      <c r="AB96" s="235">
        <v>18</v>
      </c>
    </row>
    <row r="97" spans="1:28" x14ac:dyDescent="0.25">
      <c r="A97" s="205" t="s">
        <v>408</v>
      </c>
      <c r="B97" s="227">
        <v>9.990743954645378</v>
      </c>
      <c r="C97" s="228">
        <v>9.4758764317945143</v>
      </c>
      <c r="D97" s="228">
        <v>80.533379613560101</v>
      </c>
      <c r="E97" s="229">
        <v>90.009256045354618</v>
      </c>
      <c r="F97" s="230">
        <v>19.805734094027589</v>
      </c>
      <c r="G97" s="231">
        <v>25.933415180183435</v>
      </c>
      <c r="H97" s="231">
        <v>54.260850725788977</v>
      </c>
      <c r="I97" s="232">
        <v>80.194265905972415</v>
      </c>
      <c r="J97" s="227">
        <v>34.72961168903359</v>
      </c>
      <c r="K97" s="228">
        <v>42.734058603986341</v>
      </c>
      <c r="L97" s="228">
        <v>22.536329706980069</v>
      </c>
      <c r="M97" s="229">
        <v>65.27038831096641</v>
      </c>
      <c r="N97" s="230">
        <v>58.694292267738327</v>
      </c>
      <c r="O97" s="231">
        <v>33.51278600269179</v>
      </c>
      <c r="P97" s="231">
        <v>7.7929217295698825</v>
      </c>
      <c r="Q97" s="232">
        <v>41.305707732261673</v>
      </c>
      <c r="R97" s="227">
        <v>92.120048824576287</v>
      </c>
      <c r="S97" s="228">
        <v>7.5221527538365498</v>
      </c>
      <c r="T97" s="228">
        <v>0.35779842158717146</v>
      </c>
      <c r="U97" s="229">
        <v>7.8799511754237201</v>
      </c>
      <c r="V97" s="230">
        <v>63.31946386845145</v>
      </c>
      <c r="W97" s="231">
        <v>19.690152100833036</v>
      </c>
      <c r="X97" s="231">
        <v>16.990384030715507</v>
      </c>
      <c r="Y97" s="232">
        <v>36.68053613154855</v>
      </c>
      <c r="Z97" s="233">
        <v>1417</v>
      </c>
      <c r="AA97" s="234">
        <v>70000</v>
      </c>
      <c r="AB97" s="235">
        <v>23.571428298950195</v>
      </c>
    </row>
    <row r="98" spans="1:28" x14ac:dyDescent="0.25">
      <c r="A98" s="205" t="s">
        <v>409</v>
      </c>
      <c r="B98" s="227">
        <v>14.477136548555276</v>
      </c>
      <c r="C98" s="228">
        <v>12.689897313142051</v>
      </c>
      <c r="D98" s="228">
        <v>72.832966138302666</v>
      </c>
      <c r="E98" s="229">
        <v>85.522863451444735</v>
      </c>
      <c r="F98" s="230">
        <v>28.022177532862919</v>
      </c>
      <c r="G98" s="231">
        <v>41.27934920608827</v>
      </c>
      <c r="H98" s="231">
        <v>30.698473261048807</v>
      </c>
      <c r="I98" s="232">
        <v>71.977822467137074</v>
      </c>
      <c r="J98" s="227">
        <v>62.185036902530236</v>
      </c>
      <c r="K98" s="228">
        <v>30.919460953489274</v>
      </c>
      <c r="L98" s="228">
        <v>6.8955021439804893</v>
      </c>
      <c r="M98" s="229">
        <v>37.814963097469764</v>
      </c>
      <c r="N98" s="230">
        <v>89.115008753656539</v>
      </c>
      <c r="O98" s="231">
        <v>9.3576300784753741</v>
      </c>
      <c r="P98" s="231">
        <v>1.5273611678680901</v>
      </c>
      <c r="Q98" s="232">
        <v>10.884991246343464</v>
      </c>
      <c r="R98" s="227">
        <v>96.945718801967715</v>
      </c>
      <c r="S98" s="228">
        <v>2.9078828481954746</v>
      </c>
      <c r="T98" s="228">
        <v>0.14639834983681266</v>
      </c>
      <c r="U98" s="229">
        <v>3.054281198032287</v>
      </c>
      <c r="V98" s="230">
        <v>72.625514072160883</v>
      </c>
      <c r="W98" s="231">
        <v>14.026552157166369</v>
      </c>
      <c r="X98" s="231">
        <v>13.347933770672746</v>
      </c>
      <c r="Y98" s="232">
        <v>27.374485927839114</v>
      </c>
      <c r="Z98" s="233">
        <v>920</v>
      </c>
      <c r="AA98" s="234">
        <v>60000</v>
      </c>
      <c r="AB98" s="235">
        <v>18.023166656494141</v>
      </c>
    </row>
    <row r="99" spans="1:28" x14ac:dyDescent="0.25">
      <c r="A99" s="205" t="s">
        <v>410</v>
      </c>
      <c r="B99" s="227">
        <v>14.682653190948386</v>
      </c>
      <c r="C99" s="228">
        <v>9.2677345537757443</v>
      </c>
      <c r="D99" s="228">
        <v>76.049612255275861</v>
      </c>
      <c r="E99" s="229">
        <v>85.317346809051614</v>
      </c>
      <c r="F99" s="230">
        <v>32.738036219416173</v>
      </c>
      <c r="G99" s="231">
        <v>29.508617421480853</v>
      </c>
      <c r="H99" s="231">
        <v>37.753346359102977</v>
      </c>
      <c r="I99" s="232">
        <v>67.261963780583827</v>
      </c>
      <c r="J99" s="227">
        <v>49.140387564477905</v>
      </c>
      <c r="K99" s="228">
        <v>38.846786560713788</v>
      </c>
      <c r="L99" s="228">
        <v>12.012825874808309</v>
      </c>
      <c r="M99" s="229">
        <v>50.859612435522095</v>
      </c>
      <c r="N99" s="230">
        <v>77.011596030289937</v>
      </c>
      <c r="O99" s="231">
        <v>20.047602518966627</v>
      </c>
      <c r="P99" s="231">
        <v>2.940801450743435</v>
      </c>
      <c r="Q99" s="232">
        <v>22.988403969710063</v>
      </c>
      <c r="R99" s="227">
        <v>95.818157808419912</v>
      </c>
      <c r="S99" s="228">
        <v>3.8546898229202613</v>
      </c>
      <c r="T99" s="228">
        <v>0.32715236865982544</v>
      </c>
      <c r="U99" s="229">
        <v>4.1818421915800856</v>
      </c>
      <c r="V99" s="230">
        <v>67.566097942172448</v>
      </c>
      <c r="W99" s="231">
        <v>16.819158635061214</v>
      </c>
      <c r="X99" s="231">
        <v>15.614743422766345</v>
      </c>
      <c r="Y99" s="232">
        <v>32.433902057827559</v>
      </c>
      <c r="Z99" s="233">
        <v>1080</v>
      </c>
      <c r="AA99" s="234">
        <v>57200</v>
      </c>
      <c r="AB99" s="235">
        <v>21.30103874206543</v>
      </c>
    </row>
    <row r="100" spans="1:28" x14ac:dyDescent="0.25">
      <c r="A100" s="205" t="s">
        <v>411</v>
      </c>
      <c r="B100" s="227">
        <v>16.829878529310914</v>
      </c>
      <c r="C100" s="228">
        <v>10.949747631324426</v>
      </c>
      <c r="D100" s="228">
        <v>72.220373839364655</v>
      </c>
      <c r="E100" s="229">
        <v>83.170121470689082</v>
      </c>
      <c r="F100" s="230">
        <v>42.414648576107858</v>
      </c>
      <c r="G100" s="231">
        <v>34.292134806835186</v>
      </c>
      <c r="H100" s="231">
        <v>23.293216617056949</v>
      </c>
      <c r="I100" s="232">
        <v>57.585351423892142</v>
      </c>
      <c r="J100" s="227">
        <v>72.032093145550618</v>
      </c>
      <c r="K100" s="228">
        <v>21.524693689899451</v>
      </c>
      <c r="L100" s="228">
        <v>6.4432131645499258</v>
      </c>
      <c r="M100" s="229">
        <v>27.967906854449375</v>
      </c>
      <c r="N100" s="230">
        <v>90.73930748858325</v>
      </c>
      <c r="O100" s="231">
        <v>7.9419499742152695</v>
      </c>
      <c r="P100" s="231">
        <v>1.3187425372014809</v>
      </c>
      <c r="Q100" s="232">
        <v>9.2606925114167495</v>
      </c>
      <c r="R100" s="227">
        <v>98.824157756717398</v>
      </c>
      <c r="S100" s="228">
        <v>1.094776989226546</v>
      </c>
      <c r="T100" s="228">
        <v>8.1065254056055316E-2</v>
      </c>
      <c r="U100" s="229">
        <v>1.1758422432826015</v>
      </c>
      <c r="V100" s="230">
        <v>73.249655679260769</v>
      </c>
      <c r="W100" s="231">
        <v>12.030131192877381</v>
      </c>
      <c r="X100" s="231">
        <v>14.72021312786185</v>
      </c>
      <c r="Y100" s="232">
        <v>26.750344320739234</v>
      </c>
      <c r="Z100" s="233">
        <v>820</v>
      </c>
      <c r="AA100" s="234">
        <v>52100</v>
      </c>
      <c r="AB100" s="235">
        <v>18.834081649780273</v>
      </c>
    </row>
    <row r="101" spans="1:28" x14ac:dyDescent="0.25">
      <c r="A101" s="205" t="s">
        <v>412</v>
      </c>
      <c r="B101" s="227">
        <v>15.590981455186952</v>
      </c>
      <c r="C101" s="228">
        <v>11.197883051503808</v>
      </c>
      <c r="D101" s="228">
        <v>73.211135493309243</v>
      </c>
      <c r="E101" s="229">
        <v>84.409018544813037</v>
      </c>
      <c r="F101" s="230">
        <v>34.230459024441565</v>
      </c>
      <c r="G101" s="231">
        <v>36.115299645825303</v>
      </c>
      <c r="H101" s="231">
        <v>29.654241329733143</v>
      </c>
      <c r="I101" s="232">
        <v>65.769540975558442</v>
      </c>
      <c r="J101" s="227">
        <v>59.934073944945411</v>
      </c>
      <c r="K101" s="228">
        <v>32.287919367363429</v>
      </c>
      <c r="L101" s="228">
        <v>7.7780066876911622</v>
      </c>
      <c r="M101" s="229">
        <v>40.065926055054597</v>
      </c>
      <c r="N101" s="230">
        <v>84.571515805772734</v>
      </c>
      <c r="O101" s="231">
        <v>14.205022517365087</v>
      </c>
      <c r="P101" s="231">
        <v>1.2234616768621807</v>
      </c>
      <c r="Q101" s="232">
        <v>15.428484194227268</v>
      </c>
      <c r="R101" s="227">
        <v>97.890570032680387</v>
      </c>
      <c r="S101" s="228">
        <v>1.9272877912137769</v>
      </c>
      <c r="T101" s="228">
        <v>0.18214217610583971</v>
      </c>
      <c r="U101" s="229">
        <v>2.1094299673196168</v>
      </c>
      <c r="V101" s="230">
        <v>70.910300363301431</v>
      </c>
      <c r="W101" s="231">
        <v>15.139996539986306</v>
      </c>
      <c r="X101" s="231">
        <v>13.949703096712257</v>
      </c>
      <c r="Y101" s="232">
        <v>29.089699636698562</v>
      </c>
      <c r="Z101" s="233">
        <v>918</v>
      </c>
      <c r="AA101" s="234">
        <v>55980</v>
      </c>
      <c r="AB101" s="235">
        <v>19.84101676940918</v>
      </c>
    </row>
    <row r="102" spans="1:28" x14ac:dyDescent="0.25">
      <c r="A102" s="205" t="s">
        <v>413</v>
      </c>
      <c r="B102" s="227">
        <v>16.713852792708067</v>
      </c>
      <c r="C102" s="228">
        <v>16.424767142872728</v>
      </c>
      <c r="D102" s="228">
        <v>66.861380064419208</v>
      </c>
      <c r="E102" s="229">
        <v>83.286147207291933</v>
      </c>
      <c r="F102" s="230">
        <v>35.881478418491511</v>
      </c>
      <c r="G102" s="231">
        <v>38.493759509812676</v>
      </c>
      <c r="H102" s="231">
        <v>25.624762071695812</v>
      </c>
      <c r="I102" s="232">
        <v>64.118521581508489</v>
      </c>
      <c r="J102" s="227">
        <v>67.888919332490332</v>
      </c>
      <c r="K102" s="228">
        <v>27.163691710795579</v>
      </c>
      <c r="L102" s="228">
        <v>4.9473889567140956</v>
      </c>
      <c r="M102" s="229">
        <v>32.111080667509675</v>
      </c>
      <c r="N102" s="230">
        <v>89.552023433028012</v>
      </c>
      <c r="O102" s="231">
        <v>9.764866346013207</v>
      </c>
      <c r="P102" s="231">
        <v>0.68311022095878704</v>
      </c>
      <c r="Q102" s="232">
        <v>10.447976566971995</v>
      </c>
      <c r="R102" s="227">
        <v>97.812899788535873</v>
      </c>
      <c r="S102" s="228">
        <v>1.8156396058976134</v>
      </c>
      <c r="T102" s="228">
        <v>0.37146060556651977</v>
      </c>
      <c r="U102" s="229">
        <v>2.1871002114641334</v>
      </c>
      <c r="V102" s="230">
        <v>74.044774641837563</v>
      </c>
      <c r="W102" s="231">
        <v>14.2075799419076</v>
      </c>
      <c r="X102" s="231">
        <v>11.747645416254834</v>
      </c>
      <c r="Y102" s="232">
        <v>25.95522535816243</v>
      </c>
      <c r="Z102" s="233">
        <v>894</v>
      </c>
      <c r="AA102" s="234">
        <v>58400</v>
      </c>
      <c r="AB102" s="235">
        <v>18.940000534057617</v>
      </c>
    </row>
    <row r="103" spans="1:28" x14ac:dyDescent="0.25">
      <c r="A103" s="205" t="s">
        <v>414</v>
      </c>
      <c r="B103" s="227">
        <v>14.517788255465067</v>
      </c>
      <c r="C103" s="228">
        <v>7.663951993141878</v>
      </c>
      <c r="D103" s="228">
        <v>77.818259751393057</v>
      </c>
      <c r="E103" s="229">
        <v>85.482211744534936</v>
      </c>
      <c r="F103" s="230">
        <v>16.561204451232818</v>
      </c>
      <c r="G103" s="231">
        <v>28.020946977962037</v>
      </c>
      <c r="H103" s="231">
        <v>55.417848570805148</v>
      </c>
      <c r="I103" s="232">
        <v>83.438795548767189</v>
      </c>
      <c r="J103" s="227">
        <v>30.962328648872621</v>
      </c>
      <c r="K103" s="228">
        <v>25.706985256033978</v>
      </c>
      <c r="L103" s="228">
        <v>43.330686095093398</v>
      </c>
      <c r="M103" s="229">
        <v>69.037671351127386</v>
      </c>
      <c r="N103" s="230">
        <v>47.320076381115427</v>
      </c>
      <c r="O103" s="231">
        <v>30.009218410482653</v>
      </c>
      <c r="P103" s="231">
        <v>22.670705208401923</v>
      </c>
      <c r="Q103" s="232">
        <v>52.679923618884573</v>
      </c>
      <c r="R103" s="227">
        <v>80.218392141871789</v>
      </c>
      <c r="S103" s="228">
        <v>17.796577304280863</v>
      </c>
      <c r="T103" s="228">
        <v>1.9850305538473472</v>
      </c>
      <c r="U103" s="229">
        <v>19.781607858128208</v>
      </c>
      <c r="V103" s="230">
        <v>59.942171872778118</v>
      </c>
      <c r="W103" s="231">
        <v>20.858257888167351</v>
      </c>
      <c r="X103" s="231">
        <v>19.199570239054527</v>
      </c>
      <c r="Y103" s="232">
        <v>40.057828127221882</v>
      </c>
      <c r="Z103" s="233">
        <v>1844</v>
      </c>
      <c r="AA103" s="234">
        <v>87110</v>
      </c>
      <c r="AB103" s="235">
        <v>25.028572082519531</v>
      </c>
    </row>
    <row r="104" spans="1:28" x14ac:dyDescent="0.25">
      <c r="A104" s="205" t="s">
        <v>415</v>
      </c>
      <c r="B104" s="227">
        <v>12.934620082014806</v>
      </c>
      <c r="C104" s="228">
        <v>9.2159709283629336</v>
      </c>
      <c r="D104" s="228">
        <v>77.849408989622262</v>
      </c>
      <c r="E104" s="229">
        <v>87.065379917985197</v>
      </c>
      <c r="F104" s="230">
        <v>23.828488042513808</v>
      </c>
      <c r="G104" s="231">
        <v>33.278686416738715</v>
      </c>
      <c r="H104" s="231">
        <v>42.892825540747474</v>
      </c>
      <c r="I104" s="232">
        <v>76.171511957486189</v>
      </c>
      <c r="J104" s="227">
        <v>39.385290617564962</v>
      </c>
      <c r="K104" s="228">
        <v>42.399369968935339</v>
      </c>
      <c r="L104" s="228">
        <v>18.215339413499699</v>
      </c>
      <c r="M104" s="229">
        <v>60.614709382435038</v>
      </c>
      <c r="N104" s="230">
        <v>69.247940326867749</v>
      </c>
      <c r="O104" s="231">
        <v>28.097260887205692</v>
      </c>
      <c r="P104" s="231">
        <v>2.6547987859265558</v>
      </c>
      <c r="Q104" s="232">
        <v>30.752059673132248</v>
      </c>
      <c r="R104" s="227">
        <v>94.391901547667473</v>
      </c>
      <c r="S104" s="228">
        <v>5.2877007153891515</v>
      </c>
      <c r="T104" s="228">
        <v>0.32039773694337237</v>
      </c>
      <c r="U104" s="229">
        <v>5.6080984523325235</v>
      </c>
      <c r="V104" s="230">
        <v>66.769760740323619</v>
      </c>
      <c r="W104" s="231">
        <v>18.594473393305634</v>
      </c>
      <c r="X104" s="231">
        <v>14.635765866370745</v>
      </c>
      <c r="Y104" s="232">
        <v>33.230239259676381</v>
      </c>
      <c r="Z104" s="233">
        <v>1270</v>
      </c>
      <c r="AA104" s="234">
        <v>67600</v>
      </c>
      <c r="AB104" s="235">
        <v>22.346342086791992</v>
      </c>
    </row>
    <row r="105" spans="1:28" x14ac:dyDescent="0.25">
      <c r="A105" s="205" t="s">
        <v>416</v>
      </c>
      <c r="B105" s="227">
        <v>12.359077313441249</v>
      </c>
      <c r="C105" s="228">
        <v>7.4334069212306728</v>
      </c>
      <c r="D105" s="228">
        <v>80.207515765328068</v>
      </c>
      <c r="E105" s="229">
        <v>87.640922686558753</v>
      </c>
      <c r="F105" s="230">
        <v>19.38383312272493</v>
      </c>
      <c r="G105" s="231">
        <v>17.160216952083459</v>
      </c>
      <c r="H105" s="231">
        <v>63.455949925191611</v>
      </c>
      <c r="I105" s="232">
        <v>80.616166877275077</v>
      </c>
      <c r="J105" s="227">
        <v>25.680832936776532</v>
      </c>
      <c r="K105" s="228">
        <v>35.235818464978806</v>
      </c>
      <c r="L105" s="228">
        <v>39.083348598244669</v>
      </c>
      <c r="M105" s="229">
        <v>74.319167063223475</v>
      </c>
      <c r="N105" s="230">
        <v>46.545585083636126</v>
      </c>
      <c r="O105" s="231">
        <v>43.281291779694499</v>
      </c>
      <c r="P105" s="231">
        <v>10.173123136669377</v>
      </c>
      <c r="Q105" s="232">
        <v>53.454414916363866</v>
      </c>
      <c r="R105" s="227">
        <v>90.393031617967608</v>
      </c>
      <c r="S105" s="228">
        <v>8.8379293655644364</v>
      </c>
      <c r="T105" s="228">
        <v>0.76903901646795769</v>
      </c>
      <c r="U105" s="229">
        <v>9.6069683820323917</v>
      </c>
      <c r="V105" s="230">
        <v>69.787057151081811</v>
      </c>
      <c r="W105" s="231">
        <v>16.676346871645343</v>
      </c>
      <c r="X105" s="231">
        <v>13.536595977272853</v>
      </c>
      <c r="Y105" s="232">
        <v>30.212942848918196</v>
      </c>
      <c r="Z105" s="233">
        <v>1850</v>
      </c>
      <c r="AA105" s="234">
        <v>104500</v>
      </c>
      <c r="AB105" s="235">
        <v>21.333333969116211</v>
      </c>
    </row>
    <row r="106" spans="1:28" x14ac:dyDescent="0.25">
      <c r="A106" s="205" t="s">
        <v>417</v>
      </c>
      <c r="B106" s="227">
        <v>20.053409300896323</v>
      </c>
      <c r="C106" s="228">
        <v>15.601821304092118</v>
      </c>
      <c r="D106" s="228">
        <v>64.344769395011554</v>
      </c>
      <c r="E106" s="229">
        <v>79.94659069910368</v>
      </c>
      <c r="F106" s="230">
        <v>38.74645328888456</v>
      </c>
      <c r="G106" s="231">
        <v>38.99897744430411</v>
      </c>
      <c r="H106" s="231">
        <v>22.25456926681133</v>
      </c>
      <c r="I106" s="232">
        <v>61.253546711115447</v>
      </c>
      <c r="J106" s="227">
        <v>65.111805389332616</v>
      </c>
      <c r="K106" s="228">
        <v>30.351892140005237</v>
      </c>
      <c r="L106" s="228">
        <v>4.5363024706621511</v>
      </c>
      <c r="M106" s="229">
        <v>34.888194610667391</v>
      </c>
      <c r="N106" s="230">
        <v>90.327629779319579</v>
      </c>
      <c r="O106" s="231">
        <v>8.2747467202905778</v>
      </c>
      <c r="P106" s="231">
        <v>1.3976235003898518</v>
      </c>
      <c r="Q106" s="232">
        <v>9.6723702206804312</v>
      </c>
      <c r="R106" s="227">
        <v>98.12157708641071</v>
      </c>
      <c r="S106" s="228">
        <v>1.7022864212784956</v>
      </c>
      <c r="T106" s="228">
        <v>0.17613649231078332</v>
      </c>
      <c r="U106" s="229">
        <v>1.8784229135892787</v>
      </c>
      <c r="V106" s="230">
        <v>75.937947230053098</v>
      </c>
      <c r="W106" s="231">
        <v>13.617309167865377</v>
      </c>
      <c r="X106" s="231">
        <v>10.44474360208152</v>
      </c>
      <c r="Y106" s="232">
        <v>24.062052769946895</v>
      </c>
      <c r="Z106" s="233">
        <v>872</v>
      </c>
      <c r="AA106" s="234">
        <v>58400</v>
      </c>
      <c r="AB106" s="235">
        <v>18.897861480712891</v>
      </c>
    </row>
    <row r="107" spans="1:28" x14ac:dyDescent="0.25">
      <c r="A107" s="205" t="s">
        <v>418</v>
      </c>
      <c r="B107" s="227">
        <v>13.445889755254333</v>
      </c>
      <c r="C107" s="228">
        <v>16.449374394722103</v>
      </c>
      <c r="D107" s="228">
        <v>70.104735850023573</v>
      </c>
      <c r="E107" s="229">
        <v>86.554110244745658</v>
      </c>
      <c r="F107" s="230">
        <v>39.617854846203031</v>
      </c>
      <c r="G107" s="231">
        <v>37.080305832817899</v>
      </c>
      <c r="H107" s="231">
        <v>23.301839320979063</v>
      </c>
      <c r="I107" s="232">
        <v>60.382145153796962</v>
      </c>
      <c r="J107" s="227">
        <v>70.348978443248114</v>
      </c>
      <c r="K107" s="228">
        <v>22.76159712388813</v>
      </c>
      <c r="L107" s="228">
        <v>6.8894244328637573</v>
      </c>
      <c r="M107" s="229">
        <v>29.651021556751889</v>
      </c>
      <c r="N107" s="230">
        <v>92.964722031129526</v>
      </c>
      <c r="O107" s="231">
        <v>5.4385351533492967</v>
      </c>
      <c r="P107" s="231">
        <v>1.5967428155211862</v>
      </c>
      <c r="Q107" s="232">
        <v>7.0352779688704832</v>
      </c>
      <c r="R107" s="227">
        <v>97.396106309610047</v>
      </c>
      <c r="S107" s="228">
        <v>2.3802885265434424</v>
      </c>
      <c r="T107" s="228">
        <v>0.22360516384649973</v>
      </c>
      <c r="U107" s="229">
        <v>2.6038936903899423</v>
      </c>
      <c r="V107" s="230">
        <v>72.167953520665264</v>
      </c>
      <c r="W107" s="231">
        <v>13.862813867178156</v>
      </c>
      <c r="X107" s="231">
        <v>13.969232612156587</v>
      </c>
      <c r="Y107" s="232">
        <v>27.832046479334743</v>
      </c>
      <c r="Z107" s="233">
        <v>815</v>
      </c>
      <c r="AA107" s="234">
        <v>51800</v>
      </c>
      <c r="AB107" s="235">
        <v>18.222681045532227</v>
      </c>
    </row>
    <row r="108" spans="1:28" ht="15.75" thickBot="1" x14ac:dyDescent="0.3">
      <c r="A108" s="212" t="s">
        <v>419</v>
      </c>
      <c r="B108" s="236">
        <v>18.562544778905579</v>
      </c>
      <c r="C108" s="237">
        <v>12.793546834647485</v>
      </c>
      <c r="D108" s="237">
        <v>68.643908386446938</v>
      </c>
      <c r="E108" s="238">
        <v>81.437455221094424</v>
      </c>
      <c r="F108" s="239">
        <v>27.498735923491406</v>
      </c>
      <c r="G108" s="240">
        <v>29.478218260806372</v>
      </c>
      <c r="H108" s="240">
        <v>43.023045815702218</v>
      </c>
      <c r="I108" s="241">
        <v>72.501264076508591</v>
      </c>
      <c r="J108" s="236">
        <v>37.172704817306624</v>
      </c>
      <c r="K108" s="237">
        <v>42.51842861969358</v>
      </c>
      <c r="L108" s="237">
        <v>20.308866562999796</v>
      </c>
      <c r="M108" s="238">
        <v>62.827295182693376</v>
      </c>
      <c r="N108" s="239">
        <v>70.652520892384672</v>
      </c>
      <c r="O108" s="240">
        <v>25.176317084403045</v>
      </c>
      <c r="P108" s="240">
        <v>4.1711620232122835</v>
      </c>
      <c r="Q108" s="241">
        <v>29.347479107615328</v>
      </c>
      <c r="R108" s="236">
        <v>93.11138721907929</v>
      </c>
      <c r="S108" s="237">
        <v>6.6658793358549611</v>
      </c>
      <c r="T108" s="237">
        <v>0.22273344506575027</v>
      </c>
      <c r="U108" s="238">
        <v>6.8886127809207114</v>
      </c>
      <c r="V108" s="239">
        <v>69.529580054688395</v>
      </c>
      <c r="W108" s="240">
        <v>16.934795445355274</v>
      </c>
      <c r="X108" s="240">
        <v>13.535624499956342</v>
      </c>
      <c r="Y108" s="241">
        <v>30.470419945311615</v>
      </c>
      <c r="Z108" s="242">
        <v>1331</v>
      </c>
      <c r="AA108" s="243">
        <v>76500</v>
      </c>
      <c r="AB108" s="244">
        <v>21.374391555786133</v>
      </c>
    </row>
    <row r="111" spans="1:28" ht="35.25" customHeight="1" x14ac:dyDescent="0.25">
      <c r="A111" s="714" t="s">
        <v>420</v>
      </c>
      <c r="B111" s="714"/>
      <c r="C111" s="714"/>
      <c r="D111" s="714"/>
      <c r="E111" s="714"/>
      <c r="F111" s="714"/>
      <c r="G111" s="714"/>
      <c r="H111" s="714"/>
      <c r="I111" s="714"/>
      <c r="J111" s="714"/>
      <c r="K111" s="714"/>
      <c r="L111" s="714"/>
      <c r="M111" s="714"/>
    </row>
    <row r="112" spans="1:28" x14ac:dyDescent="0.25">
      <c r="A112" s="714" t="s">
        <v>421</v>
      </c>
      <c r="B112" s="714"/>
      <c r="C112" s="714"/>
      <c r="D112" s="714"/>
      <c r="E112" s="714"/>
      <c r="F112" s="714"/>
      <c r="G112" s="714"/>
      <c r="H112" s="714"/>
      <c r="I112" s="714"/>
      <c r="J112" s="714"/>
      <c r="K112" s="714"/>
      <c r="L112" s="714"/>
      <c r="M112" s="714"/>
    </row>
  </sheetData>
  <mergeCells count="12">
    <mergeCell ref="A111:M111"/>
    <mergeCell ref="A112:M112"/>
    <mergeCell ref="A5:A7"/>
    <mergeCell ref="B5:Y5"/>
    <mergeCell ref="Z5:AB5"/>
    <mergeCell ref="B6:E6"/>
    <mergeCell ref="F6:I6"/>
    <mergeCell ref="J6:M6"/>
    <mergeCell ref="N6:Q6"/>
    <mergeCell ref="R6:U6"/>
    <mergeCell ref="V6:Y6"/>
    <mergeCell ref="Z6:AA6"/>
  </mergeCells>
  <hyperlinks>
    <hyperlink ref="A2" location="'Appendix Table Menu'!A1" display="Return to Appendix Table Menu" xr:uid="{49825BD7-E810-4326-A3B3-D32824CF1F9A}"/>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5750F-E80A-4A55-A440-E87415E15BC1}">
  <sheetPr>
    <tabColor theme="8"/>
  </sheetPr>
  <dimension ref="A1:V111"/>
  <sheetViews>
    <sheetView zoomScale="85" zoomScaleNormal="85" workbookViewId="0">
      <pane ySplit="7" topLeftCell="A8" activePane="bottomLeft" state="frozen"/>
      <selection pane="bottomLeft"/>
    </sheetView>
  </sheetViews>
  <sheetFormatPr defaultColWidth="8.7109375" defaultRowHeight="15" x14ac:dyDescent="0.25"/>
  <cols>
    <col min="1" max="1" width="42.42578125" customWidth="1"/>
    <col min="2" max="2" width="11.28515625" customWidth="1"/>
    <col min="6" max="6" width="11.28515625" customWidth="1"/>
    <col min="10" max="10" width="11.140625" customWidth="1"/>
    <col min="13" max="13" width="10.7109375" customWidth="1"/>
    <col min="14" max="14" width="11.28515625" customWidth="1"/>
    <col min="17" max="17" width="11.28515625" customWidth="1"/>
    <col min="20" max="20" width="11.28515625" customWidth="1"/>
  </cols>
  <sheetData>
    <row r="1" spans="1:22" s="192" customFormat="1" ht="21" x14ac:dyDescent="0.35">
      <c r="A1" s="63" t="s">
        <v>1203</v>
      </c>
    </row>
    <row r="2" spans="1:22" x14ac:dyDescent="0.25">
      <c r="A2" s="2" t="s">
        <v>53</v>
      </c>
    </row>
    <row r="3" spans="1:22" ht="15.75" thickBot="1" x14ac:dyDescent="0.3"/>
    <row r="4" spans="1:22" x14ac:dyDescent="0.25">
      <c r="A4" s="730" t="s">
        <v>312</v>
      </c>
      <c r="B4" s="718" t="s">
        <v>422</v>
      </c>
      <c r="C4" s="719"/>
      <c r="D4" s="719"/>
      <c r="E4" s="719"/>
      <c r="F4" s="719"/>
      <c r="G4" s="719"/>
      <c r="H4" s="719"/>
      <c r="I4" s="719"/>
      <c r="J4" s="719"/>
      <c r="K4" s="719"/>
      <c r="L4" s="719"/>
      <c r="M4" s="720"/>
      <c r="N4" s="628" t="s">
        <v>311</v>
      </c>
      <c r="O4" s="719"/>
      <c r="P4" s="719"/>
      <c r="Q4" s="719"/>
      <c r="R4" s="719"/>
      <c r="S4" s="719"/>
      <c r="T4" s="719"/>
      <c r="U4" s="719"/>
      <c r="V4" s="722"/>
    </row>
    <row r="5" spans="1:22" x14ac:dyDescent="0.25">
      <c r="A5" s="731"/>
      <c r="B5" s="723" t="s">
        <v>103</v>
      </c>
      <c r="C5" s="724"/>
      <c r="D5" s="724"/>
      <c r="E5" s="724"/>
      <c r="F5" s="724" t="s">
        <v>109</v>
      </c>
      <c r="G5" s="724"/>
      <c r="H5" s="724"/>
      <c r="I5" s="724"/>
      <c r="J5" s="724" t="s">
        <v>110</v>
      </c>
      <c r="K5" s="724"/>
      <c r="L5" s="724"/>
      <c r="M5" s="725"/>
      <c r="N5" s="732" t="s">
        <v>103</v>
      </c>
      <c r="O5" s="724"/>
      <c r="P5" s="724"/>
      <c r="Q5" s="724" t="s">
        <v>109</v>
      </c>
      <c r="R5" s="724"/>
      <c r="S5" s="724"/>
      <c r="T5" s="724" t="s">
        <v>110</v>
      </c>
      <c r="U5" s="724"/>
      <c r="V5" s="733"/>
    </row>
    <row r="6" spans="1:22" ht="30" customHeight="1" x14ac:dyDescent="0.25">
      <c r="A6" s="731"/>
      <c r="B6" s="193" t="s">
        <v>100</v>
      </c>
      <c r="C6" s="194" t="s">
        <v>101</v>
      </c>
      <c r="D6" s="194" t="s">
        <v>317</v>
      </c>
      <c r="E6" s="194" t="s">
        <v>423</v>
      </c>
      <c r="F6" s="194" t="s">
        <v>100</v>
      </c>
      <c r="G6" s="194" t="s">
        <v>101</v>
      </c>
      <c r="H6" s="194" t="s">
        <v>317</v>
      </c>
      <c r="I6" s="194" t="s">
        <v>424</v>
      </c>
      <c r="J6" s="194" t="s">
        <v>100</v>
      </c>
      <c r="K6" s="194" t="s">
        <v>101</v>
      </c>
      <c r="L6" s="194" t="s">
        <v>317</v>
      </c>
      <c r="M6" s="195" t="s">
        <v>110</v>
      </c>
      <c r="N6" s="196" t="s">
        <v>100</v>
      </c>
      <c r="O6" s="194" t="s">
        <v>101</v>
      </c>
      <c r="P6" s="194" t="s">
        <v>317</v>
      </c>
      <c r="Q6" s="194" t="s">
        <v>100</v>
      </c>
      <c r="R6" s="194" t="s">
        <v>101</v>
      </c>
      <c r="S6" s="194" t="s">
        <v>317</v>
      </c>
      <c r="T6" s="194" t="s">
        <v>100</v>
      </c>
      <c r="U6" s="194" t="s">
        <v>101</v>
      </c>
      <c r="V6" s="197" t="s">
        <v>317</v>
      </c>
    </row>
    <row r="7" spans="1:22" x14ac:dyDescent="0.25">
      <c r="A7" s="198" t="s">
        <v>209</v>
      </c>
      <c r="B7" s="199">
        <v>9612.89</v>
      </c>
      <c r="C7" s="200">
        <v>7120.549</v>
      </c>
      <c r="D7" s="200">
        <v>16733.438999999998</v>
      </c>
      <c r="E7" s="200">
        <v>78791.324999999997</v>
      </c>
      <c r="F7" s="200">
        <v>9870.1980000000003</v>
      </c>
      <c r="G7" s="200">
        <v>10518.4</v>
      </c>
      <c r="H7" s="200">
        <v>20388.597999999998</v>
      </c>
      <c r="I7" s="200">
        <v>44011.578999999998</v>
      </c>
      <c r="J7" s="200">
        <v>19483.088</v>
      </c>
      <c r="K7" s="200">
        <v>17638.949000000001</v>
      </c>
      <c r="L7" s="200">
        <v>37122.036999999997</v>
      </c>
      <c r="M7" s="201">
        <v>122802.90399999999</v>
      </c>
      <c r="N7" s="202">
        <v>12.200442117200085</v>
      </c>
      <c r="O7" s="203">
        <v>9.0372245929358339</v>
      </c>
      <c r="P7" s="203">
        <v>21.237666710135919</v>
      </c>
      <c r="Q7" s="203">
        <v>22.426366479603015</v>
      </c>
      <c r="R7" s="203">
        <v>23.899165262850488</v>
      </c>
      <c r="S7" s="203">
        <v>46.325531742453499</v>
      </c>
      <c r="T7" s="203">
        <v>15.865331653720501</v>
      </c>
      <c r="U7" s="203">
        <v>14.363625309707659</v>
      </c>
      <c r="V7" s="204">
        <v>30.228956963428161</v>
      </c>
    </row>
    <row r="8" spans="1:22" x14ac:dyDescent="0.25">
      <c r="A8" s="205" t="s">
        <v>320</v>
      </c>
      <c r="B8" s="206">
        <v>16.962</v>
      </c>
      <c r="C8" s="207">
        <v>11.084</v>
      </c>
      <c r="D8" s="207">
        <v>28.045999999999999</v>
      </c>
      <c r="E8" s="207">
        <v>190.74600000000001</v>
      </c>
      <c r="F8" s="208">
        <v>22.835000000000001</v>
      </c>
      <c r="G8" s="208">
        <v>23.946999999999999</v>
      </c>
      <c r="H8" s="208">
        <v>46.781999999999996</v>
      </c>
      <c r="I8" s="208">
        <v>94.903000000000006</v>
      </c>
      <c r="J8" s="207">
        <v>39.796999999999997</v>
      </c>
      <c r="K8" s="207">
        <v>35.030999999999999</v>
      </c>
      <c r="L8" s="207">
        <v>74.828000000000003</v>
      </c>
      <c r="M8" s="209">
        <v>285.649</v>
      </c>
      <c r="N8" s="210">
        <v>8.8924538391368628</v>
      </c>
      <c r="O8" s="208">
        <v>5.8108689041972053</v>
      </c>
      <c r="P8" s="208">
        <v>14.703322743334068</v>
      </c>
      <c r="Q8" s="207">
        <v>24.061410071335995</v>
      </c>
      <c r="R8" s="207">
        <v>25.233132777678264</v>
      </c>
      <c r="S8" s="207">
        <v>49.294542849014256</v>
      </c>
      <c r="T8" s="208">
        <v>13.932133492503038</v>
      </c>
      <c r="U8" s="208">
        <v>12.263652244537877</v>
      </c>
      <c r="V8" s="211">
        <v>26.195785737040918</v>
      </c>
    </row>
    <row r="9" spans="1:22" x14ac:dyDescent="0.25">
      <c r="A9" s="205" t="s">
        <v>321</v>
      </c>
      <c r="B9" s="206">
        <v>28.751177006959914</v>
      </c>
      <c r="C9" s="207">
        <v>13.454344995260239</v>
      </c>
      <c r="D9" s="207">
        <v>42.205522002220157</v>
      </c>
      <c r="E9" s="207">
        <v>231.99130601596832</v>
      </c>
      <c r="F9" s="208">
        <v>25.780744999408721</v>
      </c>
      <c r="G9" s="208">
        <v>29.591978994607924</v>
      </c>
      <c r="H9" s="208">
        <v>55.372723994016646</v>
      </c>
      <c r="I9" s="208">
        <v>130.45173800039291</v>
      </c>
      <c r="J9" s="207">
        <v>54.531922006368639</v>
      </c>
      <c r="K9" s="207">
        <v>43.046323989868164</v>
      </c>
      <c r="L9" s="207">
        <v>97.578245996236802</v>
      </c>
      <c r="M9" s="209">
        <v>362.44304401636123</v>
      </c>
      <c r="N9" s="210">
        <v>12.393213134021897</v>
      </c>
      <c r="O9" s="208">
        <v>5.7995039669004473</v>
      </c>
      <c r="P9" s="208">
        <v>18.192717100922344</v>
      </c>
      <c r="Q9" s="207">
        <v>19.762668857145524</v>
      </c>
      <c r="R9" s="207">
        <v>22.684235141826012</v>
      </c>
      <c r="S9" s="207">
        <v>42.446903998971536</v>
      </c>
      <c r="T9" s="208">
        <v>15.045652801632187</v>
      </c>
      <c r="U9" s="208">
        <v>11.876714065983009</v>
      </c>
      <c r="V9" s="211">
        <v>26.922366867615192</v>
      </c>
    </row>
    <row r="10" spans="1:22" x14ac:dyDescent="0.25">
      <c r="A10" s="205" t="s">
        <v>322</v>
      </c>
      <c r="B10" s="206">
        <v>27.320400023460387</v>
      </c>
      <c r="C10" s="207">
        <v>23.107750008821487</v>
      </c>
      <c r="D10" s="207">
        <v>50.428150032281877</v>
      </c>
      <c r="E10" s="207">
        <v>240.68165017700196</v>
      </c>
      <c r="F10" s="208">
        <v>26.209400018215181</v>
      </c>
      <c r="G10" s="208">
        <v>25.019100018978119</v>
      </c>
      <c r="H10" s="208">
        <v>51.228500037193299</v>
      </c>
      <c r="I10" s="208">
        <v>114.79420006990432</v>
      </c>
      <c r="J10" s="207">
        <v>53.529800041675564</v>
      </c>
      <c r="K10" s="207">
        <v>48.126850027799605</v>
      </c>
      <c r="L10" s="207">
        <v>101.65665006947518</v>
      </c>
      <c r="M10" s="209">
        <v>355.4758502469063</v>
      </c>
      <c r="N10" s="210">
        <v>11.351260057992969</v>
      </c>
      <c r="O10" s="208">
        <v>9.6009604354248026</v>
      </c>
      <c r="P10" s="208">
        <v>20.952220493417773</v>
      </c>
      <c r="Q10" s="207">
        <v>22.831641321821898</v>
      </c>
      <c r="R10" s="207">
        <v>21.794742246335314</v>
      </c>
      <c r="S10" s="207">
        <v>44.626383568157216</v>
      </c>
      <c r="T10" s="208">
        <v>15.058631973028508</v>
      </c>
      <c r="U10" s="208">
        <v>13.538711559272359</v>
      </c>
      <c r="V10" s="211">
        <v>28.597343532300869</v>
      </c>
    </row>
    <row r="11" spans="1:22" x14ac:dyDescent="0.25">
      <c r="A11" s="205" t="s">
        <v>323</v>
      </c>
      <c r="B11" s="206">
        <v>32.368000000000002</v>
      </c>
      <c r="C11" s="207">
        <v>15.666</v>
      </c>
      <c r="D11" s="207">
        <v>48.033999999999999</v>
      </c>
      <c r="E11" s="207">
        <v>219.03800000000001</v>
      </c>
      <c r="F11" s="208">
        <v>23.369</v>
      </c>
      <c r="G11" s="208">
        <v>22.606999999999999</v>
      </c>
      <c r="H11" s="208">
        <v>45.975999999999999</v>
      </c>
      <c r="I11" s="208">
        <v>103.26300000000001</v>
      </c>
      <c r="J11" s="207">
        <v>55.737000000000002</v>
      </c>
      <c r="K11" s="207">
        <v>38.273000000000003</v>
      </c>
      <c r="L11" s="207">
        <v>94.01</v>
      </c>
      <c r="M11" s="209">
        <v>322.30099999999999</v>
      </c>
      <c r="N11" s="210">
        <v>14.777344570348525</v>
      </c>
      <c r="O11" s="208">
        <v>7.1521836393685119</v>
      </c>
      <c r="P11" s="208">
        <v>21.929528209717038</v>
      </c>
      <c r="Q11" s="207">
        <v>22.63056467466566</v>
      </c>
      <c r="R11" s="207">
        <v>21.89264305704851</v>
      </c>
      <c r="S11" s="207">
        <v>44.523207731714166</v>
      </c>
      <c r="T11" s="208">
        <v>17.293461701949418</v>
      </c>
      <c r="U11" s="208">
        <v>11.874924371938034</v>
      </c>
      <c r="V11" s="211">
        <v>29.168386073887454</v>
      </c>
    </row>
    <row r="12" spans="1:22" x14ac:dyDescent="0.25">
      <c r="A12" s="205" t="s">
        <v>324</v>
      </c>
      <c r="B12" s="206">
        <v>154.1574878165722</v>
      </c>
      <c r="C12" s="207">
        <v>120.57741884279251</v>
      </c>
      <c r="D12" s="207">
        <v>274.7349066593647</v>
      </c>
      <c r="E12" s="207">
        <v>1402.9046704289317</v>
      </c>
      <c r="F12" s="208">
        <v>195.4210969313383</v>
      </c>
      <c r="G12" s="208">
        <v>184.95684093451499</v>
      </c>
      <c r="H12" s="208">
        <v>380.37793786585331</v>
      </c>
      <c r="I12" s="208">
        <v>786.33537853336338</v>
      </c>
      <c r="J12" s="207">
        <v>349.5785847479105</v>
      </c>
      <c r="K12" s="207">
        <v>305.53425977730751</v>
      </c>
      <c r="L12" s="207">
        <v>655.11284452521807</v>
      </c>
      <c r="M12" s="209">
        <v>2189.2400489622951</v>
      </c>
      <c r="N12" s="210">
        <v>10.988450681359499</v>
      </c>
      <c r="O12" s="208">
        <v>8.5948405037333373</v>
      </c>
      <c r="P12" s="208">
        <v>19.58329118509284</v>
      </c>
      <c r="Q12" s="207">
        <v>24.852130816729723</v>
      </c>
      <c r="R12" s="207">
        <v>23.521368360595453</v>
      </c>
      <c r="S12" s="207">
        <v>48.373499177325172</v>
      </c>
      <c r="T12" s="208">
        <v>15.968033515265335</v>
      </c>
      <c r="U12" s="208">
        <v>13.956178991067311</v>
      </c>
      <c r="V12" s="211">
        <v>29.924212506332644</v>
      </c>
    </row>
    <row r="13" spans="1:22" x14ac:dyDescent="0.25">
      <c r="A13" s="205" t="s">
        <v>325</v>
      </c>
      <c r="B13" s="206">
        <v>15.981415953636169</v>
      </c>
      <c r="C13" s="207">
        <v>11.226959972381591</v>
      </c>
      <c r="D13" s="207">
        <v>27.208375926017762</v>
      </c>
      <c r="E13" s="207">
        <v>144.81505577659607</v>
      </c>
      <c r="F13" s="208">
        <v>15.682479973793029</v>
      </c>
      <c r="G13" s="208">
        <v>16.196335973739625</v>
      </c>
      <c r="H13" s="208">
        <v>31.878815947532654</v>
      </c>
      <c r="I13" s="208">
        <v>66.18099187755584</v>
      </c>
      <c r="J13" s="207">
        <v>31.663895927429198</v>
      </c>
      <c r="K13" s="207">
        <v>27.423295946121215</v>
      </c>
      <c r="L13" s="207">
        <v>59.087191873550417</v>
      </c>
      <c r="M13" s="209">
        <v>210.99604765415191</v>
      </c>
      <c r="N13" s="210">
        <v>11.035742014483944</v>
      </c>
      <c r="O13" s="208">
        <v>7.7526193061730044</v>
      </c>
      <c r="P13" s="208">
        <v>18.78836132065695</v>
      </c>
      <c r="Q13" s="207">
        <v>23.696350763082886</v>
      </c>
      <c r="R13" s="207">
        <v>24.472791226376792</v>
      </c>
      <c r="S13" s="207">
        <v>48.169141989459682</v>
      </c>
      <c r="T13" s="208">
        <v>15.006866848676786</v>
      </c>
      <c r="U13" s="208">
        <v>12.997066177785149</v>
      </c>
      <c r="V13" s="211">
        <v>28.003933026461937</v>
      </c>
    </row>
    <row r="14" spans="1:22" x14ac:dyDescent="0.25">
      <c r="A14" s="205" t="s">
        <v>326</v>
      </c>
      <c r="B14" s="206">
        <v>62.074719984531406</v>
      </c>
      <c r="C14" s="207">
        <v>37.313588001251219</v>
      </c>
      <c r="D14" s="207">
        <v>99.388307985782617</v>
      </c>
      <c r="E14" s="207">
        <v>471.58354381942752</v>
      </c>
      <c r="F14" s="208">
        <v>82.618532001495367</v>
      </c>
      <c r="G14" s="208">
        <v>77.484247962951656</v>
      </c>
      <c r="H14" s="208">
        <v>160.10277996444702</v>
      </c>
      <c r="I14" s="208">
        <v>346.70911990737915</v>
      </c>
      <c r="J14" s="207">
        <v>144.69325198602675</v>
      </c>
      <c r="K14" s="207">
        <v>114.79783596420287</v>
      </c>
      <c r="L14" s="207">
        <v>259.49108795022966</v>
      </c>
      <c r="M14" s="209">
        <v>818.29266372680661</v>
      </c>
      <c r="N14" s="210">
        <v>13.163037768828556</v>
      </c>
      <c r="O14" s="208">
        <v>7.9124024767791399</v>
      </c>
      <c r="P14" s="208">
        <v>21.075440245607695</v>
      </c>
      <c r="Q14" s="207">
        <v>23.829350674007742</v>
      </c>
      <c r="R14" s="207">
        <v>22.348488549609257</v>
      </c>
      <c r="S14" s="207">
        <v>46.177839223616999</v>
      </c>
      <c r="T14" s="208">
        <v>17.68233523285426</v>
      </c>
      <c r="U14" s="208">
        <v>14.0289460058668</v>
      </c>
      <c r="V14" s="211">
        <v>31.71128123872106</v>
      </c>
    </row>
    <row r="15" spans="1:22" x14ac:dyDescent="0.25">
      <c r="A15" s="205" t="s">
        <v>327</v>
      </c>
      <c r="B15" s="206">
        <v>27.344999999999999</v>
      </c>
      <c r="C15" s="207">
        <v>17.196000000000002</v>
      </c>
      <c r="D15" s="207">
        <v>44.540999999999997</v>
      </c>
      <c r="E15" s="207">
        <v>159.898</v>
      </c>
      <c r="F15" s="208">
        <v>33.338999999999999</v>
      </c>
      <c r="G15" s="208">
        <v>29.558</v>
      </c>
      <c r="H15" s="208">
        <v>62.896999999999998</v>
      </c>
      <c r="I15" s="208">
        <v>112.991</v>
      </c>
      <c r="J15" s="207">
        <v>60.683999999999997</v>
      </c>
      <c r="K15" s="207">
        <v>46.753999999999998</v>
      </c>
      <c r="L15" s="207">
        <v>107.438</v>
      </c>
      <c r="M15" s="209">
        <v>272.88900000000001</v>
      </c>
      <c r="N15" s="210">
        <v>17.101527223605046</v>
      </c>
      <c r="O15" s="208">
        <v>10.754355901887454</v>
      </c>
      <c r="P15" s="208">
        <v>27.855883125492504</v>
      </c>
      <c r="Q15" s="207">
        <v>29.505889849634041</v>
      </c>
      <c r="R15" s="207">
        <v>26.159605632306999</v>
      </c>
      <c r="S15" s="207">
        <v>55.665495481941043</v>
      </c>
      <c r="T15" s="208">
        <v>22.237613095434408</v>
      </c>
      <c r="U15" s="208">
        <v>17.132973480059658</v>
      </c>
      <c r="V15" s="211">
        <v>39.370586575494066</v>
      </c>
    </row>
    <row r="16" spans="1:22" x14ac:dyDescent="0.25">
      <c r="A16" s="205" t="s">
        <v>328</v>
      </c>
      <c r="B16" s="206">
        <v>87.271677111625678</v>
      </c>
      <c r="C16" s="207">
        <v>59.145724055528639</v>
      </c>
      <c r="D16" s="207">
        <v>146.41740116715431</v>
      </c>
      <c r="E16" s="207">
        <v>704.98299773967267</v>
      </c>
      <c r="F16" s="208">
        <v>80.762689050674439</v>
      </c>
      <c r="G16" s="208">
        <v>92.955966062068939</v>
      </c>
      <c r="H16" s="208">
        <v>173.71865511274339</v>
      </c>
      <c r="I16" s="208">
        <v>357.995618268013</v>
      </c>
      <c r="J16" s="207">
        <v>168.0343661623001</v>
      </c>
      <c r="K16" s="207">
        <v>152.10169011759757</v>
      </c>
      <c r="L16" s="207">
        <v>320.13605627989767</v>
      </c>
      <c r="M16" s="209">
        <v>1062.9786160076856</v>
      </c>
      <c r="N16" s="210">
        <v>12.379259839093633</v>
      </c>
      <c r="O16" s="208">
        <v>8.3896667359585368</v>
      </c>
      <c r="P16" s="208">
        <v>20.76892657505217</v>
      </c>
      <c r="Q16" s="207">
        <v>22.559686468064967</v>
      </c>
      <c r="R16" s="207">
        <v>25.965671454804667</v>
      </c>
      <c r="S16" s="207">
        <v>48.525357922869631</v>
      </c>
      <c r="T16" s="208">
        <v>15.807878317759608</v>
      </c>
      <c r="U16" s="208">
        <v>14.30900752160548</v>
      </c>
      <c r="V16" s="211">
        <v>30.116885839365086</v>
      </c>
    </row>
    <row r="17" spans="1:22" x14ac:dyDescent="0.25">
      <c r="A17" s="205" t="s">
        <v>329</v>
      </c>
      <c r="B17" s="206">
        <v>20.344000000000001</v>
      </c>
      <c r="C17" s="207">
        <v>15.448</v>
      </c>
      <c r="D17" s="207">
        <v>35.792000000000002</v>
      </c>
      <c r="E17" s="207">
        <v>205.04499999999999</v>
      </c>
      <c r="F17" s="208">
        <v>18.213999999999999</v>
      </c>
      <c r="G17" s="208">
        <v>25.917999999999999</v>
      </c>
      <c r="H17" s="208">
        <v>44.131999999999998</v>
      </c>
      <c r="I17" s="208">
        <v>92.597999999999999</v>
      </c>
      <c r="J17" s="207">
        <v>38.558</v>
      </c>
      <c r="K17" s="207">
        <v>41.366</v>
      </c>
      <c r="L17" s="207">
        <v>79.924000000000007</v>
      </c>
      <c r="M17" s="209">
        <v>297.64299999999997</v>
      </c>
      <c r="N17" s="210">
        <v>9.9217244995001099</v>
      </c>
      <c r="O17" s="208">
        <v>7.5339559608866349</v>
      </c>
      <c r="P17" s="208">
        <v>17.455680460386745</v>
      </c>
      <c r="Q17" s="207">
        <v>19.669971273677618</v>
      </c>
      <c r="R17" s="207">
        <v>27.989805395364908</v>
      </c>
      <c r="S17" s="207">
        <v>47.659776669042529</v>
      </c>
      <c r="T17" s="208">
        <v>12.954445426232098</v>
      </c>
      <c r="U17" s="208">
        <v>13.897857500428366</v>
      </c>
      <c r="V17" s="211">
        <v>26.85230292666046</v>
      </c>
    </row>
    <row r="18" spans="1:22" x14ac:dyDescent="0.25">
      <c r="A18" s="205" t="s">
        <v>330</v>
      </c>
      <c r="B18" s="206">
        <v>33.367212028741839</v>
      </c>
      <c r="C18" s="207">
        <v>24.906357006072998</v>
      </c>
      <c r="D18" s="207">
        <v>58.273569034814834</v>
      </c>
      <c r="E18" s="207">
        <v>306.47441039073465</v>
      </c>
      <c r="F18" s="208">
        <v>30.663231044173241</v>
      </c>
      <c r="G18" s="208">
        <v>34.715059026241299</v>
      </c>
      <c r="H18" s="208">
        <v>65.378290070414536</v>
      </c>
      <c r="I18" s="208">
        <v>146.76126012861729</v>
      </c>
      <c r="J18" s="207">
        <v>64.030443072915077</v>
      </c>
      <c r="K18" s="207">
        <v>59.621416032314301</v>
      </c>
      <c r="L18" s="207">
        <v>123.65185910522938</v>
      </c>
      <c r="M18" s="209">
        <v>453.23567051935197</v>
      </c>
      <c r="N18" s="210">
        <v>10.88743819955501</v>
      </c>
      <c r="O18" s="208">
        <v>8.126732987044182</v>
      </c>
      <c r="P18" s="208">
        <v>19.014171186599192</v>
      </c>
      <c r="Q18" s="207">
        <v>20.893273209361162</v>
      </c>
      <c r="R18" s="207">
        <v>23.65410258525856</v>
      </c>
      <c r="S18" s="207">
        <v>44.547375794619718</v>
      </c>
      <c r="T18" s="208">
        <v>14.127405947449837</v>
      </c>
      <c r="U18" s="208">
        <v>13.154616882646403</v>
      </c>
      <c r="V18" s="211">
        <v>27.282022830096242</v>
      </c>
    </row>
    <row r="19" spans="1:22" x14ac:dyDescent="0.25">
      <c r="A19" s="205" t="s">
        <v>331</v>
      </c>
      <c r="B19" s="206">
        <v>23.905675982177257</v>
      </c>
      <c r="C19" s="207">
        <v>13.591817985475064</v>
      </c>
      <c r="D19" s="207">
        <v>37.497493967652318</v>
      </c>
      <c r="E19" s="207">
        <v>197.04957698905469</v>
      </c>
      <c r="F19" s="208">
        <v>20.345424986183644</v>
      </c>
      <c r="G19" s="208">
        <v>15.222063007771968</v>
      </c>
      <c r="H19" s="208">
        <v>35.567487993955609</v>
      </c>
      <c r="I19" s="208">
        <v>76.781207976192235</v>
      </c>
      <c r="J19" s="207">
        <v>44.251100968360902</v>
      </c>
      <c r="K19" s="207">
        <v>28.813880993247032</v>
      </c>
      <c r="L19" s="207">
        <v>73.064981961607927</v>
      </c>
      <c r="M19" s="209">
        <v>273.83078496524689</v>
      </c>
      <c r="N19" s="210">
        <v>12.131807815809278</v>
      </c>
      <c r="O19" s="208">
        <v>6.8976641275560997</v>
      </c>
      <c r="P19" s="208">
        <v>19.02947194336538</v>
      </c>
      <c r="Q19" s="207">
        <v>26.497922502719945</v>
      </c>
      <c r="R19" s="207">
        <v>19.825245537282921</v>
      </c>
      <c r="S19" s="207">
        <v>46.323168040002862</v>
      </c>
      <c r="T19" s="208">
        <v>16.160016841779498</v>
      </c>
      <c r="U19" s="208">
        <v>10.522513382454033</v>
      </c>
      <c r="V19" s="211">
        <v>26.682530224233531</v>
      </c>
    </row>
    <row r="20" spans="1:22" x14ac:dyDescent="0.25">
      <c r="A20" s="205" t="s">
        <v>332</v>
      </c>
      <c r="B20" s="206">
        <v>178.14336993002891</v>
      </c>
      <c r="C20" s="207">
        <v>115.67818001818657</v>
      </c>
      <c r="D20" s="207">
        <v>293.82154994821548</v>
      </c>
      <c r="E20" s="207">
        <v>1137.0521882827281</v>
      </c>
      <c r="F20" s="208">
        <v>161.09080307412148</v>
      </c>
      <c r="G20" s="208">
        <v>170.84177999663353</v>
      </c>
      <c r="H20" s="208">
        <v>331.93258307075502</v>
      </c>
      <c r="I20" s="208">
        <v>715.10922119832037</v>
      </c>
      <c r="J20" s="207">
        <v>339.23417300415036</v>
      </c>
      <c r="K20" s="207">
        <v>286.51996001482007</v>
      </c>
      <c r="L20" s="207">
        <v>625.75413301897049</v>
      </c>
      <c r="M20" s="209">
        <v>1852.1614094810486</v>
      </c>
      <c r="N20" s="210">
        <v>15.667123441279859</v>
      </c>
      <c r="O20" s="208">
        <v>10.173515447245521</v>
      </c>
      <c r="P20" s="208">
        <v>25.84063888852538</v>
      </c>
      <c r="Q20" s="207">
        <v>22.52674113251944</v>
      </c>
      <c r="R20" s="207">
        <v>23.890305834729851</v>
      </c>
      <c r="S20" s="207">
        <v>46.417046967249291</v>
      </c>
      <c r="T20" s="208">
        <v>18.315583688745537</v>
      </c>
      <c r="U20" s="208">
        <v>15.469491943204844</v>
      </c>
      <c r="V20" s="211">
        <v>33.785075631950384</v>
      </c>
    </row>
    <row r="21" spans="1:22" x14ac:dyDescent="0.25">
      <c r="A21" s="205" t="s">
        <v>333</v>
      </c>
      <c r="B21" s="206">
        <v>35.627000000000002</v>
      </c>
      <c r="C21" s="207">
        <v>28.984999999999999</v>
      </c>
      <c r="D21" s="207">
        <v>64.611999999999995</v>
      </c>
      <c r="E21" s="207">
        <v>225.88900000000001</v>
      </c>
      <c r="F21" s="208">
        <v>24.245999999999999</v>
      </c>
      <c r="G21" s="208">
        <v>26.698</v>
      </c>
      <c r="H21" s="208">
        <v>50.944000000000003</v>
      </c>
      <c r="I21" s="208">
        <v>114.667</v>
      </c>
      <c r="J21" s="207">
        <v>59.872999999999998</v>
      </c>
      <c r="K21" s="207">
        <v>55.683</v>
      </c>
      <c r="L21" s="207">
        <v>115.556</v>
      </c>
      <c r="M21" s="209">
        <v>340.55599999999998</v>
      </c>
      <c r="N21" s="210">
        <v>15.771905670484177</v>
      </c>
      <c r="O21" s="208">
        <v>12.831523447356888</v>
      </c>
      <c r="P21" s="208">
        <v>28.60342911784106</v>
      </c>
      <c r="Q21" s="207">
        <v>21.144705974691934</v>
      </c>
      <c r="R21" s="207">
        <v>23.283071851535315</v>
      </c>
      <c r="S21" s="207">
        <v>44.427777826227249</v>
      </c>
      <c r="T21" s="208">
        <v>17.580955848670996</v>
      </c>
      <c r="U21" s="208">
        <v>16.35061487684845</v>
      </c>
      <c r="V21" s="211">
        <v>33.931570725519443</v>
      </c>
    </row>
    <row r="22" spans="1:22" x14ac:dyDescent="0.25">
      <c r="A22" s="205" t="s">
        <v>334</v>
      </c>
      <c r="B22" s="206">
        <v>29.257999999999999</v>
      </c>
      <c r="C22" s="207">
        <v>22.423999999999999</v>
      </c>
      <c r="D22" s="207">
        <v>51.682000000000002</v>
      </c>
      <c r="E22" s="207">
        <v>320.59399999999999</v>
      </c>
      <c r="F22" s="208">
        <v>34.524999999999999</v>
      </c>
      <c r="G22" s="208">
        <v>44.262999999999998</v>
      </c>
      <c r="H22" s="208">
        <v>78.787999999999997</v>
      </c>
      <c r="I22" s="208">
        <v>168.35900000000001</v>
      </c>
      <c r="J22" s="207">
        <v>63.783000000000001</v>
      </c>
      <c r="K22" s="207">
        <v>66.686999999999998</v>
      </c>
      <c r="L22" s="207">
        <v>130.47</v>
      </c>
      <c r="M22" s="209">
        <v>488.95299999999997</v>
      </c>
      <c r="N22" s="210">
        <v>9.1261845199847791</v>
      </c>
      <c r="O22" s="208">
        <v>6.9945164288788941</v>
      </c>
      <c r="P22" s="208">
        <v>16.120700948863671</v>
      </c>
      <c r="Q22" s="207">
        <v>20.506774214624702</v>
      </c>
      <c r="R22" s="207">
        <v>26.290842782387635</v>
      </c>
      <c r="S22" s="207">
        <v>46.797616997012334</v>
      </c>
      <c r="T22" s="208">
        <v>13.044812078052493</v>
      </c>
      <c r="U22" s="208">
        <v>13.63873419326602</v>
      </c>
      <c r="V22" s="211">
        <v>26.683546271318509</v>
      </c>
    </row>
    <row r="23" spans="1:22" x14ac:dyDescent="0.25">
      <c r="A23" s="205" t="s">
        <v>335</v>
      </c>
      <c r="B23" s="206">
        <v>28.635000000000002</v>
      </c>
      <c r="C23" s="207">
        <v>19.844000000000001</v>
      </c>
      <c r="D23" s="207">
        <v>48.478999999999999</v>
      </c>
      <c r="E23" s="207">
        <v>216.96</v>
      </c>
      <c r="F23" s="208">
        <v>18.48</v>
      </c>
      <c r="G23" s="208">
        <v>18.652999999999999</v>
      </c>
      <c r="H23" s="208">
        <v>37.133000000000003</v>
      </c>
      <c r="I23" s="208">
        <v>69.927000000000007</v>
      </c>
      <c r="J23" s="207">
        <v>47.115000000000002</v>
      </c>
      <c r="K23" s="207">
        <v>38.497</v>
      </c>
      <c r="L23" s="207">
        <v>85.611999999999995</v>
      </c>
      <c r="M23" s="209">
        <v>286.887</v>
      </c>
      <c r="N23" s="210">
        <v>13.198285398230089</v>
      </c>
      <c r="O23" s="208">
        <v>9.146386430678465</v>
      </c>
      <c r="P23" s="208">
        <v>22.344671828908556</v>
      </c>
      <c r="Q23" s="207">
        <v>26.427560169891457</v>
      </c>
      <c r="R23" s="207">
        <v>26.674961030789252</v>
      </c>
      <c r="S23" s="207">
        <v>53.102521200680705</v>
      </c>
      <c r="T23" s="208">
        <v>16.422842443191918</v>
      </c>
      <c r="U23" s="208">
        <v>13.418872238895455</v>
      </c>
      <c r="V23" s="211">
        <v>29.841714682087371</v>
      </c>
    </row>
    <row r="24" spans="1:22" x14ac:dyDescent="0.25">
      <c r="A24" s="205" t="s">
        <v>336</v>
      </c>
      <c r="B24" s="206">
        <v>21.273</v>
      </c>
      <c r="C24" s="207">
        <v>21.576000000000001</v>
      </c>
      <c r="D24" s="207">
        <v>42.848999999999997</v>
      </c>
      <c r="E24" s="207">
        <v>204.21700000000001</v>
      </c>
      <c r="F24" s="208">
        <v>24.378</v>
      </c>
      <c r="G24" s="208">
        <v>22.73</v>
      </c>
      <c r="H24" s="208">
        <v>47.107999999999997</v>
      </c>
      <c r="I24" s="208">
        <v>99.757000000000005</v>
      </c>
      <c r="J24" s="207">
        <v>45.651000000000003</v>
      </c>
      <c r="K24" s="207">
        <v>44.305999999999997</v>
      </c>
      <c r="L24" s="207">
        <v>89.956999999999994</v>
      </c>
      <c r="M24" s="209">
        <v>303.97399999999999</v>
      </c>
      <c r="N24" s="210">
        <v>10.416860496432715</v>
      </c>
      <c r="O24" s="208">
        <v>10.565232081560302</v>
      </c>
      <c r="P24" s="208">
        <v>20.982092577993015</v>
      </c>
      <c r="Q24" s="207">
        <v>24.437382840301932</v>
      </c>
      <c r="R24" s="207">
        <v>22.785368445322131</v>
      </c>
      <c r="S24" s="207">
        <v>47.222751285624064</v>
      </c>
      <c r="T24" s="208">
        <v>15.018060755196169</v>
      </c>
      <c r="U24" s="208">
        <v>14.575588701665273</v>
      </c>
      <c r="V24" s="211">
        <v>29.593649456861442</v>
      </c>
    </row>
    <row r="25" spans="1:22" x14ac:dyDescent="0.25">
      <c r="A25" s="205" t="s">
        <v>337</v>
      </c>
      <c r="B25" s="206">
        <v>63.140260079503058</v>
      </c>
      <c r="C25" s="207">
        <v>45.716665129780772</v>
      </c>
      <c r="D25" s="207">
        <v>108.85692520928383</v>
      </c>
      <c r="E25" s="207">
        <v>630.35378978216647</v>
      </c>
      <c r="F25" s="208">
        <v>78.315396085739138</v>
      </c>
      <c r="G25" s="208">
        <v>65.53015005230904</v>
      </c>
      <c r="H25" s="208">
        <v>143.84554613804818</v>
      </c>
      <c r="I25" s="208">
        <v>337.74374453389646</v>
      </c>
      <c r="J25" s="207">
        <v>141.4556561652422</v>
      </c>
      <c r="K25" s="207">
        <v>111.2468151820898</v>
      </c>
      <c r="L25" s="207">
        <v>252.70247134733199</v>
      </c>
      <c r="M25" s="209">
        <v>968.09753431606293</v>
      </c>
      <c r="N25" s="210">
        <v>10.016638450182501</v>
      </c>
      <c r="O25" s="208">
        <v>7.2525406955321445</v>
      </c>
      <c r="P25" s="208">
        <v>17.269179145714645</v>
      </c>
      <c r="Q25" s="207">
        <v>23.187815423145249</v>
      </c>
      <c r="R25" s="207">
        <v>19.402328277832051</v>
      </c>
      <c r="S25" s="207">
        <v>42.590143700977301</v>
      </c>
      <c r="T25" s="208">
        <v>14.611715364524416</v>
      </c>
      <c r="U25" s="208">
        <v>11.491281739570066</v>
      </c>
      <c r="V25" s="211">
        <v>26.102997104094484</v>
      </c>
    </row>
    <row r="26" spans="1:22" x14ac:dyDescent="0.25">
      <c r="A26" s="205" t="s">
        <v>338</v>
      </c>
      <c r="B26" s="206">
        <v>14.637799988746643</v>
      </c>
      <c r="C26" s="207">
        <v>8.7234599452018742</v>
      </c>
      <c r="D26" s="207">
        <v>23.361259933948517</v>
      </c>
      <c r="E26" s="207">
        <v>145.79185159492494</v>
      </c>
      <c r="F26" s="208">
        <v>18.154863984584807</v>
      </c>
      <c r="G26" s="208">
        <v>13.738999962329865</v>
      </c>
      <c r="H26" s="208">
        <v>31.893863946914674</v>
      </c>
      <c r="I26" s="208">
        <v>75.914491826057429</v>
      </c>
      <c r="J26" s="207">
        <v>32.79266397333145</v>
      </c>
      <c r="K26" s="207">
        <v>22.462459907531738</v>
      </c>
      <c r="L26" s="207">
        <v>55.255123880863188</v>
      </c>
      <c r="M26" s="209">
        <v>221.70634342098236</v>
      </c>
      <c r="N26" s="210">
        <v>10.040204461780903</v>
      </c>
      <c r="O26" s="208">
        <v>5.9835030900352058</v>
      </c>
      <c r="P26" s="208">
        <v>16.023707551816109</v>
      </c>
      <c r="Q26" s="207">
        <v>23.914885745639943</v>
      </c>
      <c r="R26" s="207">
        <v>18.09799371878821</v>
      </c>
      <c r="S26" s="207">
        <v>42.012879464428153</v>
      </c>
      <c r="T26" s="208">
        <v>14.791035505494671</v>
      </c>
      <c r="U26" s="208">
        <v>10.131627070714606</v>
      </c>
      <c r="V26" s="211">
        <v>24.92266257620928</v>
      </c>
    </row>
    <row r="27" spans="1:22" x14ac:dyDescent="0.25">
      <c r="A27" s="205" t="s">
        <v>339</v>
      </c>
      <c r="B27" s="206">
        <v>298.79356600713731</v>
      </c>
      <c r="C27" s="207">
        <v>247.765932015419</v>
      </c>
      <c r="D27" s="207">
        <v>546.55949802255634</v>
      </c>
      <c r="E27" s="207">
        <v>2287.1669582827089</v>
      </c>
      <c r="F27" s="208">
        <v>274.8653800153732</v>
      </c>
      <c r="G27" s="208">
        <v>293.12248801326751</v>
      </c>
      <c r="H27" s="208">
        <v>567.98786802864072</v>
      </c>
      <c r="I27" s="208">
        <v>1251.6465360698701</v>
      </c>
      <c r="J27" s="207">
        <v>573.65894602251058</v>
      </c>
      <c r="K27" s="207">
        <v>540.88842002868648</v>
      </c>
      <c r="L27" s="207">
        <v>1114.5473660511971</v>
      </c>
      <c r="M27" s="209">
        <v>3538.8134943525793</v>
      </c>
      <c r="N27" s="210">
        <v>13.06391581624993</v>
      </c>
      <c r="O27" s="208">
        <v>10.832874754427678</v>
      </c>
      <c r="P27" s="208">
        <v>23.896790570677609</v>
      </c>
      <c r="Q27" s="207">
        <v>21.960303655570502</v>
      </c>
      <c r="R27" s="207">
        <v>23.418950923130641</v>
      </c>
      <c r="S27" s="207">
        <v>45.379254578701143</v>
      </c>
      <c r="T27" s="208">
        <v>16.210488259355433</v>
      </c>
      <c r="U27" s="208">
        <v>15.284456807115271</v>
      </c>
      <c r="V27" s="211">
        <v>31.494945066470702</v>
      </c>
    </row>
    <row r="28" spans="1:22" x14ac:dyDescent="0.25">
      <c r="A28" s="205" t="s">
        <v>340</v>
      </c>
      <c r="B28" s="206">
        <v>53.094261016428469</v>
      </c>
      <c r="C28" s="207">
        <v>34.583208991527556</v>
      </c>
      <c r="D28" s="207">
        <v>87.677470007956032</v>
      </c>
      <c r="E28" s="207">
        <v>578.10586808699372</v>
      </c>
      <c r="F28" s="208">
        <v>55.659111029744146</v>
      </c>
      <c r="G28" s="208">
        <v>63.897048987507823</v>
      </c>
      <c r="H28" s="208">
        <v>119.55616001725197</v>
      </c>
      <c r="I28" s="208">
        <v>291.30672002083065</v>
      </c>
      <c r="J28" s="207">
        <v>108.75337204617261</v>
      </c>
      <c r="K28" s="207">
        <v>98.480257979035372</v>
      </c>
      <c r="L28" s="207">
        <v>207.23363002520799</v>
      </c>
      <c r="M28" s="209">
        <v>869.41258810782438</v>
      </c>
      <c r="N28" s="210">
        <v>9.1841761081101527</v>
      </c>
      <c r="O28" s="208">
        <v>5.9821584420110847</v>
      </c>
      <c r="P28" s="208">
        <v>15.166334550121238</v>
      </c>
      <c r="Q28" s="207">
        <v>19.106703417540142</v>
      </c>
      <c r="R28" s="207">
        <v>21.93462923990861</v>
      </c>
      <c r="S28" s="207">
        <v>41.041332657448756</v>
      </c>
      <c r="T28" s="208">
        <v>12.508833381727507</v>
      </c>
      <c r="U28" s="208">
        <v>11.327217862507172</v>
      </c>
      <c r="V28" s="211">
        <v>23.836051244234678</v>
      </c>
    </row>
    <row r="29" spans="1:22" x14ac:dyDescent="0.25">
      <c r="A29" s="205" t="s">
        <v>341</v>
      </c>
      <c r="B29" s="206">
        <v>61.741999999999997</v>
      </c>
      <c r="C29" s="207">
        <v>43.698</v>
      </c>
      <c r="D29" s="207">
        <v>105.44</v>
      </c>
      <c r="E29" s="207">
        <v>559.75699999999995</v>
      </c>
      <c r="F29" s="208">
        <v>62.793999999999997</v>
      </c>
      <c r="G29" s="208">
        <v>70.585999999999999</v>
      </c>
      <c r="H29" s="208">
        <v>133.38</v>
      </c>
      <c r="I29" s="208">
        <v>312.87099999999998</v>
      </c>
      <c r="J29" s="207">
        <v>124.536</v>
      </c>
      <c r="K29" s="207">
        <v>114.28400000000001</v>
      </c>
      <c r="L29" s="207">
        <v>238.82</v>
      </c>
      <c r="M29" s="209">
        <v>872.62800000000004</v>
      </c>
      <c r="N29" s="210">
        <v>11.030143437241517</v>
      </c>
      <c r="O29" s="208">
        <v>7.8066017932781548</v>
      </c>
      <c r="P29" s="208">
        <v>18.836745230519671</v>
      </c>
      <c r="Q29" s="207">
        <v>20.070252596117889</v>
      </c>
      <c r="R29" s="207">
        <v>22.56073589434623</v>
      </c>
      <c r="S29" s="207">
        <v>42.630988490464119</v>
      </c>
      <c r="T29" s="208">
        <v>14.271373368720692</v>
      </c>
      <c r="U29" s="208">
        <v>13.096531397113086</v>
      </c>
      <c r="V29" s="211">
        <v>27.367904765833778</v>
      </c>
    </row>
    <row r="30" spans="1:22" x14ac:dyDescent="0.25">
      <c r="A30" s="205" t="s">
        <v>342</v>
      </c>
      <c r="B30" s="206">
        <v>21.56</v>
      </c>
      <c r="C30" s="207">
        <v>18.198</v>
      </c>
      <c r="D30" s="207">
        <v>39.758000000000003</v>
      </c>
      <c r="E30" s="207">
        <v>178.46100000000001</v>
      </c>
      <c r="F30" s="208">
        <v>27.593</v>
      </c>
      <c r="G30" s="208">
        <v>19.488</v>
      </c>
      <c r="H30" s="208">
        <v>47.081000000000003</v>
      </c>
      <c r="I30" s="208">
        <v>97.317999999999998</v>
      </c>
      <c r="J30" s="207">
        <v>49.152999999999999</v>
      </c>
      <c r="K30" s="207">
        <v>37.686</v>
      </c>
      <c r="L30" s="207">
        <v>86.838999999999999</v>
      </c>
      <c r="M30" s="209">
        <v>275.779</v>
      </c>
      <c r="N30" s="210">
        <v>12.08107093426575</v>
      </c>
      <c r="O30" s="208">
        <v>10.197185939785163</v>
      </c>
      <c r="P30" s="208">
        <v>22.278256874050914</v>
      </c>
      <c r="Q30" s="207">
        <v>28.353439240428287</v>
      </c>
      <c r="R30" s="207">
        <v>20.02507244291909</v>
      </c>
      <c r="S30" s="207">
        <v>48.378511683347377</v>
      </c>
      <c r="T30" s="208">
        <v>17.823329550110778</v>
      </c>
      <c r="U30" s="208">
        <v>13.665289960439337</v>
      </c>
      <c r="V30" s="211">
        <v>31.488619510550116</v>
      </c>
    </row>
    <row r="31" spans="1:22" x14ac:dyDescent="0.25">
      <c r="A31" s="205" t="s">
        <v>343</v>
      </c>
      <c r="B31" s="206">
        <v>20.59</v>
      </c>
      <c r="C31" s="207">
        <v>19.454000000000001</v>
      </c>
      <c r="D31" s="207">
        <v>40.043999999999997</v>
      </c>
      <c r="E31" s="207">
        <v>217.02799999999999</v>
      </c>
      <c r="F31" s="208">
        <v>23.369</v>
      </c>
      <c r="G31" s="208">
        <v>26.222000000000001</v>
      </c>
      <c r="H31" s="208">
        <v>49.591000000000001</v>
      </c>
      <c r="I31" s="208">
        <v>100.97</v>
      </c>
      <c r="J31" s="207">
        <v>43.959000000000003</v>
      </c>
      <c r="K31" s="207">
        <v>45.676000000000002</v>
      </c>
      <c r="L31" s="207">
        <v>89.635000000000005</v>
      </c>
      <c r="M31" s="209">
        <v>317.99799999999999</v>
      </c>
      <c r="N31" s="210">
        <v>9.4872551007243295</v>
      </c>
      <c r="O31" s="208">
        <v>8.9638203365464371</v>
      </c>
      <c r="P31" s="208">
        <v>18.451075437270767</v>
      </c>
      <c r="Q31" s="207">
        <v>23.144498365851245</v>
      </c>
      <c r="R31" s="207">
        <v>25.970090125779933</v>
      </c>
      <c r="S31" s="207">
        <v>49.114588491631181</v>
      </c>
      <c r="T31" s="208">
        <v>13.823671846992749</v>
      </c>
      <c r="U31" s="208">
        <v>14.363612349763205</v>
      </c>
      <c r="V31" s="211">
        <v>28.18728419675595</v>
      </c>
    </row>
    <row r="32" spans="1:22" x14ac:dyDescent="0.25">
      <c r="A32" s="205" t="s">
        <v>344</v>
      </c>
      <c r="B32" s="206">
        <v>54.144979959249497</v>
      </c>
      <c r="C32" s="207">
        <v>30.24572498369217</v>
      </c>
      <c r="D32" s="207">
        <v>84.390704942941667</v>
      </c>
      <c r="E32" s="207">
        <v>494.0528697448969</v>
      </c>
      <c r="F32" s="208">
        <v>66.144989985942843</v>
      </c>
      <c r="G32" s="208">
        <v>62.733729971647264</v>
      </c>
      <c r="H32" s="208">
        <v>128.87871995759011</v>
      </c>
      <c r="I32" s="208">
        <v>322.85080989372733</v>
      </c>
      <c r="J32" s="207">
        <v>120.28996994519234</v>
      </c>
      <c r="K32" s="207">
        <v>92.979454955339435</v>
      </c>
      <c r="L32" s="207">
        <v>213.26942490053176</v>
      </c>
      <c r="M32" s="209">
        <v>816.90367963862423</v>
      </c>
      <c r="N32" s="210">
        <v>10.959349348017579</v>
      </c>
      <c r="O32" s="208">
        <v>6.1219611980615518</v>
      </c>
      <c r="P32" s="208">
        <v>17.081310546079131</v>
      </c>
      <c r="Q32" s="207">
        <v>20.487788154446868</v>
      </c>
      <c r="R32" s="207">
        <v>19.431182468551743</v>
      </c>
      <c r="S32" s="207">
        <v>39.918970622998614</v>
      </c>
      <c r="T32" s="208">
        <v>14.725110553842203</v>
      </c>
      <c r="U32" s="208">
        <v>11.381936117177363</v>
      </c>
      <c r="V32" s="211">
        <v>26.107046671019564</v>
      </c>
    </row>
    <row r="33" spans="1:22" x14ac:dyDescent="0.25">
      <c r="A33" s="205" t="s">
        <v>345</v>
      </c>
      <c r="B33" s="206">
        <v>209.37389700376988</v>
      </c>
      <c r="C33" s="207">
        <v>138.78454999315738</v>
      </c>
      <c r="D33" s="207">
        <v>348.15844699692724</v>
      </c>
      <c r="E33" s="207">
        <v>1587.0074889999628</v>
      </c>
      <c r="F33" s="208">
        <v>261.7869689954519</v>
      </c>
      <c r="G33" s="208">
        <v>233.99968398582936</v>
      </c>
      <c r="H33" s="208">
        <v>495.78665298128129</v>
      </c>
      <c r="I33" s="208">
        <v>1072.6316519826651</v>
      </c>
      <c r="J33" s="207">
        <v>471.16086599922181</v>
      </c>
      <c r="K33" s="207">
        <v>372.78423397898672</v>
      </c>
      <c r="L33" s="207">
        <v>843.94509997820853</v>
      </c>
      <c r="M33" s="209">
        <v>2659.6391409826279</v>
      </c>
      <c r="N33" s="210">
        <v>13.192999935728391</v>
      </c>
      <c r="O33" s="208">
        <v>8.7450469487457241</v>
      </c>
      <c r="P33" s="208">
        <v>21.938046884474115</v>
      </c>
      <c r="Q33" s="207">
        <v>24.406045496752011</v>
      </c>
      <c r="R33" s="207">
        <v>21.815474450460375</v>
      </c>
      <c r="S33" s="207">
        <v>46.221519947212386</v>
      </c>
      <c r="T33" s="208">
        <v>17.715217780452246</v>
      </c>
      <c r="U33" s="208">
        <v>14.016346361982709</v>
      </c>
      <c r="V33" s="211">
        <v>31.731564142434955</v>
      </c>
    </row>
    <row r="34" spans="1:22" x14ac:dyDescent="0.25">
      <c r="A34" s="205" t="s">
        <v>346</v>
      </c>
      <c r="B34" s="206">
        <v>21.242999999999999</v>
      </c>
      <c r="C34" s="207">
        <v>14.696999999999999</v>
      </c>
      <c r="D34" s="207">
        <v>35.94</v>
      </c>
      <c r="E34" s="207">
        <v>213.68100000000001</v>
      </c>
      <c r="F34" s="208">
        <v>22.23</v>
      </c>
      <c r="G34" s="208">
        <v>23.628</v>
      </c>
      <c r="H34" s="208">
        <v>45.857999999999997</v>
      </c>
      <c r="I34" s="208">
        <v>118.57599999999999</v>
      </c>
      <c r="J34" s="207">
        <v>43.472999999999999</v>
      </c>
      <c r="K34" s="207">
        <v>38.325000000000003</v>
      </c>
      <c r="L34" s="207">
        <v>81.798000000000002</v>
      </c>
      <c r="M34" s="209">
        <v>332.25700000000001</v>
      </c>
      <c r="N34" s="210">
        <v>9.941454785404412</v>
      </c>
      <c r="O34" s="208">
        <v>6.8780097434961469</v>
      </c>
      <c r="P34" s="208">
        <v>16.819464528900557</v>
      </c>
      <c r="Q34" s="207">
        <v>18.747469977061126</v>
      </c>
      <c r="R34" s="207">
        <v>19.926460666576709</v>
      </c>
      <c r="S34" s="207">
        <v>38.673930643637839</v>
      </c>
      <c r="T34" s="208">
        <v>13.084148716204623</v>
      </c>
      <c r="U34" s="208">
        <v>11.534745693845426</v>
      </c>
      <c r="V34" s="211">
        <v>24.618894410050054</v>
      </c>
    </row>
    <row r="35" spans="1:22" x14ac:dyDescent="0.25">
      <c r="A35" s="205" t="s">
        <v>347</v>
      </c>
      <c r="B35" s="206">
        <v>25.984999999999999</v>
      </c>
      <c r="C35" s="207">
        <v>21.045999999999999</v>
      </c>
      <c r="D35" s="207">
        <v>47.030999999999999</v>
      </c>
      <c r="E35" s="207">
        <v>191.93100000000001</v>
      </c>
      <c r="F35" s="208">
        <v>18.126999999999999</v>
      </c>
      <c r="G35" s="208">
        <v>21.213999999999999</v>
      </c>
      <c r="H35" s="208">
        <v>39.341000000000001</v>
      </c>
      <c r="I35" s="208">
        <v>71.984999999999999</v>
      </c>
      <c r="J35" s="207">
        <v>44.112000000000002</v>
      </c>
      <c r="K35" s="207">
        <v>42.26</v>
      </c>
      <c r="L35" s="207">
        <v>86.372</v>
      </c>
      <c r="M35" s="209">
        <v>263.916</v>
      </c>
      <c r="N35" s="210">
        <v>13.538719644038743</v>
      </c>
      <c r="O35" s="208">
        <v>10.965399023607441</v>
      </c>
      <c r="P35" s="208">
        <v>24.504118667646186</v>
      </c>
      <c r="Q35" s="207">
        <v>25.18163506286032</v>
      </c>
      <c r="R35" s="207">
        <v>29.470028478155168</v>
      </c>
      <c r="S35" s="207">
        <v>54.651663541015495</v>
      </c>
      <c r="T35" s="208">
        <v>16.714409130177785</v>
      </c>
      <c r="U35" s="208">
        <v>16.012670698252474</v>
      </c>
      <c r="V35" s="211">
        <v>32.727079828430256</v>
      </c>
    </row>
    <row r="36" spans="1:22" x14ac:dyDescent="0.25">
      <c r="A36" s="205" t="s">
        <v>348</v>
      </c>
      <c r="B36" s="206">
        <v>108.39750503790378</v>
      </c>
      <c r="C36" s="207">
        <v>64.837568935185672</v>
      </c>
      <c r="D36" s="207">
        <v>173.23507397308947</v>
      </c>
      <c r="E36" s="207">
        <v>739.29831348532434</v>
      </c>
      <c r="F36" s="208">
        <v>100.88146296098829</v>
      </c>
      <c r="G36" s="208">
        <v>91.865870973825452</v>
      </c>
      <c r="H36" s="208">
        <v>192.74733393481372</v>
      </c>
      <c r="I36" s="208">
        <v>410.28334489949049</v>
      </c>
      <c r="J36" s="207">
        <v>209.27896799889206</v>
      </c>
      <c r="K36" s="207">
        <v>156.70343990901114</v>
      </c>
      <c r="L36" s="207">
        <v>365.98240790790317</v>
      </c>
      <c r="M36" s="209">
        <v>1149.5816583848148</v>
      </c>
      <c r="N36" s="210">
        <v>14.662214570310331</v>
      </c>
      <c r="O36" s="208">
        <v>8.770149715277654</v>
      </c>
      <c r="P36" s="208">
        <v>23.432364285587987</v>
      </c>
      <c r="Q36" s="207">
        <v>24.588242300135729</v>
      </c>
      <c r="R36" s="207">
        <v>22.390836020002318</v>
      </c>
      <c r="S36" s="207">
        <v>46.979078320138044</v>
      </c>
      <c r="T36" s="208">
        <v>18.204793584905765</v>
      </c>
      <c r="U36" s="208">
        <v>13.631344825837131</v>
      </c>
      <c r="V36" s="211">
        <v>31.836138410742894</v>
      </c>
    </row>
    <row r="37" spans="1:22" x14ac:dyDescent="0.25">
      <c r="A37" s="205" t="s">
        <v>349</v>
      </c>
      <c r="B37" s="206">
        <v>18.906385052680971</v>
      </c>
      <c r="C37" s="207">
        <v>9.159674012541771</v>
      </c>
      <c r="D37" s="207">
        <v>28.066059065222738</v>
      </c>
      <c r="E37" s="207">
        <v>179.94070139813422</v>
      </c>
      <c r="F37" s="208">
        <v>16.232175019145011</v>
      </c>
      <c r="G37" s="208">
        <v>14.060218015789985</v>
      </c>
      <c r="H37" s="208">
        <v>30.292393034934996</v>
      </c>
      <c r="I37" s="208">
        <v>84.394886107087132</v>
      </c>
      <c r="J37" s="207">
        <v>35.138560071825978</v>
      </c>
      <c r="K37" s="207">
        <v>23.219892028331756</v>
      </c>
      <c r="L37" s="207">
        <v>58.358452100157734</v>
      </c>
      <c r="M37" s="209">
        <v>264.33558750522138</v>
      </c>
      <c r="N37" s="210">
        <v>10.507008645503149</v>
      </c>
      <c r="O37" s="208">
        <v>5.0903847441803656</v>
      </c>
      <c r="P37" s="208">
        <v>15.597393389683514</v>
      </c>
      <c r="Q37" s="207">
        <v>19.233600242730702</v>
      </c>
      <c r="R37" s="207">
        <v>16.660035535742331</v>
      </c>
      <c r="S37" s="207">
        <v>35.89363577847304</v>
      </c>
      <c r="T37" s="208">
        <v>13.293162832693458</v>
      </c>
      <c r="U37" s="208">
        <v>8.7842474210450749</v>
      </c>
      <c r="V37" s="211">
        <v>22.077410253738535</v>
      </c>
    </row>
    <row r="38" spans="1:22" x14ac:dyDescent="0.25">
      <c r="A38" s="205" t="s">
        <v>350</v>
      </c>
      <c r="B38" s="206">
        <v>131.89825492572785</v>
      </c>
      <c r="C38" s="207">
        <v>96.368152940273291</v>
      </c>
      <c r="D38" s="207">
        <v>228.26640786600112</v>
      </c>
      <c r="E38" s="207">
        <v>1194.2784131822586</v>
      </c>
      <c r="F38" s="208">
        <v>113.98987496566772</v>
      </c>
      <c r="G38" s="208">
        <v>142.82395194911956</v>
      </c>
      <c r="H38" s="208">
        <v>256.81382691478728</v>
      </c>
      <c r="I38" s="208">
        <v>527.28581776332851</v>
      </c>
      <c r="J38" s="207">
        <v>245.88812989139558</v>
      </c>
      <c r="K38" s="207">
        <v>239.19210488939285</v>
      </c>
      <c r="L38" s="207">
        <v>485.08023478078843</v>
      </c>
      <c r="M38" s="209">
        <v>1721.5642309455873</v>
      </c>
      <c r="N38" s="210">
        <v>11.044179771639135</v>
      </c>
      <c r="O38" s="208">
        <v>8.0691530447654962</v>
      </c>
      <c r="P38" s="208">
        <v>19.113332816404633</v>
      </c>
      <c r="Q38" s="207">
        <v>21.618232678663073</v>
      </c>
      <c r="R38" s="207">
        <v>27.086628757617348</v>
      </c>
      <c r="S38" s="207">
        <v>48.704861436280424</v>
      </c>
      <c r="T38" s="208">
        <v>14.282832175035312</v>
      </c>
      <c r="U38" s="208">
        <v>13.893882121262132</v>
      </c>
      <c r="V38" s="211">
        <v>28.176714296297444</v>
      </c>
    </row>
    <row r="39" spans="1:22" x14ac:dyDescent="0.25">
      <c r="A39" s="205" t="s">
        <v>351</v>
      </c>
      <c r="B39" s="206">
        <v>13.720176034927368</v>
      </c>
      <c r="C39" s="207">
        <v>10.366665027856827</v>
      </c>
      <c r="D39" s="207">
        <v>24.086841062784195</v>
      </c>
      <c r="E39" s="207">
        <v>138.27245239329338</v>
      </c>
      <c r="F39" s="208">
        <v>20.932775035858153</v>
      </c>
      <c r="G39" s="208">
        <v>19.515013022899627</v>
      </c>
      <c r="H39" s="208">
        <v>40.44778805875778</v>
      </c>
      <c r="I39" s="208">
        <v>90.205973186016081</v>
      </c>
      <c r="J39" s="207">
        <v>34.65295107078552</v>
      </c>
      <c r="K39" s="207">
        <v>29.881678050756456</v>
      </c>
      <c r="L39" s="207">
        <v>64.534629121541982</v>
      </c>
      <c r="M39" s="209">
        <v>228.47842557930946</v>
      </c>
      <c r="N39" s="210">
        <v>9.9225664963998561</v>
      </c>
      <c r="O39" s="208">
        <v>7.4972742931980001</v>
      </c>
      <c r="P39" s="208">
        <v>17.419840789597853</v>
      </c>
      <c r="Q39" s="207">
        <v>23.20553096045218</v>
      </c>
      <c r="R39" s="207">
        <v>21.633836799983534</v>
      </c>
      <c r="S39" s="207">
        <v>44.839367760435714</v>
      </c>
      <c r="T39" s="208">
        <v>15.166837298936475</v>
      </c>
      <c r="U39" s="208">
        <v>13.078555655743488</v>
      </c>
      <c r="V39" s="211">
        <v>28.245392954679964</v>
      </c>
    </row>
    <row r="40" spans="1:22" x14ac:dyDescent="0.25">
      <c r="A40" s="205" t="s">
        <v>352</v>
      </c>
      <c r="B40" s="206">
        <v>20.585104004561902</v>
      </c>
      <c r="C40" s="207">
        <v>14.427688003242016</v>
      </c>
      <c r="D40" s="207">
        <v>35.012792007803917</v>
      </c>
      <c r="E40" s="207">
        <v>164.58040004159511</v>
      </c>
      <c r="F40" s="208">
        <v>26.636816000938417</v>
      </c>
      <c r="G40" s="208">
        <v>24.5440080024004</v>
      </c>
      <c r="H40" s="208">
        <v>51.180824003338813</v>
      </c>
      <c r="I40" s="208">
        <v>105.74540001219511</v>
      </c>
      <c r="J40" s="207">
        <v>47.221920005500316</v>
      </c>
      <c r="K40" s="207">
        <v>38.971696005642414</v>
      </c>
      <c r="L40" s="207">
        <v>86.193616011142737</v>
      </c>
      <c r="M40" s="209">
        <v>270.3258000537902</v>
      </c>
      <c r="N40" s="210">
        <v>12.507627882396289</v>
      </c>
      <c r="O40" s="208">
        <v>8.7663464176752797</v>
      </c>
      <c r="P40" s="208">
        <v>21.273974300071568</v>
      </c>
      <c r="Q40" s="207">
        <v>25.189574201683023</v>
      </c>
      <c r="R40" s="207">
        <v>23.210473457540335</v>
      </c>
      <c r="S40" s="207">
        <v>48.400047659223354</v>
      </c>
      <c r="T40" s="208">
        <v>17.468521316168843</v>
      </c>
      <c r="U40" s="208">
        <v>14.416565491672534</v>
      </c>
      <c r="V40" s="211">
        <v>31.885086807841379</v>
      </c>
    </row>
    <row r="41" spans="1:22" x14ac:dyDescent="0.25">
      <c r="A41" s="205" t="s">
        <v>353</v>
      </c>
      <c r="B41" s="206">
        <v>29.262</v>
      </c>
      <c r="C41" s="207">
        <v>18.257000000000001</v>
      </c>
      <c r="D41" s="207">
        <v>47.518999999999998</v>
      </c>
      <c r="E41" s="207">
        <v>170.47</v>
      </c>
      <c r="F41" s="208">
        <v>35.372999999999998</v>
      </c>
      <c r="G41" s="208">
        <v>42.87</v>
      </c>
      <c r="H41" s="208">
        <v>78.242999999999995</v>
      </c>
      <c r="I41" s="208">
        <v>145.50299999999999</v>
      </c>
      <c r="J41" s="207">
        <v>64.635000000000005</v>
      </c>
      <c r="K41" s="207">
        <v>61.127000000000002</v>
      </c>
      <c r="L41" s="207">
        <v>125.762</v>
      </c>
      <c r="M41" s="209">
        <v>315.97300000000001</v>
      </c>
      <c r="N41" s="210">
        <v>17.165483662814569</v>
      </c>
      <c r="O41" s="208">
        <v>10.709802311257114</v>
      </c>
      <c r="P41" s="208">
        <v>27.875285974071684</v>
      </c>
      <c r="Q41" s="207">
        <v>24.310838951774191</v>
      </c>
      <c r="R41" s="207">
        <v>29.463310034844643</v>
      </c>
      <c r="S41" s="207">
        <v>53.774148986618833</v>
      </c>
      <c r="T41" s="208">
        <v>20.455861735021664</v>
      </c>
      <c r="U41" s="208">
        <v>19.34564029205027</v>
      </c>
      <c r="V41" s="211">
        <v>39.801502027071933</v>
      </c>
    </row>
    <row r="42" spans="1:22" x14ac:dyDescent="0.25">
      <c r="A42" s="205" t="s">
        <v>354</v>
      </c>
      <c r="B42" s="206">
        <v>29.884777950763702</v>
      </c>
      <c r="C42" s="207">
        <v>15.767712975740432</v>
      </c>
      <c r="D42" s="207">
        <v>45.652490926504136</v>
      </c>
      <c r="E42" s="207">
        <v>287.03421368598936</v>
      </c>
      <c r="F42" s="208">
        <v>26.856831996917723</v>
      </c>
      <c r="G42" s="208">
        <v>23.974448989987373</v>
      </c>
      <c r="H42" s="208">
        <v>50.831280986905099</v>
      </c>
      <c r="I42" s="208">
        <v>110.59745695865155</v>
      </c>
      <c r="J42" s="207">
        <v>56.741609947681425</v>
      </c>
      <c r="K42" s="207">
        <v>39.742161965727803</v>
      </c>
      <c r="L42" s="207">
        <v>96.483771913409228</v>
      </c>
      <c r="M42" s="209">
        <v>397.63167064464091</v>
      </c>
      <c r="N42" s="210">
        <v>10.411573438230311</v>
      </c>
      <c r="O42" s="208">
        <v>5.4933217797478475</v>
      </c>
      <c r="P42" s="208">
        <v>15.90489521797816</v>
      </c>
      <c r="Q42" s="207">
        <v>24.28340825861714</v>
      </c>
      <c r="R42" s="207">
        <v>21.677215416400188</v>
      </c>
      <c r="S42" s="207">
        <v>45.960623675017324</v>
      </c>
      <c r="T42" s="208">
        <v>14.269891997207331</v>
      </c>
      <c r="U42" s="208">
        <v>9.9947174482600367</v>
      </c>
      <c r="V42" s="211">
        <v>24.264609445467368</v>
      </c>
    </row>
    <row r="43" spans="1:22" x14ac:dyDescent="0.25">
      <c r="A43" s="205" t="s">
        <v>355</v>
      </c>
      <c r="B43" s="206">
        <v>20.930303876876831</v>
      </c>
      <c r="C43" s="207">
        <v>17.352631885528563</v>
      </c>
      <c r="D43" s="207">
        <v>38.282935762405394</v>
      </c>
      <c r="E43" s="207">
        <v>188.37696687936784</v>
      </c>
      <c r="F43" s="208">
        <v>28.300823915481569</v>
      </c>
      <c r="G43" s="208">
        <v>25.479319915771484</v>
      </c>
      <c r="H43" s="208">
        <v>53.780143831253049</v>
      </c>
      <c r="I43" s="208">
        <v>113.59312759399414</v>
      </c>
      <c r="J43" s="207">
        <v>49.2311277923584</v>
      </c>
      <c r="K43" s="207">
        <v>42.83195180130005</v>
      </c>
      <c r="L43" s="207">
        <v>92.063079593658443</v>
      </c>
      <c r="M43" s="209">
        <v>301.970094473362</v>
      </c>
      <c r="N43" s="210">
        <v>11.110861494165635</v>
      </c>
      <c r="O43" s="208">
        <v>9.2116526627381052</v>
      </c>
      <c r="P43" s="208">
        <v>20.32251415690374</v>
      </c>
      <c r="Q43" s="207">
        <v>24.914204331651732</v>
      </c>
      <c r="R43" s="207">
        <v>22.430335756613694</v>
      </c>
      <c r="S43" s="207">
        <v>47.344540088265425</v>
      </c>
      <c r="T43" s="208">
        <v>16.303312378736656</v>
      </c>
      <c r="U43" s="208">
        <v>14.184170083464483</v>
      </c>
      <c r="V43" s="211">
        <v>30.487482462201143</v>
      </c>
    </row>
    <row r="44" spans="1:22" x14ac:dyDescent="0.25">
      <c r="A44" s="205" t="s">
        <v>356</v>
      </c>
      <c r="B44" s="206">
        <v>23.713151985168459</v>
      </c>
      <c r="C44" s="207">
        <v>15.150455997943878</v>
      </c>
      <c r="D44" s="207">
        <v>38.863607983112338</v>
      </c>
      <c r="E44" s="207">
        <v>249.94563177776337</v>
      </c>
      <c r="F44" s="208">
        <v>17.089103992938995</v>
      </c>
      <c r="G44" s="208">
        <v>22.882927986621858</v>
      </c>
      <c r="H44" s="208">
        <v>39.972031979560853</v>
      </c>
      <c r="I44" s="208">
        <v>100.4478959183693</v>
      </c>
      <c r="J44" s="207">
        <v>40.802255978107453</v>
      </c>
      <c r="K44" s="207">
        <v>38.033383984565738</v>
      </c>
      <c r="L44" s="207">
        <v>78.835639962673184</v>
      </c>
      <c r="M44" s="209">
        <v>350.39352769613265</v>
      </c>
      <c r="N44" s="210">
        <v>9.4873240298325214</v>
      </c>
      <c r="O44" s="208">
        <v>6.0615006112268253</v>
      </c>
      <c r="P44" s="208">
        <v>15.548824641059348</v>
      </c>
      <c r="Q44" s="207">
        <v>17.012903890815938</v>
      </c>
      <c r="R44" s="207">
        <v>22.78089329538377</v>
      </c>
      <c r="S44" s="207">
        <v>39.793797186199711</v>
      </c>
      <c r="T44" s="208">
        <v>11.644694537135365</v>
      </c>
      <c r="U44" s="208">
        <v>10.854476746370995</v>
      </c>
      <c r="V44" s="211">
        <v>22.49917128350636</v>
      </c>
    </row>
    <row r="45" spans="1:22" x14ac:dyDescent="0.25">
      <c r="A45" s="205" t="s">
        <v>357</v>
      </c>
      <c r="B45" s="206">
        <v>19.558</v>
      </c>
      <c r="C45" s="207">
        <v>10.025</v>
      </c>
      <c r="D45" s="207">
        <v>29.582999999999998</v>
      </c>
      <c r="E45" s="207">
        <v>161.27500000000001</v>
      </c>
      <c r="F45" s="208">
        <v>14.811</v>
      </c>
      <c r="G45" s="208">
        <v>16.292999999999999</v>
      </c>
      <c r="H45" s="208">
        <v>31.103999999999999</v>
      </c>
      <c r="I45" s="208">
        <v>73.09</v>
      </c>
      <c r="J45" s="207">
        <v>34.369</v>
      </c>
      <c r="K45" s="207">
        <v>26.318000000000001</v>
      </c>
      <c r="L45" s="207">
        <v>60.686999999999998</v>
      </c>
      <c r="M45" s="209">
        <v>234.36500000000001</v>
      </c>
      <c r="N45" s="210">
        <v>12.127112075647187</v>
      </c>
      <c r="O45" s="208">
        <v>6.2160905286002173</v>
      </c>
      <c r="P45" s="208">
        <v>18.343202604247402</v>
      </c>
      <c r="Q45" s="207">
        <v>20.264058010671775</v>
      </c>
      <c r="R45" s="207">
        <v>22.291695170337938</v>
      </c>
      <c r="S45" s="207">
        <v>42.555753181009713</v>
      </c>
      <c r="T45" s="208">
        <v>14.66473236191411</v>
      </c>
      <c r="U45" s="208">
        <v>11.22949245834489</v>
      </c>
      <c r="V45" s="211">
        <v>25.894224820258998</v>
      </c>
    </row>
    <row r="46" spans="1:22" x14ac:dyDescent="0.25">
      <c r="A46" s="205" t="s">
        <v>358</v>
      </c>
      <c r="B46" s="206">
        <v>49.009</v>
      </c>
      <c r="C46" s="207">
        <v>33.145000000000003</v>
      </c>
      <c r="D46" s="207">
        <v>82.153999999999996</v>
      </c>
      <c r="E46" s="207">
        <v>315.613</v>
      </c>
      <c r="F46" s="208">
        <v>31.03</v>
      </c>
      <c r="G46" s="208">
        <v>41.927999999999997</v>
      </c>
      <c r="H46" s="208">
        <v>72.957999999999998</v>
      </c>
      <c r="I46" s="208">
        <v>161.25399999999999</v>
      </c>
      <c r="J46" s="207">
        <v>80.039000000000001</v>
      </c>
      <c r="K46" s="207">
        <v>75.072999999999993</v>
      </c>
      <c r="L46" s="207">
        <v>155.11199999999999</v>
      </c>
      <c r="M46" s="209">
        <v>476.86700000000002</v>
      </c>
      <c r="N46" s="210">
        <v>15.52819433926993</v>
      </c>
      <c r="O46" s="208">
        <v>10.501785414415755</v>
      </c>
      <c r="P46" s="208">
        <v>26.029979753685684</v>
      </c>
      <c r="Q46" s="207">
        <v>19.242933508626141</v>
      </c>
      <c r="R46" s="207">
        <v>26.001215473724681</v>
      </c>
      <c r="S46" s="207">
        <v>45.244148982350822</v>
      </c>
      <c r="T46" s="208">
        <v>16.784344481794715</v>
      </c>
      <c r="U46" s="208">
        <v>15.742963971086276</v>
      </c>
      <c r="V46" s="211">
        <v>32.527308452880995</v>
      </c>
    </row>
    <row r="47" spans="1:22" x14ac:dyDescent="0.25">
      <c r="A47" s="205" t="s">
        <v>359</v>
      </c>
      <c r="B47" s="206">
        <v>165.22663994312288</v>
      </c>
      <c r="C47" s="207">
        <v>122.81987992072105</v>
      </c>
      <c r="D47" s="207">
        <v>288.04651986384391</v>
      </c>
      <c r="E47" s="207">
        <v>1459.7707593846321</v>
      </c>
      <c r="F47" s="208">
        <v>235.03541995382309</v>
      </c>
      <c r="G47" s="208">
        <v>236.46601996231078</v>
      </c>
      <c r="H47" s="208">
        <v>471.5014399161339</v>
      </c>
      <c r="I47" s="208">
        <v>975.79947979164126</v>
      </c>
      <c r="J47" s="207">
        <v>400.26205989694597</v>
      </c>
      <c r="K47" s="207">
        <v>359.28589988303185</v>
      </c>
      <c r="L47" s="207">
        <v>759.54795977997776</v>
      </c>
      <c r="M47" s="209">
        <v>2435.5702391762734</v>
      </c>
      <c r="N47" s="210">
        <v>11.318670337853206</v>
      </c>
      <c r="O47" s="208">
        <v>8.413641603048406</v>
      </c>
      <c r="P47" s="208">
        <v>19.73231194090161</v>
      </c>
      <c r="Q47" s="207">
        <v>24.08644653141333</v>
      </c>
      <c r="R47" s="207">
        <v>24.233054521898545</v>
      </c>
      <c r="S47" s="207">
        <v>48.319501053311875</v>
      </c>
      <c r="T47" s="208">
        <v>16.43401834439878</v>
      </c>
      <c r="U47" s="208">
        <v>14.751613158343766</v>
      </c>
      <c r="V47" s="211">
        <v>31.185631502742545</v>
      </c>
    </row>
    <row r="48" spans="1:22" x14ac:dyDescent="0.25">
      <c r="A48" s="205" t="s">
        <v>360</v>
      </c>
      <c r="B48" s="206">
        <v>53.198999999999998</v>
      </c>
      <c r="C48" s="207">
        <v>33.878999999999998</v>
      </c>
      <c r="D48" s="207">
        <v>87.078000000000003</v>
      </c>
      <c r="E48" s="207">
        <v>515.9</v>
      </c>
      <c r="F48" s="208">
        <v>60.052</v>
      </c>
      <c r="G48" s="208">
        <v>68.768000000000001</v>
      </c>
      <c r="H48" s="208">
        <v>128.82</v>
      </c>
      <c r="I48" s="208">
        <v>277.88</v>
      </c>
      <c r="J48" s="207">
        <v>113.251</v>
      </c>
      <c r="K48" s="207">
        <v>102.64700000000001</v>
      </c>
      <c r="L48" s="207">
        <v>215.898</v>
      </c>
      <c r="M48" s="209">
        <v>793.78</v>
      </c>
      <c r="N48" s="210">
        <v>10.311882147703043</v>
      </c>
      <c r="O48" s="208">
        <v>6.5669703430897464</v>
      </c>
      <c r="P48" s="208">
        <v>16.878852490792788</v>
      </c>
      <c r="Q48" s="207">
        <v>21.610767237656543</v>
      </c>
      <c r="R48" s="207">
        <v>24.747372966748237</v>
      </c>
      <c r="S48" s="207">
        <v>46.358140204404776</v>
      </c>
      <c r="T48" s="208">
        <v>14.267303283025523</v>
      </c>
      <c r="U48" s="208">
        <v>12.931416765350601</v>
      </c>
      <c r="V48" s="211">
        <v>27.198720048376124</v>
      </c>
    </row>
    <row r="49" spans="1:22" x14ac:dyDescent="0.25">
      <c r="A49" s="205" t="s">
        <v>361</v>
      </c>
      <c r="B49" s="206">
        <v>14.892316988945007</v>
      </c>
      <c r="C49" s="207">
        <v>9.8254119915962228</v>
      </c>
      <c r="D49" s="207">
        <v>24.717728980541228</v>
      </c>
      <c r="E49" s="207">
        <v>140.03496999287606</v>
      </c>
      <c r="F49" s="208">
        <v>15.439546000480652</v>
      </c>
      <c r="G49" s="208">
        <v>18.071376996994019</v>
      </c>
      <c r="H49" s="208">
        <v>33.510922997474673</v>
      </c>
      <c r="I49" s="208">
        <v>71.892600005149845</v>
      </c>
      <c r="J49" s="207">
        <v>30.331862989425659</v>
      </c>
      <c r="K49" s="207">
        <v>27.896788988590242</v>
      </c>
      <c r="L49" s="207">
        <v>58.228651978015897</v>
      </c>
      <c r="M49" s="209">
        <v>211.92756999802589</v>
      </c>
      <c r="N49" s="210">
        <v>10.634712879006306</v>
      </c>
      <c r="O49" s="208">
        <v>7.0163988267331128</v>
      </c>
      <c r="P49" s="208">
        <v>17.651111705739421</v>
      </c>
      <c r="Q49" s="207">
        <v>21.47584869565808</v>
      </c>
      <c r="R49" s="207">
        <v>25.136630189615509</v>
      </c>
      <c r="S49" s="207">
        <v>46.612478885273589</v>
      </c>
      <c r="T49" s="208">
        <v>14.312372377840315</v>
      </c>
      <c r="U49" s="208">
        <v>13.163360004953626</v>
      </c>
      <c r="V49" s="211">
        <v>27.475732382793943</v>
      </c>
    </row>
    <row r="50" spans="1:22" x14ac:dyDescent="0.25">
      <c r="A50" s="205" t="s">
        <v>362</v>
      </c>
      <c r="B50" s="206">
        <v>45.510179982423786</v>
      </c>
      <c r="C50" s="207">
        <v>34.684105989217755</v>
      </c>
      <c r="D50" s="207">
        <v>80.194285971641534</v>
      </c>
      <c r="E50" s="207">
        <v>383.70779384016993</v>
      </c>
      <c r="F50" s="208">
        <v>48.198639979839328</v>
      </c>
      <c r="G50" s="208">
        <v>46.188091982126238</v>
      </c>
      <c r="H50" s="208">
        <v>94.386731961965566</v>
      </c>
      <c r="I50" s="208">
        <v>198.92772391223909</v>
      </c>
      <c r="J50" s="207">
        <v>93.708819962263107</v>
      </c>
      <c r="K50" s="207">
        <v>80.872197971343994</v>
      </c>
      <c r="L50" s="207">
        <v>174.58101793360711</v>
      </c>
      <c r="M50" s="209">
        <v>582.63551775240899</v>
      </c>
      <c r="N50" s="210">
        <v>11.86063476244651</v>
      </c>
      <c r="O50" s="208">
        <v>9.0391976775079836</v>
      </c>
      <c r="P50" s="208">
        <v>20.899832439954494</v>
      </c>
      <c r="Q50" s="207">
        <v>24.229222067157977</v>
      </c>
      <c r="R50" s="207">
        <v>23.218529360192665</v>
      </c>
      <c r="S50" s="207">
        <v>47.447751427350646</v>
      </c>
      <c r="T50" s="208">
        <v>16.083609238886922</v>
      </c>
      <c r="U50" s="208">
        <v>13.880409880145796</v>
      </c>
      <c r="V50" s="211">
        <v>29.96401911903272</v>
      </c>
    </row>
    <row r="51" spans="1:22" x14ac:dyDescent="0.25">
      <c r="A51" s="205" t="s">
        <v>363</v>
      </c>
      <c r="B51" s="206">
        <v>54.667865069627759</v>
      </c>
      <c r="C51" s="207">
        <v>34.112578092098239</v>
      </c>
      <c r="D51" s="207">
        <v>88.780443161725998</v>
      </c>
      <c r="E51" s="207">
        <v>547.85058650445933</v>
      </c>
      <c r="F51" s="208">
        <v>65.34380407810211</v>
      </c>
      <c r="G51" s="208">
        <v>56.666087064981461</v>
      </c>
      <c r="H51" s="208">
        <v>122.00989114308358</v>
      </c>
      <c r="I51" s="208">
        <v>294.82392747950553</v>
      </c>
      <c r="J51" s="207">
        <v>120.01166914772988</v>
      </c>
      <c r="K51" s="207">
        <v>90.778665157079701</v>
      </c>
      <c r="L51" s="207">
        <v>210.79033430480956</v>
      </c>
      <c r="M51" s="209">
        <v>842.67451398396497</v>
      </c>
      <c r="N51" s="210">
        <v>9.9786084776205257</v>
      </c>
      <c r="O51" s="208">
        <v>6.2266207123647144</v>
      </c>
      <c r="P51" s="208">
        <v>16.205229189985239</v>
      </c>
      <c r="Q51" s="207">
        <v>22.16367058017855</v>
      </c>
      <c r="R51" s="207">
        <v>19.220314833137333</v>
      </c>
      <c r="S51" s="207">
        <v>41.383985413315884</v>
      </c>
      <c r="T51" s="208">
        <v>14.241758491109838</v>
      </c>
      <c r="U51" s="208">
        <v>10.772684310564911</v>
      </c>
      <c r="V51" s="211">
        <v>25.014442801674747</v>
      </c>
    </row>
    <row r="52" spans="1:22" x14ac:dyDescent="0.25">
      <c r="A52" s="205" t="s">
        <v>364</v>
      </c>
      <c r="B52" s="206">
        <v>21.756990975618361</v>
      </c>
      <c r="C52" s="207">
        <v>19.250776043891907</v>
      </c>
      <c r="D52" s="207">
        <v>41.007767019510268</v>
      </c>
      <c r="E52" s="207">
        <v>245.55686329460144</v>
      </c>
      <c r="F52" s="208">
        <v>22.135099003791808</v>
      </c>
      <c r="G52" s="208">
        <v>24.873454025745392</v>
      </c>
      <c r="H52" s="208">
        <v>47.008553029537204</v>
      </c>
      <c r="I52" s="208">
        <v>111.22238304686546</v>
      </c>
      <c r="J52" s="207">
        <v>43.892089979410173</v>
      </c>
      <c r="K52" s="207">
        <v>44.124230069637299</v>
      </c>
      <c r="L52" s="207">
        <v>88.016320049047465</v>
      </c>
      <c r="M52" s="209">
        <v>356.77924634146689</v>
      </c>
      <c r="N52" s="210">
        <v>8.8602658804595862</v>
      </c>
      <c r="O52" s="208">
        <v>7.839640800752619</v>
      </c>
      <c r="P52" s="208">
        <v>16.699906681212205</v>
      </c>
      <c r="Q52" s="207">
        <v>19.901658638679596</v>
      </c>
      <c r="R52" s="207">
        <v>22.36371254090513</v>
      </c>
      <c r="S52" s="207">
        <v>42.265371179584719</v>
      </c>
      <c r="T52" s="208">
        <v>12.302310302377245</v>
      </c>
      <c r="U52" s="208">
        <v>12.36737577146144</v>
      </c>
      <c r="V52" s="211">
        <v>24.669686073838683</v>
      </c>
    </row>
    <row r="53" spans="1:22" x14ac:dyDescent="0.25">
      <c r="A53" s="205" t="s">
        <v>365</v>
      </c>
      <c r="B53" s="206">
        <v>20.494</v>
      </c>
      <c r="C53" s="207">
        <v>17.306999999999999</v>
      </c>
      <c r="D53" s="207">
        <v>37.801000000000002</v>
      </c>
      <c r="E53" s="207">
        <v>165.46700000000001</v>
      </c>
      <c r="F53" s="208">
        <v>15.529</v>
      </c>
      <c r="G53" s="208">
        <v>20.617000000000001</v>
      </c>
      <c r="H53" s="208">
        <v>36.146000000000001</v>
      </c>
      <c r="I53" s="208">
        <v>73.162999999999997</v>
      </c>
      <c r="J53" s="207">
        <v>36.023000000000003</v>
      </c>
      <c r="K53" s="207">
        <v>37.923999999999999</v>
      </c>
      <c r="L53" s="207">
        <v>73.947000000000003</v>
      </c>
      <c r="M53" s="209">
        <v>238.63</v>
      </c>
      <c r="N53" s="210">
        <v>12.385551197519746</v>
      </c>
      <c r="O53" s="208">
        <v>10.45948739023491</v>
      </c>
      <c r="P53" s="208">
        <v>22.845038587754658</v>
      </c>
      <c r="Q53" s="207">
        <v>21.225209463800006</v>
      </c>
      <c r="R53" s="207">
        <v>28.179544305181579</v>
      </c>
      <c r="S53" s="207">
        <v>49.404753768981593</v>
      </c>
      <c r="T53" s="208">
        <v>15.095754934417299</v>
      </c>
      <c r="U53" s="208">
        <v>15.892385701713952</v>
      </c>
      <c r="V53" s="211">
        <v>30.988140636131252</v>
      </c>
    </row>
    <row r="54" spans="1:22" x14ac:dyDescent="0.25">
      <c r="A54" s="205" t="s">
        <v>366</v>
      </c>
      <c r="B54" s="206">
        <v>62.430999999999997</v>
      </c>
      <c r="C54" s="207">
        <v>45.097999999999999</v>
      </c>
      <c r="D54" s="207">
        <v>107.529</v>
      </c>
      <c r="E54" s="207">
        <v>441.923</v>
      </c>
      <c r="F54" s="208">
        <v>96.474999999999994</v>
      </c>
      <c r="G54" s="208">
        <v>99.094999999999999</v>
      </c>
      <c r="H54" s="208">
        <v>195.57</v>
      </c>
      <c r="I54" s="208">
        <v>371.68200000000002</v>
      </c>
      <c r="J54" s="207">
        <v>158.90600000000001</v>
      </c>
      <c r="K54" s="207">
        <v>144.19300000000001</v>
      </c>
      <c r="L54" s="207">
        <v>303.09899999999999</v>
      </c>
      <c r="M54" s="209">
        <v>813.60500000000002</v>
      </c>
      <c r="N54" s="210">
        <v>14.127121693145639</v>
      </c>
      <c r="O54" s="208">
        <v>10.204945205386458</v>
      </c>
      <c r="P54" s="208">
        <v>24.332066898532098</v>
      </c>
      <c r="Q54" s="207">
        <v>25.956328259103213</v>
      </c>
      <c r="R54" s="207">
        <v>26.661231913302231</v>
      </c>
      <c r="S54" s="207">
        <v>52.61756017240544</v>
      </c>
      <c r="T54" s="208">
        <v>19.531099243490392</v>
      </c>
      <c r="U54" s="208">
        <v>17.722727859342065</v>
      </c>
      <c r="V54" s="211">
        <v>37.253827102832453</v>
      </c>
    </row>
    <row r="55" spans="1:22" x14ac:dyDescent="0.25">
      <c r="A55" s="205" t="s">
        <v>367</v>
      </c>
      <c r="B55" s="206">
        <v>15.477290995717048</v>
      </c>
      <c r="C55" s="207">
        <v>15.935933983683586</v>
      </c>
      <c r="D55" s="207">
        <v>31.413224979400635</v>
      </c>
      <c r="E55" s="207">
        <v>184.03917491352558</v>
      </c>
      <c r="F55" s="208">
        <v>21.146324996471407</v>
      </c>
      <c r="G55" s="208">
        <v>24.686167997717856</v>
      </c>
      <c r="H55" s="208">
        <v>45.832492994189259</v>
      </c>
      <c r="I55" s="208">
        <v>103.13510696744919</v>
      </c>
      <c r="J55" s="207">
        <v>36.623615992188455</v>
      </c>
      <c r="K55" s="207">
        <v>40.622101981401443</v>
      </c>
      <c r="L55" s="207">
        <v>77.24571797358989</v>
      </c>
      <c r="M55" s="209">
        <v>287.17428188097477</v>
      </c>
      <c r="N55" s="210">
        <v>8.4097806909802539</v>
      </c>
      <c r="O55" s="208">
        <v>8.658990125972581</v>
      </c>
      <c r="P55" s="208">
        <v>17.068770816952831</v>
      </c>
      <c r="Q55" s="207">
        <v>20.503517781918301</v>
      </c>
      <c r="R55" s="207">
        <v>23.935756430164115</v>
      </c>
      <c r="S55" s="207">
        <v>44.439274212082417</v>
      </c>
      <c r="T55" s="208">
        <v>12.753097440448327</v>
      </c>
      <c r="U55" s="208">
        <v>14.145452620384058</v>
      </c>
      <c r="V55" s="211">
        <v>26.898550060832381</v>
      </c>
    </row>
    <row r="56" spans="1:22" x14ac:dyDescent="0.25">
      <c r="A56" s="205" t="s">
        <v>368</v>
      </c>
      <c r="B56" s="206">
        <v>373.529</v>
      </c>
      <c r="C56" s="207">
        <v>326.01100000000002</v>
      </c>
      <c r="D56" s="207">
        <v>699.54</v>
      </c>
      <c r="E56" s="207">
        <v>2109.4079999999999</v>
      </c>
      <c r="F56" s="208">
        <v>558.39300000000003</v>
      </c>
      <c r="G56" s="208">
        <v>671.82</v>
      </c>
      <c r="H56" s="208">
        <v>1230.213</v>
      </c>
      <c r="I56" s="208">
        <v>2263.2730000000001</v>
      </c>
      <c r="J56" s="207">
        <v>931.92200000000003</v>
      </c>
      <c r="K56" s="207">
        <v>997.83100000000002</v>
      </c>
      <c r="L56" s="207">
        <v>1929.7529999999999</v>
      </c>
      <c r="M56" s="209">
        <v>4372.6809999999996</v>
      </c>
      <c r="N56" s="210">
        <v>17.707764453344254</v>
      </c>
      <c r="O56" s="208">
        <v>15.455094509928852</v>
      </c>
      <c r="P56" s="208">
        <v>33.162858963273109</v>
      </c>
      <c r="Q56" s="207">
        <v>24.671924244225067</v>
      </c>
      <c r="R56" s="207">
        <v>29.683560047771522</v>
      </c>
      <c r="S56" s="207">
        <v>54.355484291996589</v>
      </c>
      <c r="T56" s="208">
        <v>21.312371060225978</v>
      </c>
      <c r="U56" s="208">
        <v>22.819661438828948</v>
      </c>
      <c r="V56" s="211">
        <v>44.13203249905493</v>
      </c>
    </row>
    <row r="57" spans="1:22" x14ac:dyDescent="0.25">
      <c r="A57" s="205" t="s">
        <v>369</v>
      </c>
      <c r="B57" s="206">
        <v>37.082335993051529</v>
      </c>
      <c r="C57" s="207">
        <v>20.271317991256716</v>
      </c>
      <c r="D57" s="207">
        <v>57.353653984308245</v>
      </c>
      <c r="E57" s="207">
        <v>344.73891584908961</v>
      </c>
      <c r="F57" s="208">
        <v>32.682893986701963</v>
      </c>
      <c r="G57" s="208">
        <v>33.675871986389161</v>
      </c>
      <c r="H57" s="208">
        <v>66.358765973091124</v>
      </c>
      <c r="I57" s="208">
        <v>163.08748194098473</v>
      </c>
      <c r="J57" s="207">
        <v>69.765229979753499</v>
      </c>
      <c r="K57" s="207">
        <v>53.947189977645877</v>
      </c>
      <c r="L57" s="207">
        <v>123.71241995739936</v>
      </c>
      <c r="M57" s="209">
        <v>507.82639779007434</v>
      </c>
      <c r="N57" s="210">
        <v>10.756643444711772</v>
      </c>
      <c r="O57" s="208">
        <v>5.8801942743622648</v>
      </c>
      <c r="P57" s="208">
        <v>16.636837719074034</v>
      </c>
      <c r="Q57" s="207">
        <v>20.040099704604359</v>
      </c>
      <c r="R57" s="207">
        <v>20.648961885729037</v>
      </c>
      <c r="S57" s="207">
        <v>40.689061590333395</v>
      </c>
      <c r="T57" s="208">
        <v>13.738007768669224</v>
      </c>
      <c r="U57" s="208">
        <v>10.623155907690053</v>
      </c>
      <c r="V57" s="211">
        <v>24.361163676359279</v>
      </c>
    </row>
    <row r="58" spans="1:22" x14ac:dyDescent="0.25">
      <c r="A58" s="205" t="s">
        <v>370</v>
      </c>
      <c r="B58" s="206">
        <v>17.785489884376524</v>
      </c>
      <c r="C58" s="207">
        <v>7.9311119170188906</v>
      </c>
      <c r="D58" s="207">
        <v>25.716601801395417</v>
      </c>
      <c r="E58" s="207">
        <v>166.90149488162996</v>
      </c>
      <c r="F58" s="208">
        <v>22.490219907760618</v>
      </c>
      <c r="G58" s="208">
        <v>22.61238898229599</v>
      </c>
      <c r="H58" s="208">
        <v>45.102608890056608</v>
      </c>
      <c r="I58" s="208">
        <v>111.70042063331604</v>
      </c>
      <c r="J58" s="207">
        <v>40.275709792137143</v>
      </c>
      <c r="K58" s="207">
        <v>30.543500899314882</v>
      </c>
      <c r="L58" s="207">
        <v>70.819210691452028</v>
      </c>
      <c r="M58" s="209">
        <v>278.60191551494597</v>
      </c>
      <c r="N58" s="210">
        <v>10.656279559982593</v>
      </c>
      <c r="O58" s="208">
        <v>4.7519717679244291</v>
      </c>
      <c r="P58" s="208">
        <v>15.408251327907022</v>
      </c>
      <c r="Q58" s="207">
        <v>20.134409324733223</v>
      </c>
      <c r="R58" s="207">
        <v>20.243781405735874</v>
      </c>
      <c r="S58" s="207">
        <v>40.3781907304691</v>
      </c>
      <c r="T58" s="208">
        <v>14.456364995802225</v>
      </c>
      <c r="U58" s="208">
        <v>10.963133847396801</v>
      </c>
      <c r="V58" s="211">
        <v>25.41949884319903</v>
      </c>
    </row>
    <row r="59" spans="1:22" x14ac:dyDescent="0.25">
      <c r="A59" s="205" t="s">
        <v>371</v>
      </c>
      <c r="B59" s="206">
        <v>22.495000000000001</v>
      </c>
      <c r="C59" s="207">
        <v>16.334</v>
      </c>
      <c r="D59" s="207">
        <v>38.829000000000001</v>
      </c>
      <c r="E59" s="207">
        <v>169.26599999999999</v>
      </c>
      <c r="F59" s="208">
        <v>17.164000000000001</v>
      </c>
      <c r="G59" s="208">
        <v>19.094000000000001</v>
      </c>
      <c r="H59" s="208">
        <v>36.258000000000003</v>
      </c>
      <c r="I59" s="208">
        <v>78.278999999999996</v>
      </c>
      <c r="J59" s="207">
        <v>39.658999999999999</v>
      </c>
      <c r="K59" s="207">
        <v>35.427999999999997</v>
      </c>
      <c r="L59" s="207">
        <v>75.087000000000003</v>
      </c>
      <c r="M59" s="209">
        <v>247.54499999999999</v>
      </c>
      <c r="N59" s="210">
        <v>13.289733319154468</v>
      </c>
      <c r="O59" s="208">
        <v>9.6499001571491014</v>
      </c>
      <c r="P59" s="208">
        <v>22.93963347630357</v>
      </c>
      <c r="Q59" s="207">
        <v>21.926698092719633</v>
      </c>
      <c r="R59" s="207">
        <v>24.392238020414158</v>
      </c>
      <c r="S59" s="207">
        <v>46.318936113133788</v>
      </c>
      <c r="T59" s="208">
        <v>16.020925488295056</v>
      </c>
      <c r="U59" s="208">
        <v>14.311741299561694</v>
      </c>
      <c r="V59" s="211">
        <v>30.332666787856756</v>
      </c>
    </row>
    <row r="60" spans="1:22" x14ac:dyDescent="0.25">
      <c r="A60" s="205" t="s">
        <v>372</v>
      </c>
      <c r="B60" s="206">
        <v>33.098392950057985</v>
      </c>
      <c r="C60" s="207">
        <v>25.240897947788238</v>
      </c>
      <c r="D60" s="207">
        <v>58.339290897846219</v>
      </c>
      <c r="E60" s="207">
        <v>295.75496262955664</v>
      </c>
      <c r="F60" s="208">
        <v>45.287627886652949</v>
      </c>
      <c r="G60" s="208">
        <v>57.549070959746835</v>
      </c>
      <c r="H60" s="208">
        <v>102.83669884639978</v>
      </c>
      <c r="I60" s="208">
        <v>210.16397276586295</v>
      </c>
      <c r="J60" s="207">
        <v>78.386020836710927</v>
      </c>
      <c r="K60" s="207">
        <v>82.789968907535069</v>
      </c>
      <c r="L60" s="207">
        <v>161.17598974424601</v>
      </c>
      <c r="M60" s="209">
        <v>505.91893539541962</v>
      </c>
      <c r="N60" s="210">
        <v>11.191153871360349</v>
      </c>
      <c r="O60" s="208">
        <v>8.5343954073911306</v>
      </c>
      <c r="P60" s="208">
        <v>19.72554927875148</v>
      </c>
      <c r="Q60" s="207">
        <v>21.548711366008703</v>
      </c>
      <c r="R60" s="207">
        <v>27.382938284984004</v>
      </c>
      <c r="S60" s="207">
        <v>48.931649650992711</v>
      </c>
      <c r="T60" s="208">
        <v>15.493790675268054</v>
      </c>
      <c r="U60" s="208">
        <v>16.364275601352521</v>
      </c>
      <c r="V60" s="211">
        <v>31.858066276620576</v>
      </c>
    </row>
    <row r="61" spans="1:22" x14ac:dyDescent="0.25">
      <c r="A61" s="205" t="s">
        <v>373</v>
      </c>
      <c r="B61" s="206">
        <v>216.32902799415589</v>
      </c>
      <c r="C61" s="207">
        <v>198.54256598854064</v>
      </c>
      <c r="D61" s="207">
        <v>414.87159398269654</v>
      </c>
      <c r="E61" s="207">
        <v>1296.5284779462813</v>
      </c>
      <c r="F61" s="208">
        <v>244.51651998949052</v>
      </c>
      <c r="G61" s="208">
        <v>293.19388799428941</v>
      </c>
      <c r="H61" s="208">
        <v>537.71040798377987</v>
      </c>
      <c r="I61" s="208">
        <v>893.63804596662521</v>
      </c>
      <c r="J61" s="207">
        <v>460.84554798364638</v>
      </c>
      <c r="K61" s="207">
        <v>491.73645398283003</v>
      </c>
      <c r="L61" s="207">
        <v>952.58200196647647</v>
      </c>
      <c r="M61" s="209">
        <v>2190.1665239129065</v>
      </c>
      <c r="N61" s="210">
        <v>16.685250781133938</v>
      </c>
      <c r="O61" s="208">
        <v>15.313397998247963</v>
      </c>
      <c r="P61" s="208">
        <v>31.998648779381899</v>
      </c>
      <c r="Q61" s="207">
        <v>27.361919190112737</v>
      </c>
      <c r="R61" s="207">
        <v>32.809020309464231</v>
      </c>
      <c r="S61" s="207">
        <v>60.170939499576967</v>
      </c>
      <c r="T61" s="208">
        <v>21.041575741022157</v>
      </c>
      <c r="U61" s="208">
        <v>22.452012146743243</v>
      </c>
      <c r="V61" s="211">
        <v>43.493587887765401</v>
      </c>
    </row>
    <row r="62" spans="1:22" x14ac:dyDescent="0.25">
      <c r="A62" s="205" t="s">
        <v>374</v>
      </c>
      <c r="B62" s="206">
        <v>39.078000000000003</v>
      </c>
      <c r="C62" s="207">
        <v>24.297000000000001</v>
      </c>
      <c r="D62" s="207">
        <v>63.375</v>
      </c>
      <c r="E62" s="207">
        <v>377.34</v>
      </c>
      <c r="F62" s="208">
        <v>56.14</v>
      </c>
      <c r="G62" s="208">
        <v>56.430999999999997</v>
      </c>
      <c r="H62" s="208">
        <v>112.571</v>
      </c>
      <c r="I62" s="208">
        <v>258.012</v>
      </c>
      <c r="J62" s="207">
        <v>95.218000000000004</v>
      </c>
      <c r="K62" s="207">
        <v>80.727999999999994</v>
      </c>
      <c r="L62" s="207">
        <v>175.946</v>
      </c>
      <c r="M62" s="209">
        <v>635.35199999999998</v>
      </c>
      <c r="N62" s="210">
        <v>10.356177452695183</v>
      </c>
      <c r="O62" s="208">
        <v>6.4390205120050874</v>
      </c>
      <c r="P62" s="208">
        <v>16.795197964700272</v>
      </c>
      <c r="Q62" s="207">
        <v>21.758677890950811</v>
      </c>
      <c r="R62" s="207">
        <v>21.871463342790257</v>
      </c>
      <c r="S62" s="207">
        <v>43.630141233741064</v>
      </c>
      <c r="T62" s="208">
        <v>14.986653067905664</v>
      </c>
      <c r="U62" s="208">
        <v>12.706027524899582</v>
      </c>
      <c r="V62" s="211">
        <v>27.692680592805246</v>
      </c>
    </row>
    <row r="63" spans="1:22" x14ac:dyDescent="0.25">
      <c r="A63" s="205" t="s">
        <v>375</v>
      </c>
      <c r="B63" s="206">
        <v>100.61584788811207</v>
      </c>
      <c r="C63" s="207">
        <v>59.196880014896394</v>
      </c>
      <c r="D63" s="207">
        <v>159.81272790300847</v>
      </c>
      <c r="E63" s="207">
        <v>982.57201864355807</v>
      </c>
      <c r="F63" s="208">
        <v>89.445590997219085</v>
      </c>
      <c r="G63" s="208">
        <v>91.935911925554279</v>
      </c>
      <c r="H63" s="208">
        <v>181.38150292277336</v>
      </c>
      <c r="I63" s="208">
        <v>421.19082095026971</v>
      </c>
      <c r="J63" s="207">
        <v>190.06143888533114</v>
      </c>
      <c r="K63" s="207">
        <v>151.13279194045066</v>
      </c>
      <c r="L63" s="207">
        <v>341.1942308257818</v>
      </c>
      <c r="M63" s="209">
        <v>1403.7628395938277</v>
      </c>
      <c r="N63" s="210">
        <v>10.240048157183672</v>
      </c>
      <c r="O63" s="208">
        <v>6.0246861188473249</v>
      </c>
      <c r="P63" s="208">
        <v>16.264734276031</v>
      </c>
      <c r="Q63" s="207">
        <v>21.236358094275751</v>
      </c>
      <c r="R63" s="207">
        <v>21.8276152642959</v>
      </c>
      <c r="S63" s="207">
        <v>43.063973358571651</v>
      </c>
      <c r="T63" s="208">
        <v>13.539426570112409</v>
      </c>
      <c r="U63" s="208">
        <v>10.766262482356368</v>
      </c>
      <c r="V63" s="211">
        <v>24.305689052468775</v>
      </c>
    </row>
    <row r="64" spans="1:22" x14ac:dyDescent="0.25">
      <c r="A64" s="205" t="s">
        <v>376</v>
      </c>
      <c r="B64" s="206">
        <v>54.33792408847809</v>
      </c>
      <c r="C64" s="207">
        <v>34.384316041469575</v>
      </c>
      <c r="D64" s="207">
        <v>88.722240129947664</v>
      </c>
      <c r="E64" s="207">
        <v>490.57163174724576</v>
      </c>
      <c r="F64" s="208">
        <v>59.133117016792298</v>
      </c>
      <c r="G64" s="208">
        <v>47.591746057987216</v>
      </c>
      <c r="H64" s="208">
        <v>106.72486307477951</v>
      </c>
      <c r="I64" s="208">
        <v>251.02486123204233</v>
      </c>
      <c r="J64" s="207">
        <v>113.47104110527039</v>
      </c>
      <c r="K64" s="207">
        <v>81.976062099456783</v>
      </c>
      <c r="L64" s="207">
        <v>195.44710320472717</v>
      </c>
      <c r="M64" s="209">
        <v>741.59649297928809</v>
      </c>
      <c r="N64" s="210">
        <v>11.076450526693781</v>
      </c>
      <c r="O64" s="208">
        <v>7.0090306524665085</v>
      </c>
      <c r="P64" s="208">
        <v>18.08548117916029</v>
      </c>
      <c r="Q64" s="207">
        <v>23.556677504596184</v>
      </c>
      <c r="R64" s="207">
        <v>18.958977140512935</v>
      </c>
      <c r="S64" s="207">
        <v>42.515654645109116</v>
      </c>
      <c r="T64" s="208">
        <v>15.300913930891458</v>
      </c>
      <c r="U64" s="208">
        <v>11.053998080563506</v>
      </c>
      <c r="V64" s="211">
        <v>26.354912011454967</v>
      </c>
    </row>
    <row r="65" spans="1:22" x14ac:dyDescent="0.25">
      <c r="A65" s="205" t="s">
        <v>377</v>
      </c>
      <c r="B65" s="206">
        <v>27.33</v>
      </c>
      <c r="C65" s="207">
        <v>26.745999999999999</v>
      </c>
      <c r="D65" s="207">
        <v>54.076000000000001</v>
      </c>
      <c r="E65" s="207">
        <v>200.471</v>
      </c>
      <c r="F65" s="208">
        <v>28.059000000000001</v>
      </c>
      <c r="G65" s="208">
        <v>39.423999999999999</v>
      </c>
      <c r="H65" s="208">
        <v>67.483000000000004</v>
      </c>
      <c r="I65" s="208">
        <v>128.53700000000001</v>
      </c>
      <c r="J65" s="207">
        <v>55.389000000000003</v>
      </c>
      <c r="K65" s="207">
        <v>66.17</v>
      </c>
      <c r="L65" s="207">
        <v>121.559</v>
      </c>
      <c r="M65" s="209">
        <v>329.00799999999998</v>
      </c>
      <c r="N65" s="210">
        <v>13.632894533373904</v>
      </c>
      <c r="O65" s="208">
        <v>13.341580577739423</v>
      </c>
      <c r="P65" s="208">
        <v>26.974475111113328</v>
      </c>
      <c r="Q65" s="207">
        <v>21.82951212491345</v>
      </c>
      <c r="R65" s="207">
        <v>30.67132421014961</v>
      </c>
      <c r="S65" s="207">
        <v>52.500836335063049</v>
      </c>
      <c r="T65" s="208">
        <v>16.835152944609248</v>
      </c>
      <c r="U65" s="208">
        <v>20.111972961143803</v>
      </c>
      <c r="V65" s="211">
        <v>36.947125905753055</v>
      </c>
    </row>
    <row r="66" spans="1:22" x14ac:dyDescent="0.25">
      <c r="A66" s="205" t="s">
        <v>378</v>
      </c>
      <c r="B66" s="206">
        <v>36.554000000000002</v>
      </c>
      <c r="C66" s="207">
        <v>32.616</v>
      </c>
      <c r="D66" s="207">
        <v>69.17</v>
      </c>
      <c r="E66" s="207">
        <v>309.06700000000001</v>
      </c>
      <c r="F66" s="208">
        <v>36.695999999999998</v>
      </c>
      <c r="G66" s="208">
        <v>50.694000000000003</v>
      </c>
      <c r="H66" s="208">
        <v>87.39</v>
      </c>
      <c r="I66" s="208">
        <v>176.2</v>
      </c>
      <c r="J66" s="207">
        <v>73.25</v>
      </c>
      <c r="K66" s="207">
        <v>83.31</v>
      </c>
      <c r="L66" s="207">
        <v>156.56</v>
      </c>
      <c r="M66" s="209">
        <v>485.267</v>
      </c>
      <c r="N66" s="210">
        <v>11.827208987048115</v>
      </c>
      <c r="O66" s="208">
        <v>10.553051603697581</v>
      </c>
      <c r="P66" s="208">
        <v>22.380260590745696</v>
      </c>
      <c r="Q66" s="207">
        <v>20.826333711691262</v>
      </c>
      <c r="R66" s="207">
        <v>28.770715096481268</v>
      </c>
      <c r="S66" s="207">
        <v>49.597048808172531</v>
      </c>
      <c r="T66" s="208">
        <v>15.09478287210958</v>
      </c>
      <c r="U66" s="208">
        <v>17.167868410586337</v>
      </c>
      <c r="V66" s="211">
        <v>32.26265128269592</v>
      </c>
    </row>
    <row r="67" spans="1:22" x14ac:dyDescent="0.25">
      <c r="A67" s="205" t="s">
        <v>379</v>
      </c>
      <c r="B67" s="206">
        <v>599.69500807476038</v>
      </c>
      <c r="C67" s="207">
        <v>543.44309807062155</v>
      </c>
      <c r="D67" s="207">
        <v>1143.1381061453819</v>
      </c>
      <c r="E67" s="207">
        <v>3777.0492565879822</v>
      </c>
      <c r="F67" s="208">
        <v>785.2955260243416</v>
      </c>
      <c r="G67" s="208">
        <v>955.68503802013402</v>
      </c>
      <c r="H67" s="208">
        <v>1740.9805640444756</v>
      </c>
      <c r="I67" s="208">
        <v>3567.8984641051293</v>
      </c>
      <c r="J67" s="207">
        <v>1384.990534099102</v>
      </c>
      <c r="K67" s="207">
        <v>1499.1281360907556</v>
      </c>
      <c r="L67" s="207">
        <v>2884.1186701898573</v>
      </c>
      <c r="M67" s="209">
        <v>7344.9477206931115</v>
      </c>
      <c r="N67" s="210">
        <v>15.877341473076212</v>
      </c>
      <c r="O67" s="208">
        <v>14.388033121959964</v>
      </c>
      <c r="P67" s="208">
        <v>30.265374595036178</v>
      </c>
      <c r="Q67" s="207">
        <v>22.010030103850024</v>
      </c>
      <c r="R67" s="207">
        <v>26.785656812681495</v>
      </c>
      <c r="S67" s="207">
        <v>48.795686916531515</v>
      </c>
      <c r="T67" s="208">
        <v>18.856370212100114</v>
      </c>
      <c r="U67" s="208">
        <v>20.410330925395463</v>
      </c>
      <c r="V67" s="211">
        <v>39.266701137495581</v>
      </c>
    </row>
    <row r="68" spans="1:22" x14ac:dyDescent="0.25">
      <c r="A68" s="205" t="s">
        <v>380</v>
      </c>
      <c r="B68" s="206">
        <v>32.396999999999998</v>
      </c>
      <c r="C68" s="207">
        <v>23.314</v>
      </c>
      <c r="D68" s="207">
        <v>55.710999999999999</v>
      </c>
      <c r="E68" s="207">
        <v>254.48400000000001</v>
      </c>
      <c r="F68" s="208">
        <v>22.027999999999999</v>
      </c>
      <c r="G68" s="208">
        <v>18.584</v>
      </c>
      <c r="H68" s="208">
        <v>40.612000000000002</v>
      </c>
      <c r="I68" s="208">
        <v>78.096999999999994</v>
      </c>
      <c r="J68" s="207">
        <v>54.424999999999997</v>
      </c>
      <c r="K68" s="207">
        <v>41.898000000000003</v>
      </c>
      <c r="L68" s="207">
        <v>96.322999999999993</v>
      </c>
      <c r="M68" s="209">
        <v>332.58100000000002</v>
      </c>
      <c r="N68" s="210">
        <v>12.730466355448671</v>
      </c>
      <c r="O68" s="208">
        <v>9.1612832240926743</v>
      </c>
      <c r="P68" s="208">
        <v>21.891749579541347</v>
      </c>
      <c r="Q68" s="207">
        <v>28.205949012125949</v>
      </c>
      <c r="R68" s="207">
        <v>23.796048503783755</v>
      </c>
      <c r="S68" s="207">
        <v>52.001997515909707</v>
      </c>
      <c r="T68" s="208">
        <v>16.364434528731348</v>
      </c>
      <c r="U68" s="208">
        <v>12.597833309780174</v>
      </c>
      <c r="V68" s="211">
        <v>28.962267838511519</v>
      </c>
    </row>
    <row r="69" spans="1:22" x14ac:dyDescent="0.25">
      <c r="A69" s="205" t="s">
        <v>381</v>
      </c>
      <c r="B69" s="206">
        <v>18.783072046011686</v>
      </c>
      <c r="C69" s="207">
        <v>9.7241100393533699</v>
      </c>
      <c r="D69" s="207">
        <v>28.507182085365056</v>
      </c>
      <c r="E69" s="207">
        <v>164.94407538950443</v>
      </c>
      <c r="F69" s="208">
        <v>10.200481017470359</v>
      </c>
      <c r="G69" s="208">
        <v>10.48312101867795</v>
      </c>
      <c r="H69" s="208">
        <v>20.683602036148308</v>
      </c>
      <c r="I69" s="208">
        <v>53.773998113721611</v>
      </c>
      <c r="J69" s="207">
        <v>28.983553063482045</v>
      </c>
      <c r="K69" s="207">
        <v>20.207231058031322</v>
      </c>
      <c r="L69" s="207">
        <v>49.190784121513367</v>
      </c>
      <c r="M69" s="209">
        <v>218.71807350322604</v>
      </c>
      <c r="N69" s="210">
        <v>11.387539686803976</v>
      </c>
      <c r="O69" s="208">
        <v>5.8953981926240964</v>
      </c>
      <c r="P69" s="208">
        <v>17.282937879428069</v>
      </c>
      <c r="Q69" s="207">
        <v>18.969169813072696</v>
      </c>
      <c r="R69" s="207">
        <v>19.494777004507228</v>
      </c>
      <c r="S69" s="207">
        <v>38.463946817579917</v>
      </c>
      <c r="T69" s="208">
        <v>13.251558318546797</v>
      </c>
      <c r="U69" s="208">
        <v>9.2389397612965301</v>
      </c>
      <c r="V69" s="211">
        <v>22.490498079843327</v>
      </c>
    </row>
    <row r="70" spans="1:22" x14ac:dyDescent="0.25">
      <c r="A70" s="205" t="s">
        <v>382</v>
      </c>
      <c r="B70" s="206">
        <v>29.799185909271241</v>
      </c>
      <c r="C70" s="207">
        <v>21.31665795612335</v>
      </c>
      <c r="D70" s="207">
        <v>51.115843865394595</v>
      </c>
      <c r="E70" s="207">
        <v>328.62977674996853</v>
      </c>
      <c r="F70" s="208">
        <v>41.210745950222012</v>
      </c>
      <c r="G70" s="208">
        <v>41.491701961517336</v>
      </c>
      <c r="H70" s="208">
        <v>82.702447911739355</v>
      </c>
      <c r="I70" s="208">
        <v>194.56023765802382</v>
      </c>
      <c r="J70" s="207">
        <v>71.00993185949325</v>
      </c>
      <c r="K70" s="207">
        <v>62.808359917640686</v>
      </c>
      <c r="L70" s="207">
        <v>133.81829177713394</v>
      </c>
      <c r="M70" s="209">
        <v>523.19001440799241</v>
      </c>
      <c r="N70" s="210">
        <v>9.0677071943919927</v>
      </c>
      <c r="O70" s="208">
        <v>6.4865266218227413</v>
      </c>
      <c r="P70" s="208">
        <v>15.554233816214735</v>
      </c>
      <c r="Q70" s="207">
        <v>21.181484174920488</v>
      </c>
      <c r="R70" s="207">
        <v>21.325889843148111</v>
      </c>
      <c r="S70" s="207">
        <v>42.507374018068603</v>
      </c>
      <c r="T70" s="208">
        <v>13.572493721968959</v>
      </c>
      <c r="U70" s="208">
        <v>12.004885068135431</v>
      </c>
      <c r="V70" s="211">
        <v>25.577378790104387</v>
      </c>
    </row>
    <row r="71" spans="1:22" x14ac:dyDescent="0.25">
      <c r="A71" s="205" t="s">
        <v>383</v>
      </c>
      <c r="B71" s="206">
        <v>28.370863923549653</v>
      </c>
      <c r="C71" s="207">
        <v>17.036151935100555</v>
      </c>
      <c r="D71" s="207">
        <v>45.407015858650205</v>
      </c>
      <c r="E71" s="207">
        <v>242.41187526607513</v>
      </c>
      <c r="F71" s="208">
        <v>31.347043907642366</v>
      </c>
      <c r="G71" s="208">
        <v>22.843783987998961</v>
      </c>
      <c r="H71" s="208">
        <v>54.190827895641327</v>
      </c>
      <c r="I71" s="208">
        <v>125.38242380475998</v>
      </c>
      <c r="J71" s="207">
        <v>59.717907831192015</v>
      </c>
      <c r="K71" s="207">
        <v>39.879935923099517</v>
      </c>
      <c r="L71" s="207">
        <v>99.597843754291532</v>
      </c>
      <c r="M71" s="209">
        <v>367.79429907083511</v>
      </c>
      <c r="N71" s="210">
        <v>11.703578420986736</v>
      </c>
      <c r="O71" s="208">
        <v>7.0277711916552787</v>
      </c>
      <c r="P71" s="208">
        <v>18.731349612642013</v>
      </c>
      <c r="Q71" s="207">
        <v>25.001146856480144</v>
      </c>
      <c r="R71" s="207">
        <v>18.219287277114933</v>
      </c>
      <c r="S71" s="207">
        <v>43.220434133595084</v>
      </c>
      <c r="T71" s="208">
        <v>16.236768210398683</v>
      </c>
      <c r="U71" s="208">
        <v>10.843000020350742</v>
      </c>
      <c r="V71" s="211">
        <v>27.079768230749423</v>
      </c>
    </row>
    <row r="72" spans="1:22" x14ac:dyDescent="0.25">
      <c r="A72" s="205" t="s">
        <v>384</v>
      </c>
      <c r="B72" s="206">
        <v>80.607367024421691</v>
      </c>
      <c r="C72" s="207">
        <v>53.004214985847476</v>
      </c>
      <c r="D72" s="207">
        <v>133.61158201026916</v>
      </c>
      <c r="E72" s="207">
        <v>559.72369323635098</v>
      </c>
      <c r="F72" s="208">
        <v>93.050738018989563</v>
      </c>
      <c r="G72" s="208">
        <v>87.166898004531859</v>
      </c>
      <c r="H72" s="208">
        <v>180.21763602352144</v>
      </c>
      <c r="I72" s="208">
        <v>333.83154217243197</v>
      </c>
      <c r="J72" s="207">
        <v>173.65810504341127</v>
      </c>
      <c r="K72" s="207">
        <v>140.17111299037933</v>
      </c>
      <c r="L72" s="207">
        <v>313.8292180337906</v>
      </c>
      <c r="M72" s="209">
        <v>893.55523540878301</v>
      </c>
      <c r="N72" s="210">
        <v>14.401278344739307</v>
      </c>
      <c r="O72" s="208">
        <v>9.469710792368712</v>
      </c>
      <c r="P72" s="208">
        <v>23.870989137108019</v>
      </c>
      <c r="Q72" s="207">
        <v>27.873560842530164</v>
      </c>
      <c r="R72" s="207">
        <v>26.111043143882455</v>
      </c>
      <c r="S72" s="207">
        <v>53.984603986412615</v>
      </c>
      <c r="T72" s="208">
        <v>19.434512625732228</v>
      </c>
      <c r="U72" s="208">
        <v>15.686899638191248</v>
      </c>
      <c r="V72" s="211">
        <v>35.121412263923474</v>
      </c>
    </row>
    <row r="73" spans="1:22" x14ac:dyDescent="0.25">
      <c r="A73" s="205" t="s">
        <v>385</v>
      </c>
      <c r="B73" s="206">
        <v>26.934000000000001</v>
      </c>
      <c r="C73" s="207">
        <v>19.494</v>
      </c>
      <c r="D73" s="207">
        <v>46.427999999999997</v>
      </c>
      <c r="E73" s="207">
        <v>167.91</v>
      </c>
      <c r="F73" s="208">
        <v>28.803000000000001</v>
      </c>
      <c r="G73" s="208">
        <v>26.899000000000001</v>
      </c>
      <c r="H73" s="208">
        <v>55.701999999999998</v>
      </c>
      <c r="I73" s="208">
        <v>100.614</v>
      </c>
      <c r="J73" s="207">
        <v>55.737000000000002</v>
      </c>
      <c r="K73" s="207">
        <v>46.393000000000001</v>
      </c>
      <c r="L73" s="207">
        <v>102.13</v>
      </c>
      <c r="M73" s="209">
        <v>268.524</v>
      </c>
      <c r="N73" s="210">
        <v>16.040736108629623</v>
      </c>
      <c r="O73" s="208">
        <v>11.609790959442559</v>
      </c>
      <c r="P73" s="208">
        <v>27.650527068072183</v>
      </c>
      <c r="Q73" s="207">
        <v>28.627228815075441</v>
      </c>
      <c r="R73" s="207">
        <v>26.734848033076908</v>
      </c>
      <c r="S73" s="207">
        <v>55.362076848152341</v>
      </c>
      <c r="T73" s="208">
        <v>20.756803861107386</v>
      </c>
      <c r="U73" s="208">
        <v>17.277040413519835</v>
      </c>
      <c r="V73" s="211">
        <v>38.033844274627221</v>
      </c>
    </row>
    <row r="74" spans="1:22" x14ac:dyDescent="0.25">
      <c r="A74" s="205" t="s">
        <v>386</v>
      </c>
      <c r="B74" s="206">
        <v>22.719000000000001</v>
      </c>
      <c r="C74" s="207">
        <v>17.632999999999999</v>
      </c>
      <c r="D74" s="207">
        <v>40.351999999999997</v>
      </c>
      <c r="E74" s="207">
        <v>177.91300000000001</v>
      </c>
      <c r="F74" s="208">
        <v>13.462</v>
      </c>
      <c r="G74" s="208">
        <v>12.414</v>
      </c>
      <c r="H74" s="208">
        <v>25.876000000000001</v>
      </c>
      <c r="I74" s="208">
        <v>52.13</v>
      </c>
      <c r="J74" s="207">
        <v>36.180999999999997</v>
      </c>
      <c r="K74" s="207">
        <v>30.047000000000001</v>
      </c>
      <c r="L74" s="207">
        <v>66.227999999999994</v>
      </c>
      <c r="M74" s="209">
        <v>230.04300000000001</v>
      </c>
      <c r="N74" s="210">
        <v>12.769724528280676</v>
      </c>
      <c r="O74" s="208">
        <v>9.9110239274252034</v>
      </c>
      <c r="P74" s="208">
        <v>22.680748455705878</v>
      </c>
      <c r="Q74" s="207">
        <v>25.823901784001535</v>
      </c>
      <c r="R74" s="207">
        <v>23.813543065413391</v>
      </c>
      <c r="S74" s="207">
        <v>49.637444849414926</v>
      </c>
      <c r="T74" s="208">
        <v>15.72792912629378</v>
      </c>
      <c r="U74" s="208">
        <v>13.061471116269566</v>
      </c>
      <c r="V74" s="211">
        <v>28.789400242563346</v>
      </c>
    </row>
    <row r="75" spans="1:22" x14ac:dyDescent="0.25">
      <c r="A75" s="205" t="s">
        <v>387</v>
      </c>
      <c r="B75" s="206">
        <v>209.3923749513626</v>
      </c>
      <c r="C75" s="207">
        <v>152.23597797918319</v>
      </c>
      <c r="D75" s="207">
        <v>361.62835293054582</v>
      </c>
      <c r="E75" s="207">
        <v>1551.2884926953316</v>
      </c>
      <c r="F75" s="208">
        <v>166.64272294855118</v>
      </c>
      <c r="G75" s="208">
        <v>218.03718291282655</v>
      </c>
      <c r="H75" s="208">
        <v>384.67990586137773</v>
      </c>
      <c r="I75" s="208">
        <v>769.77447279977798</v>
      </c>
      <c r="J75" s="207">
        <v>376.03509789991381</v>
      </c>
      <c r="K75" s="207">
        <v>370.27316089200974</v>
      </c>
      <c r="L75" s="207">
        <v>746.30825879192355</v>
      </c>
      <c r="M75" s="209">
        <v>2321.0629654951094</v>
      </c>
      <c r="N75" s="210">
        <v>13.497964816818032</v>
      </c>
      <c r="O75" s="208">
        <v>9.8135181622263143</v>
      </c>
      <c r="P75" s="208">
        <v>23.311482979044346</v>
      </c>
      <c r="Q75" s="207">
        <v>21.648252681392275</v>
      </c>
      <c r="R75" s="207">
        <v>28.324813385899205</v>
      </c>
      <c r="S75" s="207">
        <v>49.973066067291477</v>
      </c>
      <c r="T75" s="208">
        <v>16.200986508769748</v>
      </c>
      <c r="U75" s="208">
        <v>15.952740894860911</v>
      </c>
      <c r="V75" s="211">
        <v>32.153727403630661</v>
      </c>
    </row>
    <row r="76" spans="1:22" x14ac:dyDescent="0.25">
      <c r="A76" s="205" t="s">
        <v>388</v>
      </c>
      <c r="B76" s="206">
        <v>133.00123499745129</v>
      </c>
      <c r="C76" s="207">
        <v>98.427596996545788</v>
      </c>
      <c r="D76" s="207">
        <v>231.42883199399711</v>
      </c>
      <c r="E76" s="207">
        <v>1139.8700509738028</v>
      </c>
      <c r="F76" s="208">
        <v>144.04772300076485</v>
      </c>
      <c r="G76" s="208">
        <v>138.3547539975643</v>
      </c>
      <c r="H76" s="208">
        <v>282.40247699832918</v>
      </c>
      <c r="I76" s="208">
        <v>625.08640499240164</v>
      </c>
      <c r="J76" s="207">
        <v>277.04895799821617</v>
      </c>
      <c r="K76" s="207">
        <v>236.78235099411012</v>
      </c>
      <c r="L76" s="207">
        <v>513.83130899232629</v>
      </c>
      <c r="M76" s="209">
        <v>1764.9564559662044</v>
      </c>
      <c r="N76" s="210">
        <v>11.668105051433448</v>
      </c>
      <c r="O76" s="208">
        <v>8.6349840415982566</v>
      </c>
      <c r="P76" s="208">
        <v>20.303089093031705</v>
      </c>
      <c r="Q76" s="207">
        <v>23.044449831302259</v>
      </c>
      <c r="R76" s="207">
        <v>22.133700700025003</v>
      </c>
      <c r="S76" s="207">
        <v>45.178150531327262</v>
      </c>
      <c r="T76" s="208">
        <v>15.697212079181238</v>
      </c>
      <c r="U76" s="208">
        <v>13.415761629342093</v>
      </c>
      <c r="V76" s="211">
        <v>29.112973708523331</v>
      </c>
    </row>
    <row r="77" spans="1:22" x14ac:dyDescent="0.25">
      <c r="A77" s="205" t="s">
        <v>389</v>
      </c>
      <c r="B77" s="206">
        <v>61.828135899424552</v>
      </c>
      <c r="C77" s="207">
        <v>47.578299974203112</v>
      </c>
      <c r="D77" s="207">
        <v>109.40643587362766</v>
      </c>
      <c r="E77" s="207">
        <v>702.51947936165334</v>
      </c>
      <c r="F77" s="208">
        <v>59.804614980459213</v>
      </c>
      <c r="G77" s="208">
        <v>68.193411955356595</v>
      </c>
      <c r="H77" s="208">
        <v>127.99802693581582</v>
      </c>
      <c r="I77" s="208">
        <v>323.2101408678293</v>
      </c>
      <c r="J77" s="207">
        <v>121.63275087988377</v>
      </c>
      <c r="K77" s="207">
        <v>115.77171192955971</v>
      </c>
      <c r="L77" s="207">
        <v>237.40446280944349</v>
      </c>
      <c r="M77" s="209">
        <v>1025.7296202294826</v>
      </c>
      <c r="N77" s="210">
        <v>8.8009140978702671</v>
      </c>
      <c r="O77" s="208">
        <v>6.7725239472982715</v>
      </c>
      <c r="P77" s="208">
        <v>15.573438045168539</v>
      </c>
      <c r="Q77" s="207">
        <v>18.503322581365161</v>
      </c>
      <c r="R77" s="207">
        <v>21.098784763453015</v>
      </c>
      <c r="S77" s="207">
        <v>39.60210734481818</v>
      </c>
      <c r="T77" s="208">
        <v>11.858168905434487</v>
      </c>
      <c r="U77" s="208">
        <v>11.286766965319627</v>
      </c>
      <c r="V77" s="211">
        <v>23.144935870754114</v>
      </c>
    </row>
    <row r="78" spans="1:22" x14ac:dyDescent="0.25">
      <c r="A78" s="205" t="s">
        <v>390</v>
      </c>
      <c r="B78" s="206">
        <v>81.452925061821944</v>
      </c>
      <c r="C78" s="207">
        <v>55.672607048094271</v>
      </c>
      <c r="D78" s="207">
        <v>137.12553210991621</v>
      </c>
      <c r="E78" s="207">
        <v>597.30474451059104</v>
      </c>
      <c r="F78" s="208">
        <v>86.615237048029897</v>
      </c>
      <c r="G78" s="208">
        <v>88.591857072830194</v>
      </c>
      <c r="H78" s="208">
        <v>175.20709412086009</v>
      </c>
      <c r="I78" s="208">
        <v>370.0927862665057</v>
      </c>
      <c r="J78" s="207">
        <v>168.06816210985184</v>
      </c>
      <c r="K78" s="207">
        <v>144.26446412092449</v>
      </c>
      <c r="L78" s="207">
        <v>312.33262623077633</v>
      </c>
      <c r="M78" s="209">
        <v>967.39753077709679</v>
      </c>
      <c r="N78" s="210">
        <v>13.636745030137238</v>
      </c>
      <c r="O78" s="208">
        <v>9.3206370047688658</v>
      </c>
      <c r="P78" s="208">
        <v>22.9573820349061</v>
      </c>
      <c r="Q78" s="207">
        <v>23.403654505618444</v>
      </c>
      <c r="R78" s="207">
        <v>23.937742198799505</v>
      </c>
      <c r="S78" s="207">
        <v>47.341396704417946</v>
      </c>
      <c r="T78" s="208">
        <v>17.373226286286368</v>
      </c>
      <c r="U78" s="208">
        <v>14.912635140286007</v>
      </c>
      <c r="V78" s="211">
        <v>32.285861426572374</v>
      </c>
    </row>
    <row r="79" spans="1:22" x14ac:dyDescent="0.25">
      <c r="A79" s="205" t="s">
        <v>391</v>
      </c>
      <c r="B79" s="206">
        <v>58.233278809547421</v>
      </c>
      <c r="C79" s="207">
        <v>38.390700929641724</v>
      </c>
      <c r="D79" s="207">
        <v>96.623979739189153</v>
      </c>
      <c r="E79" s="207">
        <v>389.67887096166612</v>
      </c>
      <c r="F79" s="208">
        <v>54.627220901012421</v>
      </c>
      <c r="G79" s="208">
        <v>54.275733925819395</v>
      </c>
      <c r="H79" s="208">
        <v>108.90295482683182</v>
      </c>
      <c r="I79" s="208">
        <v>238.81480172777177</v>
      </c>
      <c r="J79" s="207">
        <v>112.86049971055985</v>
      </c>
      <c r="K79" s="207">
        <v>92.666434855461119</v>
      </c>
      <c r="L79" s="207">
        <v>205.52693456602097</v>
      </c>
      <c r="M79" s="209">
        <v>628.49367268943786</v>
      </c>
      <c r="N79" s="210">
        <v>14.943914887106107</v>
      </c>
      <c r="O79" s="208">
        <v>9.8518815851882131</v>
      </c>
      <c r="P79" s="208">
        <v>24.79579647229432</v>
      </c>
      <c r="Q79" s="207">
        <v>22.87430280945598</v>
      </c>
      <c r="R79" s="207">
        <v>22.727123081629188</v>
      </c>
      <c r="S79" s="207">
        <v>45.601425891085171</v>
      </c>
      <c r="T79" s="208">
        <v>17.957300863127131</v>
      </c>
      <c r="U79" s="208">
        <v>14.744211259745022</v>
      </c>
      <c r="V79" s="211">
        <v>32.70151212287216</v>
      </c>
    </row>
    <row r="80" spans="1:22" x14ac:dyDescent="0.25">
      <c r="A80" s="205" t="s">
        <v>392</v>
      </c>
      <c r="B80" s="206">
        <v>13.962171995937824</v>
      </c>
      <c r="C80" s="207">
        <v>7.873292997419834</v>
      </c>
      <c r="D80" s="207">
        <v>21.835464993357657</v>
      </c>
      <c r="E80" s="207">
        <v>123.19608995682002</v>
      </c>
      <c r="F80" s="208">
        <v>14.276929996371269</v>
      </c>
      <c r="G80" s="208">
        <v>14.218363999783993</v>
      </c>
      <c r="H80" s="208">
        <v>28.495293996155262</v>
      </c>
      <c r="I80" s="208">
        <v>58.787533983409404</v>
      </c>
      <c r="J80" s="207">
        <v>28.239101992309095</v>
      </c>
      <c r="K80" s="207">
        <v>22.091656997203827</v>
      </c>
      <c r="L80" s="207">
        <v>50.330758989512923</v>
      </c>
      <c r="M80" s="209">
        <v>181.98362394022942</v>
      </c>
      <c r="N80" s="210">
        <v>11.333291503676406</v>
      </c>
      <c r="O80" s="208">
        <v>6.3908627296364751</v>
      </c>
      <c r="P80" s="208">
        <v>17.724154233312881</v>
      </c>
      <c r="Q80" s="207">
        <v>24.285641919255198</v>
      </c>
      <c r="R80" s="207">
        <v>24.18601876342797</v>
      </c>
      <c r="S80" s="207">
        <v>48.471660682683165</v>
      </c>
      <c r="T80" s="208">
        <v>15.517386334489045</v>
      </c>
      <c r="U80" s="208">
        <v>12.139365355456157</v>
      </c>
      <c r="V80" s="211">
        <v>27.656751689945203</v>
      </c>
    </row>
    <row r="81" spans="1:22" x14ac:dyDescent="0.25">
      <c r="A81" s="205" t="s">
        <v>393</v>
      </c>
      <c r="B81" s="206">
        <v>34.850345908641813</v>
      </c>
      <c r="C81" s="207">
        <v>18.999517933368683</v>
      </c>
      <c r="D81" s="207">
        <v>53.8498638420105</v>
      </c>
      <c r="E81" s="207">
        <v>337.5350732116699</v>
      </c>
      <c r="F81" s="208">
        <v>39.902813901901247</v>
      </c>
      <c r="G81" s="208">
        <v>38.210533916473388</v>
      </c>
      <c r="H81" s="208">
        <v>78.113347818374635</v>
      </c>
      <c r="I81" s="208">
        <v>180.07726157093049</v>
      </c>
      <c r="J81" s="207">
        <v>74.753159810543053</v>
      </c>
      <c r="K81" s="207">
        <v>57.210051849842074</v>
      </c>
      <c r="L81" s="207">
        <v>131.96321166038513</v>
      </c>
      <c r="M81" s="209">
        <v>517.61233478260044</v>
      </c>
      <c r="N81" s="210">
        <v>10.324955441530365</v>
      </c>
      <c r="O81" s="208">
        <v>5.6289018360631191</v>
      </c>
      <c r="P81" s="208">
        <v>15.953857277593483</v>
      </c>
      <c r="Q81" s="207">
        <v>22.15871873761472</v>
      </c>
      <c r="R81" s="207">
        <v>21.218966560874026</v>
      </c>
      <c r="S81" s="207">
        <v>43.377685298488743</v>
      </c>
      <c r="T81" s="208">
        <v>14.441920098743347</v>
      </c>
      <c r="U81" s="208">
        <v>11.052683254519149</v>
      </c>
      <c r="V81" s="211">
        <v>25.494603353262494</v>
      </c>
    </row>
    <row r="82" spans="1:22" x14ac:dyDescent="0.25">
      <c r="A82" s="205" t="s">
        <v>394</v>
      </c>
      <c r="B82" s="206">
        <v>37.936615121483804</v>
      </c>
      <c r="C82" s="207">
        <v>25.884539102554321</v>
      </c>
      <c r="D82" s="207">
        <v>63.821154224038125</v>
      </c>
      <c r="E82" s="207">
        <v>333.21075493946671</v>
      </c>
      <c r="F82" s="208">
        <v>40.332550129055974</v>
      </c>
      <c r="G82" s="208">
        <v>41.817540165573355</v>
      </c>
      <c r="H82" s="208">
        <v>82.150090294629337</v>
      </c>
      <c r="I82" s="208">
        <v>165.14902462074161</v>
      </c>
      <c r="J82" s="207">
        <v>78.269165250539785</v>
      </c>
      <c r="K82" s="207">
        <v>67.702079268127676</v>
      </c>
      <c r="L82" s="207">
        <v>145.97124451866745</v>
      </c>
      <c r="M82" s="209">
        <v>498.35977956020832</v>
      </c>
      <c r="N82" s="210">
        <v>11.385171264467624</v>
      </c>
      <c r="O82" s="208">
        <v>7.7682183779622234</v>
      </c>
      <c r="P82" s="208">
        <v>19.15338964242985</v>
      </c>
      <c r="Q82" s="207">
        <v>24.421912404071492</v>
      </c>
      <c r="R82" s="207">
        <v>25.321094242975846</v>
      </c>
      <c r="S82" s="207">
        <v>49.743006647047331</v>
      </c>
      <c r="T82" s="208">
        <v>15.705353533868768</v>
      </c>
      <c r="U82" s="208">
        <v>13.584980579266107</v>
      </c>
      <c r="V82" s="211">
        <v>29.290334113134875</v>
      </c>
    </row>
    <row r="83" spans="1:22" x14ac:dyDescent="0.25">
      <c r="A83" s="205" t="s">
        <v>395</v>
      </c>
      <c r="B83" s="206">
        <v>157.65100000000001</v>
      </c>
      <c r="C83" s="207">
        <v>109.926</v>
      </c>
      <c r="D83" s="207">
        <v>267.577</v>
      </c>
      <c r="E83" s="207">
        <v>882.89200000000005</v>
      </c>
      <c r="F83" s="208">
        <v>125.84099999999999</v>
      </c>
      <c r="G83" s="208">
        <v>141.56100000000001</v>
      </c>
      <c r="H83" s="208">
        <v>267.40199999999999</v>
      </c>
      <c r="I83" s="208">
        <v>496.815</v>
      </c>
      <c r="J83" s="207">
        <v>283.49200000000002</v>
      </c>
      <c r="K83" s="207">
        <v>251.48699999999999</v>
      </c>
      <c r="L83" s="207">
        <v>534.97900000000004</v>
      </c>
      <c r="M83" s="209">
        <v>1379.7070000000001</v>
      </c>
      <c r="N83" s="210">
        <v>17.856204382869027</v>
      </c>
      <c r="O83" s="208">
        <v>12.45067346855561</v>
      </c>
      <c r="P83" s="208">
        <v>30.306877851424634</v>
      </c>
      <c r="Q83" s="207">
        <v>25.329549228586096</v>
      </c>
      <c r="R83" s="207">
        <v>28.493704900214368</v>
      </c>
      <c r="S83" s="207">
        <v>53.823254128800457</v>
      </c>
      <c r="T83" s="208">
        <v>20.547261121383016</v>
      </c>
      <c r="U83" s="208">
        <v>18.227565707791584</v>
      </c>
      <c r="V83" s="211">
        <v>38.7748268291746</v>
      </c>
    </row>
    <row r="84" spans="1:22" x14ac:dyDescent="0.25">
      <c r="A84" s="205" t="s">
        <v>396</v>
      </c>
      <c r="B84" s="206">
        <v>30.23856096982956</v>
      </c>
      <c r="C84" s="207">
        <v>20.674325977325438</v>
      </c>
      <c r="D84" s="207">
        <v>50.912886947155002</v>
      </c>
      <c r="E84" s="207">
        <v>289.35404565691948</v>
      </c>
      <c r="F84" s="208">
        <v>36.983376002788546</v>
      </c>
      <c r="G84" s="208">
        <v>35.43869995689392</v>
      </c>
      <c r="H84" s="208">
        <v>72.422075959682459</v>
      </c>
      <c r="I84" s="208">
        <v>148.64705387973785</v>
      </c>
      <c r="J84" s="207">
        <v>67.22193697261811</v>
      </c>
      <c r="K84" s="207">
        <v>56.113025934219358</v>
      </c>
      <c r="L84" s="207">
        <v>123.33496290683746</v>
      </c>
      <c r="M84" s="209">
        <v>438.00109953665731</v>
      </c>
      <c r="N84" s="210">
        <v>10.450367438678475</v>
      </c>
      <c r="O84" s="208">
        <v>7.1449928859258174</v>
      </c>
      <c r="P84" s="208">
        <v>17.595360324604293</v>
      </c>
      <c r="Q84" s="207">
        <v>24.879992598245344</v>
      </c>
      <c r="R84" s="207">
        <v>23.840835746105952</v>
      </c>
      <c r="S84" s="207">
        <v>48.720828344351297</v>
      </c>
      <c r="T84" s="208">
        <v>15.347435667108901</v>
      </c>
      <c r="U84" s="208">
        <v>12.811160975070369</v>
      </c>
      <c r="V84" s="211">
        <v>28.158596642179269</v>
      </c>
    </row>
    <row r="85" spans="1:22" x14ac:dyDescent="0.25">
      <c r="A85" s="205" t="s">
        <v>397</v>
      </c>
      <c r="B85" s="206">
        <v>78.775000000000006</v>
      </c>
      <c r="C85" s="207">
        <v>50.844000000000001</v>
      </c>
      <c r="D85" s="207">
        <v>129.619</v>
      </c>
      <c r="E85" s="207">
        <v>517.92899999999997</v>
      </c>
      <c r="F85" s="208">
        <v>81.513999999999996</v>
      </c>
      <c r="G85" s="208">
        <v>94.320999999999998</v>
      </c>
      <c r="H85" s="208">
        <v>175.83500000000001</v>
      </c>
      <c r="I85" s="208">
        <v>336.35199999999998</v>
      </c>
      <c r="J85" s="207">
        <v>160.28899999999999</v>
      </c>
      <c r="K85" s="207">
        <v>145.16499999999999</v>
      </c>
      <c r="L85" s="207">
        <v>305.45400000000001</v>
      </c>
      <c r="M85" s="209">
        <v>854.28099999999995</v>
      </c>
      <c r="N85" s="210">
        <v>15.209613672916559</v>
      </c>
      <c r="O85" s="208">
        <v>9.8167895599589912</v>
      </c>
      <c r="P85" s="208">
        <v>25.026403232875548</v>
      </c>
      <c r="Q85" s="207">
        <v>24.234730282561127</v>
      </c>
      <c r="R85" s="207">
        <v>28.04234849205594</v>
      </c>
      <c r="S85" s="207">
        <v>52.277078774617067</v>
      </c>
      <c r="T85" s="208">
        <v>18.763029963208826</v>
      </c>
      <c r="U85" s="208">
        <v>16.992652300589619</v>
      </c>
      <c r="V85" s="211">
        <v>35.755682263798441</v>
      </c>
    </row>
    <row r="86" spans="1:22" x14ac:dyDescent="0.25">
      <c r="A86" s="205" t="s">
        <v>398</v>
      </c>
      <c r="B86" s="206">
        <v>32.812029964447021</v>
      </c>
      <c r="C86" s="207">
        <v>20.997235958337782</v>
      </c>
      <c r="D86" s="207">
        <v>53.809265922784803</v>
      </c>
      <c r="E86" s="207">
        <v>275.60363162517547</v>
      </c>
      <c r="F86" s="208">
        <v>29.15337597846985</v>
      </c>
      <c r="G86" s="208">
        <v>27.70220798110962</v>
      </c>
      <c r="H86" s="208">
        <v>56.855583959579469</v>
      </c>
      <c r="I86" s="208">
        <v>130.17220190906525</v>
      </c>
      <c r="J86" s="207">
        <v>61.965405942916867</v>
      </c>
      <c r="K86" s="207">
        <v>48.699443939447406</v>
      </c>
      <c r="L86" s="207">
        <v>110.66484988236428</v>
      </c>
      <c r="M86" s="209">
        <v>405.77583353424075</v>
      </c>
      <c r="N86" s="210">
        <v>11.90551436893684</v>
      </c>
      <c r="O86" s="208">
        <v>7.6186354419648206</v>
      </c>
      <c r="P86" s="208">
        <v>19.524149810901658</v>
      </c>
      <c r="Q86" s="207">
        <v>22.396007404741912</v>
      </c>
      <c r="R86" s="207">
        <v>21.281201035887545</v>
      </c>
      <c r="S86" s="207">
        <v>43.677208440629464</v>
      </c>
      <c r="T86" s="208">
        <v>15.270846812933236</v>
      </c>
      <c r="U86" s="208">
        <v>12.001563403932478</v>
      </c>
      <c r="V86" s="211">
        <v>27.272410216865712</v>
      </c>
    </row>
    <row r="87" spans="1:22" x14ac:dyDescent="0.25">
      <c r="A87" s="205" t="s">
        <v>399</v>
      </c>
      <c r="B87" s="206">
        <v>62.747903010368347</v>
      </c>
      <c r="C87" s="207">
        <v>46.936746985197068</v>
      </c>
      <c r="D87" s="207">
        <v>109.68464999556541</v>
      </c>
      <c r="E87" s="207">
        <v>516.73135386180877</v>
      </c>
      <c r="F87" s="208">
        <v>77.554133001804345</v>
      </c>
      <c r="G87" s="208">
        <v>68.133328956127173</v>
      </c>
      <c r="H87" s="208">
        <v>145.68746195793153</v>
      </c>
      <c r="I87" s="208">
        <v>311.88492187392711</v>
      </c>
      <c r="J87" s="207">
        <v>140.30203601217269</v>
      </c>
      <c r="K87" s="207">
        <v>115.07007594132423</v>
      </c>
      <c r="L87" s="207">
        <v>255.37211195349693</v>
      </c>
      <c r="M87" s="209">
        <v>828.61627573573594</v>
      </c>
      <c r="N87" s="210">
        <v>12.143235075909335</v>
      </c>
      <c r="O87" s="208">
        <v>9.0833944242813498</v>
      </c>
      <c r="P87" s="208">
        <v>21.226629500190683</v>
      </c>
      <c r="Q87" s="207">
        <v>24.86626558790616</v>
      </c>
      <c r="R87" s="207">
        <v>21.845662992220134</v>
      </c>
      <c r="S87" s="207">
        <v>46.711928580126298</v>
      </c>
      <c r="T87" s="208">
        <v>16.932087882005124</v>
      </c>
      <c r="U87" s="208">
        <v>13.887016138942295</v>
      </c>
      <c r="V87" s="211">
        <v>30.819104020947417</v>
      </c>
    </row>
    <row r="88" spans="1:22" x14ac:dyDescent="0.25">
      <c r="A88" s="205" t="s">
        <v>400</v>
      </c>
      <c r="B88" s="206">
        <v>106.53700000000001</v>
      </c>
      <c r="C88" s="207">
        <v>81.168999999999997</v>
      </c>
      <c r="D88" s="207">
        <v>187.70599999999999</v>
      </c>
      <c r="E88" s="207">
        <v>611.06200000000001</v>
      </c>
      <c r="F88" s="208">
        <v>129.959</v>
      </c>
      <c r="G88" s="208">
        <v>154.643</v>
      </c>
      <c r="H88" s="208">
        <v>284.60199999999998</v>
      </c>
      <c r="I88" s="208">
        <v>521.37199999999996</v>
      </c>
      <c r="J88" s="207">
        <v>236.49600000000001</v>
      </c>
      <c r="K88" s="207">
        <v>235.81200000000001</v>
      </c>
      <c r="L88" s="207">
        <v>472.30799999999999</v>
      </c>
      <c r="M88" s="209">
        <v>1132.434</v>
      </c>
      <c r="N88" s="210">
        <v>17.434728390899778</v>
      </c>
      <c r="O88" s="208">
        <v>13.283267491678421</v>
      </c>
      <c r="P88" s="208">
        <v>30.717995882578197</v>
      </c>
      <c r="Q88" s="207">
        <v>24.92634817366487</v>
      </c>
      <c r="R88" s="207">
        <v>29.660779635270018</v>
      </c>
      <c r="S88" s="207">
        <v>54.587127808934888</v>
      </c>
      <c r="T88" s="208">
        <v>20.883866079612588</v>
      </c>
      <c r="U88" s="208">
        <v>20.823465208568447</v>
      </c>
      <c r="V88" s="211">
        <v>41.707331288181031</v>
      </c>
    </row>
    <row r="89" spans="1:22" x14ac:dyDescent="0.25">
      <c r="A89" s="205" t="s">
        <v>401</v>
      </c>
      <c r="B89" s="206">
        <v>143.43100000000001</v>
      </c>
      <c r="C89" s="207">
        <v>115.122</v>
      </c>
      <c r="D89" s="207">
        <v>258.553</v>
      </c>
      <c r="E89" s="207">
        <v>929.625</v>
      </c>
      <c r="F89" s="208">
        <v>166.96299999999999</v>
      </c>
      <c r="G89" s="208">
        <v>176.023</v>
      </c>
      <c r="H89" s="208">
        <v>342.98599999999999</v>
      </c>
      <c r="I89" s="208">
        <v>791.95299999999997</v>
      </c>
      <c r="J89" s="207">
        <v>310.39400000000001</v>
      </c>
      <c r="K89" s="207">
        <v>291.14499999999998</v>
      </c>
      <c r="L89" s="207">
        <v>601.53899999999999</v>
      </c>
      <c r="M89" s="209">
        <v>1721.578</v>
      </c>
      <c r="N89" s="210">
        <v>15.428909506521446</v>
      </c>
      <c r="O89" s="208">
        <v>12.383703106091167</v>
      </c>
      <c r="P89" s="208">
        <v>27.812612612612615</v>
      </c>
      <c r="Q89" s="207">
        <v>21.082437972960516</v>
      </c>
      <c r="R89" s="207">
        <v>22.226445256221012</v>
      </c>
      <c r="S89" s="207">
        <v>43.308883229181525</v>
      </c>
      <c r="T89" s="208">
        <v>18.029621661057472</v>
      </c>
      <c r="U89" s="208">
        <v>16.911519547763739</v>
      </c>
      <c r="V89" s="211">
        <v>34.941141208821207</v>
      </c>
    </row>
    <row r="90" spans="1:22" x14ac:dyDescent="0.25">
      <c r="A90" s="205" t="s">
        <v>402</v>
      </c>
      <c r="B90" s="206">
        <v>53.914422060251233</v>
      </c>
      <c r="C90" s="207">
        <v>38.27947802233696</v>
      </c>
      <c r="D90" s="207">
        <v>92.1939000825882</v>
      </c>
      <c r="E90" s="207">
        <v>364.93759627747534</v>
      </c>
      <c r="F90" s="208">
        <v>65.263700047016144</v>
      </c>
      <c r="G90" s="208">
        <v>65.823788033962245</v>
      </c>
      <c r="H90" s="208">
        <v>131.0874880809784</v>
      </c>
      <c r="I90" s="208">
        <v>294.14408617436885</v>
      </c>
      <c r="J90" s="207">
        <v>119.17812210726738</v>
      </c>
      <c r="K90" s="207">
        <v>104.1032660562992</v>
      </c>
      <c r="L90" s="207">
        <v>223.28138816356659</v>
      </c>
      <c r="M90" s="209">
        <v>659.08168245184424</v>
      </c>
      <c r="N90" s="210">
        <v>14.773600366254986</v>
      </c>
      <c r="O90" s="208">
        <v>10.489321575196566</v>
      </c>
      <c r="P90" s="208">
        <v>25.262921941451548</v>
      </c>
      <c r="Q90" s="207">
        <v>22.18766350050899</v>
      </c>
      <c r="R90" s="207">
        <v>22.378076299294303</v>
      </c>
      <c r="S90" s="207">
        <v>44.565739799803289</v>
      </c>
      <c r="T90" s="208">
        <v>18.082450973893533</v>
      </c>
      <c r="U90" s="208">
        <v>15.79519941580314</v>
      </c>
      <c r="V90" s="211">
        <v>33.877650389696676</v>
      </c>
    </row>
    <row r="91" spans="1:22" x14ac:dyDescent="0.25">
      <c r="A91" s="205" t="s">
        <v>403</v>
      </c>
      <c r="B91" s="206">
        <v>16.334680052757264</v>
      </c>
      <c r="C91" s="207">
        <v>14.380610026359559</v>
      </c>
      <c r="D91" s="207">
        <v>30.715290079116823</v>
      </c>
      <c r="E91" s="207">
        <v>154.93843036651612</v>
      </c>
      <c r="F91" s="208">
        <v>14.722690025329589</v>
      </c>
      <c r="G91" s="208">
        <v>17.131820017814636</v>
      </c>
      <c r="H91" s="208">
        <v>31.854510043144227</v>
      </c>
      <c r="I91" s="208">
        <v>75.841690107345585</v>
      </c>
      <c r="J91" s="207">
        <v>31.057370078086851</v>
      </c>
      <c r="K91" s="207">
        <v>31.512430044174195</v>
      </c>
      <c r="L91" s="207">
        <v>62.56980012226105</v>
      </c>
      <c r="M91" s="209">
        <v>230.7801204738617</v>
      </c>
      <c r="N91" s="210">
        <v>10.542691063873955</v>
      </c>
      <c r="O91" s="208">
        <v>9.2814997495078302</v>
      </c>
      <c r="P91" s="208">
        <v>19.824190813381783</v>
      </c>
      <c r="Q91" s="207">
        <v>19.412397066166694</v>
      </c>
      <c r="R91" s="207">
        <v>22.588921730998383</v>
      </c>
      <c r="S91" s="207">
        <v>42.001318797165077</v>
      </c>
      <c r="T91" s="208">
        <v>13.457558655536117</v>
      </c>
      <c r="U91" s="208">
        <v>13.654742002677528</v>
      </c>
      <c r="V91" s="211">
        <v>27.112300658213645</v>
      </c>
    </row>
    <row r="92" spans="1:22" x14ac:dyDescent="0.25">
      <c r="A92" s="205" t="s">
        <v>404</v>
      </c>
      <c r="B92" s="206">
        <v>129.285</v>
      </c>
      <c r="C92" s="207">
        <v>82.891999999999996</v>
      </c>
      <c r="D92" s="207">
        <v>212.17699999999999</v>
      </c>
      <c r="E92" s="207">
        <v>916.90300000000002</v>
      </c>
      <c r="F92" s="208">
        <v>145.11699999999999</v>
      </c>
      <c r="G92" s="208">
        <v>132.79400000000001</v>
      </c>
      <c r="H92" s="208">
        <v>277.911</v>
      </c>
      <c r="I92" s="208">
        <v>624.34299999999996</v>
      </c>
      <c r="J92" s="207">
        <v>274.40199999999999</v>
      </c>
      <c r="K92" s="207">
        <v>215.68600000000001</v>
      </c>
      <c r="L92" s="207">
        <v>490.08800000000002</v>
      </c>
      <c r="M92" s="209">
        <v>1541.2460000000001</v>
      </c>
      <c r="N92" s="210">
        <v>14.100182898300037</v>
      </c>
      <c r="O92" s="208">
        <v>9.0404328484038121</v>
      </c>
      <c r="P92" s="208">
        <v>23.140615746703848</v>
      </c>
      <c r="Q92" s="207">
        <v>23.243153202646621</v>
      </c>
      <c r="R92" s="207">
        <v>21.269398391589238</v>
      </c>
      <c r="S92" s="207">
        <v>44.512551594235859</v>
      </c>
      <c r="T92" s="208">
        <v>17.803906709246935</v>
      </c>
      <c r="U92" s="208">
        <v>13.994261785594253</v>
      </c>
      <c r="V92" s="211">
        <v>31.798168494841189</v>
      </c>
    </row>
    <row r="93" spans="1:22" x14ac:dyDescent="0.25">
      <c r="A93" s="205" t="s">
        <v>405</v>
      </c>
      <c r="B93" s="206">
        <v>20.240128008842468</v>
      </c>
      <c r="C93" s="207">
        <v>11.952226002931594</v>
      </c>
      <c r="D93" s="207">
        <v>32.192354011774064</v>
      </c>
      <c r="E93" s="207">
        <v>147.08259505963326</v>
      </c>
      <c r="F93" s="208">
        <v>18.954620007514954</v>
      </c>
      <c r="G93" s="208">
        <v>19.244827013492586</v>
      </c>
      <c r="H93" s="208">
        <v>38.199447021007536</v>
      </c>
      <c r="I93" s="208">
        <v>88.511592041492463</v>
      </c>
      <c r="J93" s="207">
        <v>39.194748016357423</v>
      </c>
      <c r="K93" s="207">
        <v>31.197053016424178</v>
      </c>
      <c r="L93" s="207">
        <v>70.391801032781601</v>
      </c>
      <c r="M93" s="209">
        <v>235.59418710112573</v>
      </c>
      <c r="N93" s="210">
        <v>13.761062619704459</v>
      </c>
      <c r="O93" s="208">
        <v>8.126200110955125</v>
      </c>
      <c r="P93" s="208">
        <v>21.887262730659586</v>
      </c>
      <c r="Q93" s="207">
        <v>21.414844734268712</v>
      </c>
      <c r="R93" s="207">
        <v>21.742719308981577</v>
      </c>
      <c r="S93" s="207">
        <v>43.157564043250289</v>
      </c>
      <c r="T93" s="208">
        <v>16.636551393151983</v>
      </c>
      <c r="U93" s="208">
        <v>13.241860251430248</v>
      </c>
      <c r="V93" s="211">
        <v>29.878411644582233</v>
      </c>
    </row>
    <row r="94" spans="1:22" x14ac:dyDescent="0.25">
      <c r="A94" s="205" t="s">
        <v>406</v>
      </c>
      <c r="B94" s="206">
        <v>22.290528023719787</v>
      </c>
      <c r="C94" s="207">
        <v>13.200958009004593</v>
      </c>
      <c r="D94" s="207">
        <v>35.491486032724382</v>
      </c>
      <c r="E94" s="207">
        <v>153.6863321170807</v>
      </c>
      <c r="F94" s="208">
        <v>22.472488034009935</v>
      </c>
      <c r="G94" s="208">
        <v>24.207702021121978</v>
      </c>
      <c r="H94" s="208">
        <v>46.680190055131909</v>
      </c>
      <c r="I94" s="208">
        <v>90.285968094110487</v>
      </c>
      <c r="J94" s="207">
        <v>44.763016057729722</v>
      </c>
      <c r="K94" s="207">
        <v>37.408660030126569</v>
      </c>
      <c r="L94" s="207">
        <v>82.171676087856298</v>
      </c>
      <c r="M94" s="209">
        <v>243.97230021119117</v>
      </c>
      <c r="N94" s="210">
        <v>14.503910475746476</v>
      </c>
      <c r="O94" s="208">
        <v>8.5895458803375533</v>
      </c>
      <c r="P94" s="208">
        <v>23.09345635608403</v>
      </c>
      <c r="Q94" s="207">
        <v>24.890343990757799</v>
      </c>
      <c r="R94" s="207">
        <v>26.812252814179093</v>
      </c>
      <c r="S94" s="207">
        <v>51.702596804936896</v>
      </c>
      <c r="T94" s="208">
        <v>18.347581270079122</v>
      </c>
      <c r="U94" s="208">
        <v>15.333158722422297</v>
      </c>
      <c r="V94" s="211">
        <v>33.680739992501415</v>
      </c>
    </row>
    <row r="95" spans="1:22" x14ac:dyDescent="0.25">
      <c r="A95" s="205" t="s">
        <v>407</v>
      </c>
      <c r="B95" s="206">
        <v>82.655534107565884</v>
      </c>
      <c r="C95" s="207">
        <v>55.510323074936863</v>
      </c>
      <c r="D95" s="207">
        <v>138.16585718250275</v>
      </c>
      <c r="E95" s="207">
        <v>786.43176502448318</v>
      </c>
      <c r="F95" s="208">
        <v>76.247742064476014</v>
      </c>
      <c r="G95" s="208">
        <v>73.779774032592769</v>
      </c>
      <c r="H95" s="208">
        <v>150.0275160970688</v>
      </c>
      <c r="I95" s="208">
        <v>358.05082238888741</v>
      </c>
      <c r="J95" s="207">
        <v>158.9032761720419</v>
      </c>
      <c r="K95" s="207">
        <v>129.29009710752965</v>
      </c>
      <c r="L95" s="207">
        <v>288.19337327957152</v>
      </c>
      <c r="M95" s="209">
        <v>1144.4825874133705</v>
      </c>
      <c r="N95" s="210">
        <v>10.510197805272101</v>
      </c>
      <c r="O95" s="208">
        <v>7.0585046972522418</v>
      </c>
      <c r="P95" s="208">
        <v>17.568702502524346</v>
      </c>
      <c r="Q95" s="207">
        <v>21.29522886046092</v>
      </c>
      <c r="R95" s="207">
        <v>20.605950166610381</v>
      </c>
      <c r="S95" s="207">
        <v>41.901179027071294</v>
      </c>
      <c r="T95" s="208">
        <v>13.884289540059932</v>
      </c>
      <c r="U95" s="208">
        <v>11.296816441719432</v>
      </c>
      <c r="V95" s="211">
        <v>25.181105981779368</v>
      </c>
    </row>
    <row r="96" spans="1:22" x14ac:dyDescent="0.25">
      <c r="A96" s="205" t="s">
        <v>408</v>
      </c>
      <c r="B96" s="206">
        <v>21.097000000000001</v>
      </c>
      <c r="C96" s="207">
        <v>15.151999999999999</v>
      </c>
      <c r="D96" s="207">
        <v>36.249000000000002</v>
      </c>
      <c r="E96" s="207">
        <v>133.84800000000001</v>
      </c>
      <c r="F96" s="208">
        <v>24.238</v>
      </c>
      <c r="G96" s="208">
        <v>23.966999999999999</v>
      </c>
      <c r="H96" s="208">
        <v>48.204999999999998</v>
      </c>
      <c r="I96" s="208">
        <v>96.394000000000005</v>
      </c>
      <c r="J96" s="207">
        <v>45.335000000000001</v>
      </c>
      <c r="K96" s="207">
        <v>39.119</v>
      </c>
      <c r="L96" s="207">
        <v>84.453999999999994</v>
      </c>
      <c r="M96" s="209">
        <v>230.24199999999999</v>
      </c>
      <c r="N96" s="210">
        <v>15.761909031139801</v>
      </c>
      <c r="O96" s="208">
        <v>11.320303627995935</v>
      </c>
      <c r="P96" s="208">
        <v>27.082212659135735</v>
      </c>
      <c r="Q96" s="207">
        <v>25.144718550947154</v>
      </c>
      <c r="R96" s="207">
        <v>24.863580720791749</v>
      </c>
      <c r="S96" s="207">
        <v>50.008299271738906</v>
      </c>
      <c r="T96" s="208">
        <v>19.690152100833036</v>
      </c>
      <c r="U96" s="208">
        <v>16.990384030715507</v>
      </c>
      <c r="V96" s="211">
        <v>36.68053613154855</v>
      </c>
    </row>
    <row r="97" spans="1:22" x14ac:dyDescent="0.25">
      <c r="A97" s="205" t="s">
        <v>409</v>
      </c>
      <c r="B97" s="206">
        <v>17.917021953821184</v>
      </c>
      <c r="C97" s="207">
        <v>12.166921942949296</v>
      </c>
      <c r="D97" s="207">
        <v>30.083943896770478</v>
      </c>
      <c r="E97" s="207">
        <v>172.81097346258164</v>
      </c>
      <c r="F97" s="208">
        <v>18.110025956630707</v>
      </c>
      <c r="G97" s="208">
        <v>22.117101962089539</v>
      </c>
      <c r="H97" s="208">
        <v>40.227127918720242</v>
      </c>
      <c r="I97" s="208">
        <v>84.037947831630703</v>
      </c>
      <c r="J97" s="207">
        <v>36.027047910451891</v>
      </c>
      <c r="K97" s="207">
        <v>34.284023905038836</v>
      </c>
      <c r="L97" s="207">
        <v>70.31107181549072</v>
      </c>
      <c r="M97" s="209">
        <v>256.84892129421235</v>
      </c>
      <c r="N97" s="210">
        <v>10.367988556988665</v>
      </c>
      <c r="O97" s="208">
        <v>7.0405956862361938</v>
      </c>
      <c r="P97" s="208">
        <v>17.408584243224858</v>
      </c>
      <c r="Q97" s="207">
        <v>21.549819366024963</v>
      </c>
      <c r="R97" s="207">
        <v>26.317993873911533</v>
      </c>
      <c r="S97" s="207">
        <v>47.867813239936488</v>
      </c>
      <c r="T97" s="208">
        <v>14.026552157166369</v>
      </c>
      <c r="U97" s="208">
        <v>13.347933770672746</v>
      </c>
      <c r="V97" s="211">
        <v>27.374485927839114</v>
      </c>
    </row>
    <row r="98" spans="1:22" x14ac:dyDescent="0.25">
      <c r="A98" s="205" t="s">
        <v>410</v>
      </c>
      <c r="B98" s="206">
        <v>105.79600000000001</v>
      </c>
      <c r="C98" s="207">
        <v>84.837999999999994</v>
      </c>
      <c r="D98" s="207">
        <v>190.63399999999999</v>
      </c>
      <c r="E98" s="207">
        <v>818.96199999999999</v>
      </c>
      <c r="F98" s="208">
        <v>100.824</v>
      </c>
      <c r="G98" s="208">
        <v>106.986</v>
      </c>
      <c r="H98" s="208">
        <v>207.81</v>
      </c>
      <c r="I98" s="208">
        <v>409.51799999999997</v>
      </c>
      <c r="J98" s="207">
        <v>206.62</v>
      </c>
      <c r="K98" s="207">
        <v>191.82400000000001</v>
      </c>
      <c r="L98" s="207">
        <v>398.44400000000002</v>
      </c>
      <c r="M98" s="209">
        <v>1228.48</v>
      </c>
      <c r="N98" s="210">
        <v>12.918303901768336</v>
      </c>
      <c r="O98" s="208">
        <v>10.359210805873778</v>
      </c>
      <c r="P98" s="208">
        <v>23.277514707642112</v>
      </c>
      <c r="Q98" s="207">
        <v>24.620163216268882</v>
      </c>
      <c r="R98" s="207">
        <v>26.124858980557629</v>
      </c>
      <c r="S98" s="207">
        <v>50.745022196826518</v>
      </c>
      <c r="T98" s="208">
        <v>16.819158635061214</v>
      </c>
      <c r="U98" s="208">
        <v>15.614743422766345</v>
      </c>
      <c r="V98" s="211">
        <v>32.433902057827559</v>
      </c>
    </row>
    <row r="99" spans="1:22" x14ac:dyDescent="0.25">
      <c r="A99" s="205" t="s">
        <v>411</v>
      </c>
      <c r="B99" s="206">
        <v>13.371708983421327</v>
      </c>
      <c r="C99" s="207">
        <v>12.9767949924469</v>
      </c>
      <c r="D99" s="207">
        <v>26.348503975868226</v>
      </c>
      <c r="E99" s="207">
        <v>158.98520375251769</v>
      </c>
      <c r="F99" s="208">
        <v>16.777604991912842</v>
      </c>
      <c r="G99" s="208">
        <v>23.914267977714537</v>
      </c>
      <c r="H99" s="208">
        <v>40.691872969627383</v>
      </c>
      <c r="I99" s="208">
        <v>91.629801952362058</v>
      </c>
      <c r="J99" s="207">
        <v>30.149313975334167</v>
      </c>
      <c r="K99" s="207">
        <v>36.891062970161435</v>
      </c>
      <c r="L99" s="207">
        <v>67.040376945495609</v>
      </c>
      <c r="M99" s="209">
        <v>250.61500570487976</v>
      </c>
      <c r="N99" s="210">
        <v>8.4106625445700125</v>
      </c>
      <c r="O99" s="208">
        <v>8.1622658500014023</v>
      </c>
      <c r="P99" s="208">
        <v>16.572928394571417</v>
      </c>
      <c r="Q99" s="207">
        <v>18.310205451099247</v>
      </c>
      <c r="R99" s="207">
        <v>26.098788241567373</v>
      </c>
      <c r="S99" s="207">
        <v>44.408993692666613</v>
      </c>
      <c r="T99" s="208">
        <v>12.030131192877381</v>
      </c>
      <c r="U99" s="208">
        <v>14.72021312786185</v>
      </c>
      <c r="V99" s="211">
        <v>26.750344320739234</v>
      </c>
    </row>
    <row r="100" spans="1:22" x14ac:dyDescent="0.25">
      <c r="A100" s="205" t="s">
        <v>412</v>
      </c>
      <c r="B100" s="206">
        <v>29.681000000000001</v>
      </c>
      <c r="C100" s="207">
        <v>20.283000000000001</v>
      </c>
      <c r="D100" s="207">
        <v>49.963999999999999</v>
      </c>
      <c r="E100" s="207">
        <v>258.88400000000001</v>
      </c>
      <c r="F100" s="208">
        <v>32.454000000000001</v>
      </c>
      <c r="G100" s="208">
        <v>36.966999999999999</v>
      </c>
      <c r="H100" s="208">
        <v>69.421000000000006</v>
      </c>
      <c r="I100" s="208">
        <v>151.51900000000001</v>
      </c>
      <c r="J100" s="207">
        <v>62.134999999999998</v>
      </c>
      <c r="K100" s="207">
        <v>57.25</v>
      </c>
      <c r="L100" s="207">
        <v>119.38500000000001</v>
      </c>
      <c r="M100" s="209">
        <v>410.40300000000002</v>
      </c>
      <c r="N100" s="210">
        <v>11.464980454566524</v>
      </c>
      <c r="O100" s="208">
        <v>7.8347831461194977</v>
      </c>
      <c r="P100" s="208">
        <v>19.29976360068602</v>
      </c>
      <c r="Q100" s="207">
        <v>21.419095954962746</v>
      </c>
      <c r="R100" s="207">
        <v>24.397600300952355</v>
      </c>
      <c r="S100" s="207">
        <v>45.816696255915105</v>
      </c>
      <c r="T100" s="208">
        <v>15.139996539986306</v>
      </c>
      <c r="U100" s="208">
        <v>13.949703096712257</v>
      </c>
      <c r="V100" s="211">
        <v>29.089699636698562</v>
      </c>
    </row>
    <row r="101" spans="1:22" x14ac:dyDescent="0.25">
      <c r="A101" s="205" t="s">
        <v>413</v>
      </c>
      <c r="B101" s="206">
        <v>23.716840933084487</v>
      </c>
      <c r="C101" s="207">
        <v>16.112602945327758</v>
      </c>
      <c r="D101" s="207">
        <v>39.829443878412249</v>
      </c>
      <c r="E101" s="207">
        <v>248.15618921089171</v>
      </c>
      <c r="F101" s="208">
        <v>31.434443918704986</v>
      </c>
      <c r="G101" s="208">
        <v>29.489655943155288</v>
      </c>
      <c r="H101" s="208">
        <v>60.924099861860277</v>
      </c>
      <c r="I101" s="208">
        <v>140.02592961084844</v>
      </c>
      <c r="J101" s="207">
        <v>55.151284851789477</v>
      </c>
      <c r="K101" s="207">
        <v>45.60225888848305</v>
      </c>
      <c r="L101" s="207">
        <v>100.75354374027252</v>
      </c>
      <c r="M101" s="209">
        <v>388.18211882174018</v>
      </c>
      <c r="N101" s="210">
        <v>9.5572232183695789</v>
      </c>
      <c r="O101" s="208">
        <v>6.4929281016782179</v>
      </c>
      <c r="P101" s="208">
        <v>16.050151320047799</v>
      </c>
      <c r="Q101" s="207">
        <v>22.449016411507277</v>
      </c>
      <c r="R101" s="207">
        <v>21.060139379264363</v>
      </c>
      <c r="S101" s="207">
        <v>43.509155790771636</v>
      </c>
      <c r="T101" s="208">
        <v>14.2075799419076</v>
      </c>
      <c r="U101" s="208">
        <v>11.747645416254834</v>
      </c>
      <c r="V101" s="211">
        <v>25.95522535816243</v>
      </c>
    </row>
    <row r="102" spans="1:22" x14ac:dyDescent="0.25">
      <c r="A102" s="205" t="s">
        <v>414</v>
      </c>
      <c r="B102" s="206">
        <v>32.759</v>
      </c>
      <c r="C102" s="207">
        <v>20.667999999999999</v>
      </c>
      <c r="D102" s="207">
        <v>53.427</v>
      </c>
      <c r="E102" s="207">
        <v>182.08799999999999</v>
      </c>
      <c r="F102" s="208">
        <v>33.247999999999998</v>
      </c>
      <c r="G102" s="208">
        <v>40.090000000000003</v>
      </c>
      <c r="H102" s="208">
        <v>73.337999999999994</v>
      </c>
      <c r="I102" s="208">
        <v>134.36699999999999</v>
      </c>
      <c r="J102" s="207">
        <v>66.007000000000005</v>
      </c>
      <c r="K102" s="207">
        <v>60.758000000000003</v>
      </c>
      <c r="L102" s="207">
        <v>126.765</v>
      </c>
      <c r="M102" s="209">
        <v>316.45499999999998</v>
      </c>
      <c r="N102" s="210">
        <v>17.99075172444093</v>
      </c>
      <c r="O102" s="208">
        <v>11.350555775229559</v>
      </c>
      <c r="P102" s="208">
        <v>29.341307499670489</v>
      </c>
      <c r="Q102" s="207">
        <v>24.744170815750891</v>
      </c>
      <c r="R102" s="207">
        <v>29.836194899045154</v>
      </c>
      <c r="S102" s="207">
        <v>54.580365714796045</v>
      </c>
      <c r="T102" s="208">
        <v>20.858257888167351</v>
      </c>
      <c r="U102" s="208">
        <v>19.199570239054527</v>
      </c>
      <c r="V102" s="211">
        <v>40.057828127221882</v>
      </c>
    </row>
    <row r="103" spans="1:22" x14ac:dyDescent="0.25">
      <c r="A103" s="205" t="s">
        <v>415</v>
      </c>
      <c r="B103" s="206">
        <v>58.663532075762745</v>
      </c>
      <c r="C103" s="207">
        <v>39.623009060621264</v>
      </c>
      <c r="D103" s="207">
        <v>98.286541136384017</v>
      </c>
      <c r="E103" s="207">
        <v>400.11340146982673</v>
      </c>
      <c r="F103" s="208">
        <v>64.162169994831089</v>
      </c>
      <c r="G103" s="208">
        <v>57.053470012187958</v>
      </c>
      <c r="H103" s="208">
        <v>121.21564000701905</v>
      </c>
      <c r="I103" s="208">
        <v>260.43610414195058</v>
      </c>
      <c r="J103" s="207">
        <v>122.82570207059383</v>
      </c>
      <c r="K103" s="207">
        <v>96.676479072809215</v>
      </c>
      <c r="L103" s="207">
        <v>219.50218114340305</v>
      </c>
      <c r="M103" s="209">
        <v>660.54950561177725</v>
      </c>
      <c r="N103" s="210">
        <v>14.661726365640536</v>
      </c>
      <c r="O103" s="208">
        <v>9.9029447439313802</v>
      </c>
      <c r="P103" s="208">
        <v>24.564671109571915</v>
      </c>
      <c r="Q103" s="207">
        <v>24.636434416888495</v>
      </c>
      <c r="R103" s="207">
        <v>21.906897355940703</v>
      </c>
      <c r="S103" s="207">
        <v>46.543331772829198</v>
      </c>
      <c r="T103" s="208">
        <v>18.594473393305634</v>
      </c>
      <c r="U103" s="208">
        <v>14.635765866370745</v>
      </c>
      <c r="V103" s="211">
        <v>33.230239259676381</v>
      </c>
    </row>
    <row r="104" spans="1:22" x14ac:dyDescent="0.25">
      <c r="A104" s="205" t="s">
        <v>416</v>
      </c>
      <c r="B104" s="206">
        <v>188.04518392777442</v>
      </c>
      <c r="C104" s="207">
        <v>123.00853192973138</v>
      </c>
      <c r="D104" s="207">
        <v>311.05371585750578</v>
      </c>
      <c r="E104" s="207">
        <v>1424.0000911111831</v>
      </c>
      <c r="F104" s="208">
        <v>186.80812789952756</v>
      </c>
      <c r="G104" s="208">
        <v>181.26900990867614</v>
      </c>
      <c r="H104" s="208">
        <v>368.0771378082037</v>
      </c>
      <c r="I104" s="208">
        <v>823.81422165453432</v>
      </c>
      <c r="J104" s="207">
        <v>374.85331182730198</v>
      </c>
      <c r="K104" s="207">
        <v>304.2775418384075</v>
      </c>
      <c r="L104" s="207">
        <v>679.13085366570954</v>
      </c>
      <c r="M104" s="209">
        <v>2247.8143127657177</v>
      </c>
      <c r="N104" s="210">
        <v>13.205419374730379</v>
      </c>
      <c r="O104" s="208">
        <v>8.6382390491102221</v>
      </c>
      <c r="P104" s="208">
        <v>21.843658423840601</v>
      </c>
      <c r="Q104" s="207">
        <v>22.676001820452349</v>
      </c>
      <c r="R104" s="207">
        <v>22.003627170288294</v>
      </c>
      <c r="S104" s="207">
        <v>44.679628990740646</v>
      </c>
      <c r="T104" s="208">
        <v>16.676346871645343</v>
      </c>
      <c r="U104" s="208">
        <v>13.536595977272853</v>
      </c>
      <c r="V104" s="211">
        <v>30.212942848918196</v>
      </c>
    </row>
    <row r="105" spans="1:22" x14ac:dyDescent="0.25">
      <c r="A105" s="205" t="s">
        <v>417</v>
      </c>
      <c r="B105" s="206">
        <v>14.835702995538712</v>
      </c>
      <c r="C105" s="207">
        <v>9.3970869965553288</v>
      </c>
      <c r="D105" s="207">
        <v>24.232789992094041</v>
      </c>
      <c r="E105" s="207">
        <v>162.04427190375327</v>
      </c>
      <c r="F105" s="208">
        <v>19.190585991144179</v>
      </c>
      <c r="G105" s="208">
        <v>16.701744998455048</v>
      </c>
      <c r="H105" s="208">
        <v>35.89233098959923</v>
      </c>
      <c r="I105" s="208">
        <v>87.831004975318905</v>
      </c>
      <c r="J105" s="207">
        <v>34.026288986682893</v>
      </c>
      <c r="K105" s="207">
        <v>26.098831995010375</v>
      </c>
      <c r="L105" s="207">
        <v>60.125120981693264</v>
      </c>
      <c r="M105" s="209">
        <v>249.8752768790722</v>
      </c>
      <c r="N105" s="210">
        <v>9.1553393534023986</v>
      </c>
      <c r="O105" s="208">
        <v>5.7990861917888461</v>
      </c>
      <c r="P105" s="208">
        <v>14.954425545191244</v>
      </c>
      <c r="Q105" s="207">
        <v>21.849443709014672</v>
      </c>
      <c r="R105" s="207">
        <v>19.015773533672249</v>
      </c>
      <c r="S105" s="207">
        <v>40.865217242686917</v>
      </c>
      <c r="T105" s="208">
        <v>13.617309167865377</v>
      </c>
      <c r="U105" s="208">
        <v>10.44474360208152</v>
      </c>
      <c r="V105" s="211">
        <v>24.062052769946895</v>
      </c>
    </row>
    <row r="106" spans="1:22" x14ac:dyDescent="0.25">
      <c r="A106" s="205" t="s">
        <v>418</v>
      </c>
      <c r="B106" s="206">
        <v>18.176159908771513</v>
      </c>
      <c r="C106" s="207">
        <v>16.420656900405884</v>
      </c>
      <c r="D106" s="207">
        <v>34.596816809177398</v>
      </c>
      <c r="E106" s="207">
        <v>181.34200397825242</v>
      </c>
      <c r="F106" s="208">
        <v>19.219746976852417</v>
      </c>
      <c r="G106" s="208">
        <v>21.262321969032289</v>
      </c>
      <c r="H106" s="208">
        <v>40.482068945884706</v>
      </c>
      <c r="I106" s="208">
        <v>88.41496775865555</v>
      </c>
      <c r="J106" s="207">
        <v>37.39590688562393</v>
      </c>
      <c r="K106" s="207">
        <v>37.682978869438173</v>
      </c>
      <c r="L106" s="207">
        <v>75.078885755062103</v>
      </c>
      <c r="M106" s="209">
        <v>269.75697173690799</v>
      </c>
      <c r="N106" s="210">
        <v>10.023138329799922</v>
      </c>
      <c r="O106" s="208">
        <v>9.0550763420344378</v>
      </c>
      <c r="P106" s="208">
        <v>19.07821467183436</v>
      </c>
      <c r="Q106" s="207">
        <v>21.73811455693356</v>
      </c>
      <c r="R106" s="207">
        <v>24.048328589647394</v>
      </c>
      <c r="S106" s="207">
        <v>45.786443146580957</v>
      </c>
      <c r="T106" s="208">
        <v>13.862813867178156</v>
      </c>
      <c r="U106" s="208">
        <v>13.969232612156587</v>
      </c>
      <c r="V106" s="211">
        <v>27.832046479334743</v>
      </c>
    </row>
    <row r="107" spans="1:22" ht="15.75" thickBot="1" x14ac:dyDescent="0.3">
      <c r="A107" s="212" t="s">
        <v>419</v>
      </c>
      <c r="B107" s="213">
        <v>34.729081876158716</v>
      </c>
      <c r="C107" s="214">
        <v>22.471271938323973</v>
      </c>
      <c r="D107" s="214">
        <v>57.200353814482689</v>
      </c>
      <c r="E107" s="214">
        <v>238.94000413298608</v>
      </c>
      <c r="F107" s="215">
        <v>27.193995973467828</v>
      </c>
      <c r="G107" s="215">
        <v>27.022536968827247</v>
      </c>
      <c r="H107" s="215">
        <v>54.216532942295075</v>
      </c>
      <c r="I107" s="215">
        <v>126.71589085221291</v>
      </c>
      <c r="J107" s="207">
        <v>61.923077849626544</v>
      </c>
      <c r="K107" s="207">
        <v>49.49380890715122</v>
      </c>
      <c r="L107" s="207">
        <v>111.41688675677776</v>
      </c>
      <c r="M107" s="209">
        <v>365.65589498519898</v>
      </c>
      <c r="N107" s="216">
        <v>14.534645214465494</v>
      </c>
      <c r="O107" s="215">
        <v>9.4045666483780632</v>
      </c>
      <c r="P107" s="215">
        <v>23.939211862843557</v>
      </c>
      <c r="Q107" s="214">
        <v>21.460604341395374</v>
      </c>
      <c r="R107" s="214">
        <v>21.32529455231726</v>
      </c>
      <c r="S107" s="214">
        <v>42.785898893712634</v>
      </c>
      <c r="T107" s="215">
        <v>16.934795445355274</v>
      </c>
      <c r="U107" s="215">
        <v>13.535624499956342</v>
      </c>
      <c r="V107" s="217">
        <v>30.470419945311615</v>
      </c>
    </row>
    <row r="110" spans="1:22" ht="33" customHeight="1" x14ac:dyDescent="0.25">
      <c r="A110" s="714" t="s">
        <v>420</v>
      </c>
      <c r="B110" s="714"/>
      <c r="C110" s="714"/>
      <c r="D110" s="714"/>
      <c r="E110" s="714"/>
      <c r="F110" s="714"/>
      <c r="G110" s="714"/>
      <c r="H110" s="714"/>
      <c r="I110" s="714"/>
      <c r="J110" s="714"/>
      <c r="K110" s="714"/>
      <c r="L110" s="714"/>
      <c r="M110" s="714"/>
      <c r="N110" s="714"/>
      <c r="O110" s="714"/>
      <c r="P110" s="714"/>
      <c r="Q110" s="714"/>
      <c r="R110" s="714"/>
      <c r="S110" s="714"/>
    </row>
    <row r="111" spans="1:22" x14ac:dyDescent="0.25">
      <c r="A111" s="714" t="s">
        <v>421</v>
      </c>
      <c r="B111" s="714"/>
      <c r="C111" s="714"/>
      <c r="D111" s="714"/>
      <c r="E111" s="714"/>
      <c r="F111" s="714"/>
      <c r="G111" s="714"/>
      <c r="H111" s="714"/>
      <c r="I111" s="714"/>
      <c r="J111" s="714"/>
      <c r="K111" s="714"/>
      <c r="L111" s="714"/>
      <c r="M111" s="714"/>
      <c r="N111" s="714"/>
      <c r="O111" s="714"/>
      <c r="P111" s="714"/>
      <c r="Q111" s="714"/>
      <c r="R111" s="714"/>
      <c r="S111" s="714"/>
    </row>
  </sheetData>
  <mergeCells count="11">
    <mergeCell ref="A110:S110"/>
    <mergeCell ref="A111:S111"/>
    <mergeCell ref="A4:A6"/>
    <mergeCell ref="B4:M4"/>
    <mergeCell ref="N4:V4"/>
    <mergeCell ref="B5:E5"/>
    <mergeCell ref="F5:I5"/>
    <mergeCell ref="J5:M5"/>
    <mergeCell ref="N5:P5"/>
    <mergeCell ref="Q5:S5"/>
    <mergeCell ref="T5:V5"/>
  </mergeCells>
  <hyperlinks>
    <hyperlink ref="A2" location="'Appendix Table Menu'!A1" display="Return to Appendix Table Menu" xr:uid="{0C715E2D-4EDF-41DD-895D-2BFD3EB75182}"/>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2D844-DF0D-4E11-918C-6DE893DE49EB}">
  <sheetPr>
    <tabColor theme="8"/>
  </sheetPr>
  <dimension ref="A1:V108"/>
  <sheetViews>
    <sheetView zoomScale="85" zoomScaleNormal="85" workbookViewId="0">
      <pane ySplit="5" topLeftCell="A6" activePane="bottomLeft" state="frozen"/>
      <selection pane="bottomLeft"/>
    </sheetView>
  </sheetViews>
  <sheetFormatPr defaultColWidth="8.7109375" defaultRowHeight="15" x14ac:dyDescent="0.25"/>
  <cols>
    <col min="1" max="1" width="41.42578125" customWidth="1"/>
    <col min="2" max="2" width="11.28515625" bestFit="1" customWidth="1"/>
    <col min="3" max="3" width="10.7109375" customWidth="1"/>
    <col min="4" max="4" width="11.7109375" customWidth="1"/>
    <col min="5" max="5" width="8.28515625" customWidth="1"/>
    <col min="6" max="6" width="10" customWidth="1"/>
    <col min="7" max="7" width="10.42578125" customWidth="1"/>
    <col min="8" max="8" width="11.28515625" customWidth="1"/>
    <col min="9" max="9" width="11.140625" customWidth="1"/>
    <col min="10" max="10" width="12" customWidth="1"/>
    <col min="11" max="11" width="13.28515625" customWidth="1"/>
    <col min="12" max="12" width="7.7109375" customWidth="1"/>
    <col min="13" max="14" width="11.140625" customWidth="1"/>
    <col min="15" max="15" width="11" customWidth="1"/>
    <col min="16" max="16" width="10.140625" customWidth="1"/>
    <col min="17" max="17" width="8.42578125" customWidth="1"/>
    <col min="18" max="18" width="11.140625" customWidth="1"/>
    <col min="23" max="23" width="10" bestFit="1" customWidth="1"/>
  </cols>
  <sheetData>
    <row r="1" spans="1:22" ht="21" x14ac:dyDescent="0.35">
      <c r="A1" s="63" t="s">
        <v>1211</v>
      </c>
    </row>
    <row r="2" spans="1:22" x14ac:dyDescent="0.25">
      <c r="A2" s="2" t="s">
        <v>53</v>
      </c>
    </row>
    <row r="3" spans="1:22" ht="20.25" thickBot="1" x14ac:dyDescent="0.35">
      <c r="A3" s="443"/>
    </row>
    <row r="4" spans="1:22" x14ac:dyDescent="0.25">
      <c r="A4" s="735" t="s">
        <v>312</v>
      </c>
      <c r="B4" s="737" t="s">
        <v>110</v>
      </c>
      <c r="C4" s="738"/>
      <c r="D4" s="738"/>
      <c r="E4" s="738"/>
      <c r="F4" s="738"/>
      <c r="G4" s="739"/>
      <c r="H4" s="737" t="s">
        <v>425</v>
      </c>
      <c r="I4" s="738"/>
      <c r="J4" s="738"/>
      <c r="K4" s="738"/>
      <c r="L4" s="738"/>
      <c r="M4" s="739"/>
      <c r="N4" s="740" t="s">
        <v>426</v>
      </c>
      <c r="O4" s="738"/>
      <c r="P4" s="738"/>
      <c r="Q4" s="738"/>
      <c r="R4" s="741"/>
    </row>
    <row r="5" spans="1:22" ht="64.5" x14ac:dyDescent="0.25">
      <c r="A5" s="736"/>
      <c r="B5" s="485" t="s">
        <v>97</v>
      </c>
      <c r="C5" s="486" t="s">
        <v>427</v>
      </c>
      <c r="D5" s="486" t="s">
        <v>428</v>
      </c>
      <c r="E5" s="486" t="s">
        <v>429</v>
      </c>
      <c r="F5" s="486" t="s">
        <v>430</v>
      </c>
      <c r="G5" s="487" t="s">
        <v>431</v>
      </c>
      <c r="H5" s="485" t="s">
        <v>97</v>
      </c>
      <c r="I5" s="486" t="s">
        <v>427</v>
      </c>
      <c r="J5" s="486" t="s">
        <v>428</v>
      </c>
      <c r="K5" s="486" t="s">
        <v>432</v>
      </c>
      <c r="L5" s="486" t="s">
        <v>429</v>
      </c>
      <c r="M5" s="487" t="s">
        <v>431</v>
      </c>
      <c r="N5" s="485" t="s">
        <v>97</v>
      </c>
      <c r="O5" s="486" t="s">
        <v>427</v>
      </c>
      <c r="P5" s="486" t="s">
        <v>433</v>
      </c>
      <c r="Q5" s="486" t="s">
        <v>429</v>
      </c>
      <c r="R5" s="488" t="s">
        <v>431</v>
      </c>
      <c r="U5" s="489"/>
      <c r="V5" s="489"/>
    </row>
    <row r="6" spans="1:22" x14ac:dyDescent="0.25">
      <c r="A6" s="490" t="s">
        <v>434</v>
      </c>
      <c r="B6" s="491">
        <v>285.649</v>
      </c>
      <c r="C6" s="492">
        <v>57.4</v>
      </c>
      <c r="D6" s="492">
        <v>890</v>
      </c>
      <c r="E6" s="493">
        <v>54</v>
      </c>
      <c r="F6" s="494">
        <v>66.78</v>
      </c>
      <c r="G6" s="495">
        <v>26.195785399999998</v>
      </c>
      <c r="H6" s="491">
        <v>190.74600000000001</v>
      </c>
      <c r="I6" s="492">
        <v>73.7</v>
      </c>
      <c r="J6" s="492">
        <v>925</v>
      </c>
      <c r="K6" s="492">
        <v>150</v>
      </c>
      <c r="L6" s="493">
        <v>58</v>
      </c>
      <c r="M6" s="495">
        <v>14.70332295</v>
      </c>
      <c r="N6" s="496">
        <v>94.903000000000006</v>
      </c>
      <c r="O6" s="492">
        <v>30.2</v>
      </c>
      <c r="P6" s="492">
        <v>856</v>
      </c>
      <c r="Q6" s="493">
        <v>43</v>
      </c>
      <c r="R6" s="497">
        <v>49.294543270000005</v>
      </c>
      <c r="U6" s="94"/>
      <c r="V6" s="94"/>
    </row>
    <row r="7" spans="1:22" x14ac:dyDescent="0.25">
      <c r="A7" s="498" t="s">
        <v>435</v>
      </c>
      <c r="B7" s="499">
        <v>362.44299999999998</v>
      </c>
      <c r="C7" s="500">
        <v>72.8</v>
      </c>
      <c r="D7" s="500">
        <v>1140</v>
      </c>
      <c r="E7" s="501">
        <v>54</v>
      </c>
      <c r="F7" s="502">
        <v>64.010000000000005</v>
      </c>
      <c r="G7" s="503">
        <v>26.922366019999998</v>
      </c>
      <c r="H7" s="499">
        <v>231.9913</v>
      </c>
      <c r="I7" s="500">
        <v>97.2</v>
      </c>
      <c r="J7" s="500">
        <v>1290</v>
      </c>
      <c r="K7" s="500">
        <v>215</v>
      </c>
      <c r="L7" s="501">
        <v>57</v>
      </c>
      <c r="M7" s="503">
        <v>18.192717429999998</v>
      </c>
      <c r="N7" s="504">
        <v>130.45169999999999</v>
      </c>
      <c r="O7" s="500">
        <v>43</v>
      </c>
      <c r="P7" s="500">
        <v>1030</v>
      </c>
      <c r="Q7" s="501">
        <v>41</v>
      </c>
      <c r="R7" s="505">
        <v>42.446905369999996</v>
      </c>
      <c r="U7" s="94"/>
      <c r="V7" s="94"/>
    </row>
    <row r="8" spans="1:22" x14ac:dyDescent="0.25">
      <c r="A8" s="490" t="s">
        <v>436</v>
      </c>
      <c r="B8" s="491">
        <v>355.47584999999998</v>
      </c>
      <c r="C8" s="492">
        <v>60</v>
      </c>
      <c r="D8" s="492">
        <v>954</v>
      </c>
      <c r="E8" s="493">
        <v>54</v>
      </c>
      <c r="F8" s="494">
        <v>67.709999999999994</v>
      </c>
      <c r="G8" s="495">
        <v>28.59734297</v>
      </c>
      <c r="H8" s="491">
        <v>240.68164999999999</v>
      </c>
      <c r="I8" s="492">
        <v>73</v>
      </c>
      <c r="J8" s="492">
        <v>999</v>
      </c>
      <c r="K8" s="492">
        <v>200</v>
      </c>
      <c r="L8" s="493">
        <v>57</v>
      </c>
      <c r="M8" s="495">
        <v>20.952220260000001</v>
      </c>
      <c r="N8" s="496">
        <v>114.7942</v>
      </c>
      <c r="O8" s="492">
        <v>39.9</v>
      </c>
      <c r="P8" s="492">
        <v>902</v>
      </c>
      <c r="Q8" s="493">
        <v>41</v>
      </c>
      <c r="R8" s="497">
        <v>44.626384969999997</v>
      </c>
      <c r="U8" s="94"/>
      <c r="V8" s="94"/>
    </row>
    <row r="9" spans="1:22" x14ac:dyDescent="0.25">
      <c r="A9" s="498" t="s">
        <v>437</v>
      </c>
      <c r="B9" s="499">
        <v>322.30099999999999</v>
      </c>
      <c r="C9" s="500">
        <v>70.69</v>
      </c>
      <c r="D9" s="500">
        <v>1173</v>
      </c>
      <c r="E9" s="501">
        <v>55</v>
      </c>
      <c r="F9" s="502">
        <v>67.959999999999994</v>
      </c>
      <c r="G9" s="503">
        <v>29.168385270000002</v>
      </c>
      <c r="H9" s="499">
        <v>219.03800000000001</v>
      </c>
      <c r="I9" s="500">
        <v>85.93</v>
      </c>
      <c r="J9" s="500">
        <v>1227</v>
      </c>
      <c r="K9" s="500">
        <v>220</v>
      </c>
      <c r="L9" s="501">
        <v>58</v>
      </c>
      <c r="M9" s="503">
        <v>21.929527820000001</v>
      </c>
      <c r="N9" s="504">
        <v>103.26300000000001</v>
      </c>
      <c r="O9" s="500">
        <v>40.200000000000003</v>
      </c>
      <c r="P9" s="500">
        <v>1100</v>
      </c>
      <c r="Q9" s="501">
        <v>46</v>
      </c>
      <c r="R9" s="505">
        <v>44.523206350000002</v>
      </c>
      <c r="U9" s="94"/>
      <c r="V9" s="94"/>
    </row>
    <row r="10" spans="1:22" x14ac:dyDescent="0.25">
      <c r="A10" s="490" t="s">
        <v>438</v>
      </c>
      <c r="B10" s="491">
        <v>2189.2399999999998</v>
      </c>
      <c r="C10" s="492">
        <v>70.430000000000007</v>
      </c>
      <c r="D10" s="492">
        <v>1250</v>
      </c>
      <c r="E10" s="493">
        <v>49</v>
      </c>
      <c r="F10" s="494">
        <v>64.08</v>
      </c>
      <c r="G10" s="495">
        <v>29.924213890000001</v>
      </c>
      <c r="H10" s="491">
        <v>1402.9047</v>
      </c>
      <c r="I10" s="492">
        <v>90</v>
      </c>
      <c r="J10" s="492">
        <v>1272</v>
      </c>
      <c r="K10" s="492">
        <v>250</v>
      </c>
      <c r="L10" s="493">
        <v>54</v>
      </c>
      <c r="M10" s="495">
        <v>19.583290819999998</v>
      </c>
      <c r="N10" s="496">
        <v>786.33540000000005</v>
      </c>
      <c r="O10" s="492">
        <v>46</v>
      </c>
      <c r="P10" s="492">
        <v>1220</v>
      </c>
      <c r="Q10" s="493">
        <v>40</v>
      </c>
      <c r="R10" s="497">
        <v>48.373499510000002</v>
      </c>
      <c r="U10" s="94"/>
      <c r="V10" s="94"/>
    </row>
    <row r="11" spans="1:22" x14ac:dyDescent="0.25">
      <c r="A11" s="498" t="s">
        <v>439</v>
      </c>
      <c r="B11" s="499">
        <v>210.99600000000001</v>
      </c>
      <c r="C11" s="500">
        <v>54</v>
      </c>
      <c r="D11" s="500">
        <v>880</v>
      </c>
      <c r="E11" s="501">
        <v>55</v>
      </c>
      <c r="F11" s="502">
        <v>68.63</v>
      </c>
      <c r="G11" s="503">
        <v>28.00393403</v>
      </c>
      <c r="H11" s="499">
        <v>144.8151</v>
      </c>
      <c r="I11" s="500">
        <v>66</v>
      </c>
      <c r="J11" s="500">
        <v>852</v>
      </c>
      <c r="K11" s="500">
        <v>154</v>
      </c>
      <c r="L11" s="501">
        <v>59</v>
      </c>
      <c r="M11" s="503">
        <v>18.788361549999998</v>
      </c>
      <c r="N11" s="504">
        <v>66.180990000000008</v>
      </c>
      <c r="O11" s="500">
        <v>30.8</v>
      </c>
      <c r="P11" s="500">
        <v>910</v>
      </c>
      <c r="Q11" s="501">
        <v>40</v>
      </c>
      <c r="R11" s="505">
        <v>48.169142010000002</v>
      </c>
      <c r="U11" s="94"/>
      <c r="V11" s="94"/>
    </row>
    <row r="12" spans="1:22" x14ac:dyDescent="0.25">
      <c r="A12" s="490" t="s">
        <v>440</v>
      </c>
      <c r="B12" s="491">
        <v>818.29269999999997</v>
      </c>
      <c r="C12" s="492">
        <v>80</v>
      </c>
      <c r="D12" s="492">
        <v>1447</v>
      </c>
      <c r="E12" s="493">
        <v>46</v>
      </c>
      <c r="F12" s="494">
        <v>57.63</v>
      </c>
      <c r="G12" s="495">
        <v>31.711280349999999</v>
      </c>
      <c r="H12" s="491">
        <v>471.58350000000002</v>
      </c>
      <c r="I12" s="492">
        <v>106.8</v>
      </c>
      <c r="J12" s="492">
        <v>1593</v>
      </c>
      <c r="K12" s="492">
        <v>300</v>
      </c>
      <c r="L12" s="493">
        <v>51</v>
      </c>
      <c r="M12" s="495">
        <v>21.07544094</v>
      </c>
      <c r="N12" s="496">
        <v>346.70911999999998</v>
      </c>
      <c r="O12" s="492">
        <v>54</v>
      </c>
      <c r="P12" s="492">
        <v>1328</v>
      </c>
      <c r="Q12" s="493">
        <v>36</v>
      </c>
      <c r="R12" s="497">
        <v>46.177840230000001</v>
      </c>
      <c r="U12" s="94"/>
      <c r="V12" s="94"/>
    </row>
    <row r="13" spans="1:22" x14ac:dyDescent="0.25">
      <c r="A13" s="498" t="s">
        <v>441</v>
      </c>
      <c r="B13" s="499">
        <v>272.88900000000001</v>
      </c>
      <c r="C13" s="500">
        <v>53.8</v>
      </c>
      <c r="D13" s="500">
        <v>1070</v>
      </c>
      <c r="E13" s="501">
        <v>49</v>
      </c>
      <c r="F13" s="502">
        <v>58.59</v>
      </c>
      <c r="G13" s="503">
        <v>39.370587470000004</v>
      </c>
      <c r="H13" s="499">
        <v>159.898</v>
      </c>
      <c r="I13" s="500">
        <v>73.8</v>
      </c>
      <c r="J13" s="500">
        <v>1194</v>
      </c>
      <c r="K13" s="500">
        <v>230</v>
      </c>
      <c r="L13" s="501">
        <v>55</v>
      </c>
      <c r="M13" s="503">
        <v>27.855882050000002</v>
      </c>
      <c r="N13" s="504">
        <v>112.991</v>
      </c>
      <c r="O13" s="500">
        <v>35</v>
      </c>
      <c r="P13" s="500">
        <v>960</v>
      </c>
      <c r="Q13" s="501">
        <v>43</v>
      </c>
      <c r="R13" s="505">
        <v>55.665493009999999</v>
      </c>
      <c r="U13" s="94"/>
      <c r="V13" s="94"/>
    </row>
    <row r="14" spans="1:22" x14ac:dyDescent="0.25">
      <c r="A14" s="490" t="s">
        <v>442</v>
      </c>
      <c r="B14" s="491">
        <v>1062.9786000000001</v>
      </c>
      <c r="C14" s="492">
        <v>81</v>
      </c>
      <c r="D14" s="492">
        <v>1416</v>
      </c>
      <c r="E14" s="493">
        <v>53</v>
      </c>
      <c r="F14" s="494">
        <v>66.319999999999993</v>
      </c>
      <c r="G14" s="495">
        <v>30.1168859</v>
      </c>
      <c r="H14" s="491">
        <v>704.98299999999995</v>
      </c>
      <c r="I14" s="492">
        <v>104</v>
      </c>
      <c r="J14" s="492">
        <v>1543</v>
      </c>
      <c r="K14" s="492">
        <v>300</v>
      </c>
      <c r="L14" s="493">
        <v>56</v>
      </c>
      <c r="M14" s="495">
        <v>20.768927039999998</v>
      </c>
      <c r="N14" s="496">
        <v>357.99559999999997</v>
      </c>
      <c r="O14" s="492">
        <v>47.4</v>
      </c>
      <c r="P14" s="492">
        <v>1300</v>
      </c>
      <c r="Q14" s="493">
        <v>44</v>
      </c>
      <c r="R14" s="497">
        <v>48.525357249999999</v>
      </c>
      <c r="U14" s="94"/>
      <c r="V14" s="94"/>
    </row>
    <row r="15" spans="1:22" x14ac:dyDescent="0.25">
      <c r="A15" s="498" t="s">
        <v>443</v>
      </c>
      <c r="B15" s="499">
        <v>297.64299999999997</v>
      </c>
      <c r="C15" s="500">
        <v>58.7</v>
      </c>
      <c r="D15" s="500">
        <v>910</v>
      </c>
      <c r="E15" s="501">
        <v>51</v>
      </c>
      <c r="F15" s="502">
        <v>68.89</v>
      </c>
      <c r="G15" s="503">
        <v>26.85230374</v>
      </c>
      <c r="H15" s="499">
        <v>205.04499999999999</v>
      </c>
      <c r="I15" s="500">
        <v>79</v>
      </c>
      <c r="J15" s="500">
        <v>930</v>
      </c>
      <c r="K15" s="500">
        <v>185</v>
      </c>
      <c r="L15" s="501">
        <v>55</v>
      </c>
      <c r="M15" s="503">
        <v>17.45568067</v>
      </c>
      <c r="N15" s="504">
        <v>92.597999999999999</v>
      </c>
      <c r="O15" s="500">
        <v>31.1</v>
      </c>
      <c r="P15" s="500">
        <v>910</v>
      </c>
      <c r="Q15" s="501">
        <v>40</v>
      </c>
      <c r="R15" s="505">
        <v>47.659775609999997</v>
      </c>
      <c r="U15" s="94"/>
      <c r="V15" s="94"/>
    </row>
    <row r="16" spans="1:22" x14ac:dyDescent="0.25">
      <c r="A16" s="490" t="s">
        <v>444</v>
      </c>
      <c r="B16" s="491">
        <v>453.23570000000001</v>
      </c>
      <c r="C16" s="492">
        <v>56.9</v>
      </c>
      <c r="D16" s="492">
        <v>910</v>
      </c>
      <c r="E16" s="493">
        <v>52</v>
      </c>
      <c r="F16" s="494">
        <v>67.62</v>
      </c>
      <c r="G16" s="495">
        <v>27.282023430000002</v>
      </c>
      <c r="H16" s="491">
        <v>306.47440999999998</v>
      </c>
      <c r="I16" s="492">
        <v>71.599999999999994</v>
      </c>
      <c r="J16" s="492">
        <v>926</v>
      </c>
      <c r="K16" s="492">
        <v>170</v>
      </c>
      <c r="L16" s="493">
        <v>57</v>
      </c>
      <c r="M16" s="495">
        <v>19.01417077</v>
      </c>
      <c r="N16" s="496">
        <v>146.76126000000002</v>
      </c>
      <c r="O16" s="492">
        <v>32.5</v>
      </c>
      <c r="P16" s="492">
        <v>895</v>
      </c>
      <c r="Q16" s="493">
        <v>42</v>
      </c>
      <c r="R16" s="497">
        <v>44.547376039999996</v>
      </c>
      <c r="U16" s="94"/>
      <c r="V16" s="94"/>
    </row>
    <row r="17" spans="1:22" x14ac:dyDescent="0.25">
      <c r="A17" s="498" t="s">
        <v>445</v>
      </c>
      <c r="B17" s="499">
        <v>273.83080000000001</v>
      </c>
      <c r="C17" s="500">
        <v>65.680000000000007</v>
      </c>
      <c r="D17" s="500">
        <v>1090</v>
      </c>
      <c r="E17" s="501">
        <v>50</v>
      </c>
      <c r="F17" s="502">
        <v>71.959999999999994</v>
      </c>
      <c r="G17" s="503">
        <v>26.682528849999997</v>
      </c>
      <c r="H17" s="499">
        <v>197.0496</v>
      </c>
      <c r="I17" s="500">
        <v>78.900000000000006</v>
      </c>
      <c r="J17" s="500">
        <v>1113</v>
      </c>
      <c r="K17" s="500">
        <v>275</v>
      </c>
      <c r="L17" s="501">
        <v>54</v>
      </c>
      <c r="M17" s="503">
        <v>19.029471279999999</v>
      </c>
      <c r="N17" s="504">
        <v>76.781207999999992</v>
      </c>
      <c r="O17" s="500">
        <v>42</v>
      </c>
      <c r="P17" s="500">
        <v>1040</v>
      </c>
      <c r="Q17" s="501">
        <v>38</v>
      </c>
      <c r="R17" s="505">
        <v>46.323168279999997</v>
      </c>
      <c r="U17" s="94"/>
      <c r="V17" s="94"/>
    </row>
    <row r="18" spans="1:22" x14ac:dyDescent="0.25">
      <c r="A18" s="490" t="s">
        <v>446</v>
      </c>
      <c r="B18" s="491">
        <v>1852.1614</v>
      </c>
      <c r="C18" s="492">
        <v>93</v>
      </c>
      <c r="D18" s="492">
        <v>1799</v>
      </c>
      <c r="E18" s="493">
        <v>52</v>
      </c>
      <c r="F18" s="494">
        <v>61.39</v>
      </c>
      <c r="G18" s="495">
        <v>33.785074950000002</v>
      </c>
      <c r="H18" s="491">
        <v>1137.0521999999999</v>
      </c>
      <c r="I18" s="492">
        <v>121.7</v>
      </c>
      <c r="J18" s="492">
        <v>2020</v>
      </c>
      <c r="K18" s="492">
        <v>450</v>
      </c>
      <c r="L18" s="493">
        <v>56</v>
      </c>
      <c r="M18" s="495">
        <v>25.840640069999999</v>
      </c>
      <c r="N18" s="496">
        <v>715.10919999999999</v>
      </c>
      <c r="O18" s="492">
        <v>56.9</v>
      </c>
      <c r="P18" s="492">
        <v>1580</v>
      </c>
      <c r="Q18" s="493">
        <v>43</v>
      </c>
      <c r="R18" s="497">
        <v>46.417045590000001</v>
      </c>
      <c r="U18" s="94"/>
      <c r="V18" s="94"/>
    </row>
    <row r="19" spans="1:22" x14ac:dyDescent="0.25">
      <c r="A19" s="498" t="s">
        <v>447</v>
      </c>
      <c r="B19" s="499">
        <v>340.55599999999998</v>
      </c>
      <c r="C19" s="500">
        <v>97.8</v>
      </c>
      <c r="D19" s="500">
        <v>1854</v>
      </c>
      <c r="E19" s="501">
        <v>54</v>
      </c>
      <c r="F19" s="502">
        <v>66.33</v>
      </c>
      <c r="G19" s="503">
        <v>33.931571249999998</v>
      </c>
      <c r="H19" s="499">
        <v>225.88900000000001</v>
      </c>
      <c r="I19" s="500">
        <v>131</v>
      </c>
      <c r="J19" s="500">
        <v>2193</v>
      </c>
      <c r="K19" s="500">
        <v>400</v>
      </c>
      <c r="L19" s="501">
        <v>57</v>
      </c>
      <c r="M19" s="503">
        <v>28.603428600000001</v>
      </c>
      <c r="N19" s="504">
        <v>114.667</v>
      </c>
      <c r="O19" s="500">
        <v>56.5</v>
      </c>
      <c r="P19" s="500">
        <v>1510</v>
      </c>
      <c r="Q19" s="501">
        <v>46</v>
      </c>
      <c r="R19" s="505">
        <v>44.427776340000001</v>
      </c>
      <c r="U19" s="94"/>
      <c r="V19" s="94"/>
    </row>
    <row r="20" spans="1:22" x14ac:dyDescent="0.25">
      <c r="A20" s="490" t="s">
        <v>448</v>
      </c>
      <c r="B20" s="491">
        <v>488.95299999999997</v>
      </c>
      <c r="C20" s="492">
        <v>58.8</v>
      </c>
      <c r="D20" s="492">
        <v>877</v>
      </c>
      <c r="E20" s="493">
        <v>54</v>
      </c>
      <c r="F20" s="494">
        <v>65.569999999999993</v>
      </c>
      <c r="G20" s="495">
        <v>26.683545110000001</v>
      </c>
      <c r="H20" s="491">
        <v>320.59399999999999</v>
      </c>
      <c r="I20" s="492">
        <v>77</v>
      </c>
      <c r="J20" s="492">
        <v>935</v>
      </c>
      <c r="K20" s="492">
        <v>150</v>
      </c>
      <c r="L20" s="493">
        <v>58</v>
      </c>
      <c r="M20" s="495">
        <v>16.120700539999998</v>
      </c>
      <c r="N20" s="496">
        <v>168.35900000000001</v>
      </c>
      <c r="O20" s="492">
        <v>33</v>
      </c>
      <c r="P20" s="492">
        <v>830</v>
      </c>
      <c r="Q20" s="493">
        <v>44</v>
      </c>
      <c r="R20" s="497">
        <v>46.797618270000001</v>
      </c>
      <c r="U20" s="94"/>
      <c r="V20" s="94"/>
    </row>
    <row r="21" spans="1:22" x14ac:dyDescent="0.25">
      <c r="A21" s="498" t="s">
        <v>449</v>
      </c>
      <c r="B21" s="499">
        <v>286.887</v>
      </c>
      <c r="C21" s="500">
        <v>61.7</v>
      </c>
      <c r="D21" s="500">
        <v>1062</v>
      </c>
      <c r="E21" s="501">
        <v>61</v>
      </c>
      <c r="F21" s="502">
        <v>75.63</v>
      </c>
      <c r="G21" s="503">
        <v>29.841715099999998</v>
      </c>
      <c r="H21" s="499">
        <v>216.96</v>
      </c>
      <c r="I21" s="500">
        <v>71.8</v>
      </c>
      <c r="J21" s="500">
        <v>990</v>
      </c>
      <c r="K21" s="500">
        <v>235</v>
      </c>
      <c r="L21" s="501">
        <v>65</v>
      </c>
      <c r="M21" s="503">
        <v>22.34467119</v>
      </c>
      <c r="N21" s="504">
        <v>69.927000000000007</v>
      </c>
      <c r="O21" s="500">
        <v>45</v>
      </c>
      <c r="P21" s="500">
        <v>1220</v>
      </c>
      <c r="Q21" s="501">
        <v>47</v>
      </c>
      <c r="R21" s="505">
        <v>53.102523089999998</v>
      </c>
      <c r="U21" s="94"/>
      <c r="V21" s="94"/>
    </row>
    <row r="22" spans="1:22" x14ac:dyDescent="0.25">
      <c r="A22" s="490" t="s">
        <v>450</v>
      </c>
      <c r="B22" s="491">
        <v>303.97399999999999</v>
      </c>
      <c r="C22" s="492">
        <v>68</v>
      </c>
      <c r="D22" s="492">
        <v>1208</v>
      </c>
      <c r="E22" s="493">
        <v>51</v>
      </c>
      <c r="F22" s="494">
        <v>67.180000000000007</v>
      </c>
      <c r="G22" s="495">
        <v>29.593649509999999</v>
      </c>
      <c r="H22" s="491">
        <v>204.21700000000001</v>
      </c>
      <c r="I22" s="492">
        <v>84.2</v>
      </c>
      <c r="J22" s="492">
        <v>1220</v>
      </c>
      <c r="K22" s="492">
        <v>250</v>
      </c>
      <c r="L22" s="493">
        <v>56</v>
      </c>
      <c r="M22" s="495">
        <v>20.98209262</v>
      </c>
      <c r="N22" s="496">
        <v>99.757000000000005</v>
      </c>
      <c r="O22" s="492">
        <v>46.5</v>
      </c>
      <c r="P22" s="492">
        <v>1193</v>
      </c>
      <c r="Q22" s="493">
        <v>38</v>
      </c>
      <c r="R22" s="497">
        <v>47.222751379999998</v>
      </c>
      <c r="U22" s="94"/>
      <c r="V22" s="94"/>
    </row>
    <row r="23" spans="1:22" x14ac:dyDescent="0.25">
      <c r="A23" s="498" t="s">
        <v>451</v>
      </c>
      <c r="B23" s="499">
        <v>968.09749999999997</v>
      </c>
      <c r="C23" s="500">
        <v>65.150000000000006</v>
      </c>
      <c r="D23" s="500">
        <v>1090</v>
      </c>
      <c r="E23" s="501">
        <v>50</v>
      </c>
      <c r="F23" s="502">
        <v>65.11</v>
      </c>
      <c r="G23" s="503">
        <v>26.102995870000001</v>
      </c>
      <c r="H23" s="499">
        <v>630.35379</v>
      </c>
      <c r="I23" s="500">
        <v>80.5</v>
      </c>
      <c r="J23" s="500">
        <v>1120</v>
      </c>
      <c r="K23" s="500">
        <v>220</v>
      </c>
      <c r="L23" s="501">
        <v>54</v>
      </c>
      <c r="M23" s="503">
        <v>17.269179220000002</v>
      </c>
      <c r="N23" s="504">
        <v>337.74369999999999</v>
      </c>
      <c r="O23" s="500">
        <v>44</v>
      </c>
      <c r="P23" s="500">
        <v>1065</v>
      </c>
      <c r="Q23" s="501">
        <v>41</v>
      </c>
      <c r="R23" s="505">
        <v>42.590144279999997</v>
      </c>
      <c r="U23" s="94"/>
      <c r="V23" s="94"/>
    </row>
    <row r="24" spans="1:22" x14ac:dyDescent="0.25">
      <c r="A24" s="490" t="s">
        <v>452</v>
      </c>
      <c r="B24" s="491">
        <v>221.7063</v>
      </c>
      <c r="C24" s="492">
        <v>55</v>
      </c>
      <c r="D24" s="492">
        <v>830</v>
      </c>
      <c r="E24" s="493">
        <v>54</v>
      </c>
      <c r="F24" s="494">
        <v>65.760000000000005</v>
      </c>
      <c r="G24" s="495">
        <v>24.922662970000001</v>
      </c>
      <c r="H24" s="491">
        <v>145.7919</v>
      </c>
      <c r="I24" s="492">
        <v>68.3</v>
      </c>
      <c r="J24" s="492">
        <v>802</v>
      </c>
      <c r="K24" s="492">
        <v>175</v>
      </c>
      <c r="L24" s="493">
        <v>59</v>
      </c>
      <c r="M24" s="495">
        <v>16.023707389999998</v>
      </c>
      <c r="N24" s="496">
        <v>75.914490000000001</v>
      </c>
      <c r="O24" s="492">
        <v>35.299999999999997</v>
      </c>
      <c r="P24" s="492">
        <v>868</v>
      </c>
      <c r="Q24" s="493">
        <v>40</v>
      </c>
      <c r="R24" s="497">
        <v>42.012879250000005</v>
      </c>
      <c r="U24" s="94"/>
      <c r="V24" s="94"/>
    </row>
    <row r="25" spans="1:22" x14ac:dyDescent="0.25">
      <c r="A25" s="498" t="s">
        <v>453</v>
      </c>
      <c r="B25" s="499">
        <v>3538.8135000000002</v>
      </c>
      <c r="C25" s="500">
        <v>75</v>
      </c>
      <c r="D25" s="500">
        <v>1300</v>
      </c>
      <c r="E25" s="501">
        <v>51</v>
      </c>
      <c r="F25" s="502">
        <v>64.63</v>
      </c>
      <c r="G25" s="503">
        <v>31.494945289999997</v>
      </c>
      <c r="H25" s="499">
        <v>2287.1669999999999</v>
      </c>
      <c r="I25" s="500">
        <v>96</v>
      </c>
      <c r="J25" s="500">
        <v>1468</v>
      </c>
      <c r="K25" s="500">
        <v>250</v>
      </c>
      <c r="L25" s="501">
        <v>55</v>
      </c>
      <c r="M25" s="503">
        <v>23.89679104</v>
      </c>
      <c r="N25" s="504">
        <v>1251.6465000000001</v>
      </c>
      <c r="O25" s="500">
        <v>44.1</v>
      </c>
      <c r="P25" s="500">
        <v>1110</v>
      </c>
      <c r="Q25" s="501">
        <v>42</v>
      </c>
      <c r="R25" s="505">
        <v>45.37925422</v>
      </c>
      <c r="U25" s="94"/>
      <c r="V25" s="94"/>
    </row>
    <row r="26" spans="1:22" x14ac:dyDescent="0.25">
      <c r="A26" s="490" t="s">
        <v>454</v>
      </c>
      <c r="B26" s="491">
        <v>869.4126</v>
      </c>
      <c r="C26" s="492">
        <v>67.5</v>
      </c>
      <c r="D26" s="492">
        <v>988</v>
      </c>
      <c r="E26" s="493">
        <v>51</v>
      </c>
      <c r="F26" s="494">
        <v>66.489999999999995</v>
      </c>
      <c r="G26" s="495">
        <v>23.836050929999999</v>
      </c>
      <c r="H26" s="491">
        <v>578.10590000000002</v>
      </c>
      <c r="I26" s="492">
        <v>90.15</v>
      </c>
      <c r="J26" s="492">
        <v>1116</v>
      </c>
      <c r="K26" s="492">
        <v>180</v>
      </c>
      <c r="L26" s="493">
        <v>56</v>
      </c>
      <c r="M26" s="495">
        <v>15.16633481</v>
      </c>
      <c r="N26" s="496">
        <v>291.30671999999998</v>
      </c>
      <c r="O26" s="492">
        <v>36.6</v>
      </c>
      <c r="P26" s="492">
        <v>856</v>
      </c>
      <c r="Q26" s="493">
        <v>40</v>
      </c>
      <c r="R26" s="497">
        <v>41.041332480000001</v>
      </c>
      <c r="U26" s="94"/>
      <c r="V26" s="94"/>
    </row>
    <row r="27" spans="1:22" x14ac:dyDescent="0.25">
      <c r="A27" s="498" t="s">
        <v>455</v>
      </c>
      <c r="B27" s="499">
        <v>872.62800000000004</v>
      </c>
      <c r="C27" s="500">
        <v>55.76</v>
      </c>
      <c r="D27" s="500">
        <v>900</v>
      </c>
      <c r="E27" s="501">
        <v>54</v>
      </c>
      <c r="F27" s="502">
        <v>64.150000000000006</v>
      </c>
      <c r="G27" s="503">
        <v>27.367904780000003</v>
      </c>
      <c r="H27" s="499">
        <v>559.75699999999995</v>
      </c>
      <c r="I27" s="500">
        <v>74.8</v>
      </c>
      <c r="J27" s="500">
        <v>988</v>
      </c>
      <c r="K27" s="500">
        <v>155</v>
      </c>
      <c r="L27" s="501">
        <v>58</v>
      </c>
      <c r="M27" s="503">
        <v>18.836745620000002</v>
      </c>
      <c r="N27" s="504">
        <v>312.87099999999998</v>
      </c>
      <c r="O27" s="500">
        <v>33.4</v>
      </c>
      <c r="P27" s="500">
        <v>810</v>
      </c>
      <c r="Q27" s="501">
        <v>44</v>
      </c>
      <c r="R27" s="505">
        <v>42.630988359999996</v>
      </c>
      <c r="U27" s="94"/>
      <c r="V27" s="94"/>
    </row>
    <row r="28" spans="1:22" x14ac:dyDescent="0.25">
      <c r="A28" s="490" t="s">
        <v>456</v>
      </c>
      <c r="B28" s="491">
        <v>275.779</v>
      </c>
      <c r="C28" s="492">
        <v>72</v>
      </c>
      <c r="D28" s="492">
        <v>1337</v>
      </c>
      <c r="E28" s="493">
        <v>49</v>
      </c>
      <c r="F28" s="494">
        <v>64.709999999999994</v>
      </c>
      <c r="G28" s="495">
        <v>31.488618250000002</v>
      </c>
      <c r="H28" s="491">
        <v>178.46100000000001</v>
      </c>
      <c r="I28" s="492">
        <v>91.3</v>
      </c>
      <c r="J28" s="492">
        <v>1412</v>
      </c>
      <c r="K28" s="492">
        <v>325</v>
      </c>
      <c r="L28" s="493">
        <v>55</v>
      </c>
      <c r="M28" s="495">
        <v>22.278256710000001</v>
      </c>
      <c r="N28" s="496">
        <v>97.317999999999998</v>
      </c>
      <c r="O28" s="492">
        <v>50</v>
      </c>
      <c r="P28" s="492">
        <v>1236</v>
      </c>
      <c r="Q28" s="493">
        <v>36</v>
      </c>
      <c r="R28" s="497">
        <v>48.378512260000001</v>
      </c>
      <c r="U28" s="94"/>
      <c r="V28" s="94"/>
    </row>
    <row r="29" spans="1:22" x14ac:dyDescent="0.25">
      <c r="A29" s="498" t="s">
        <v>457</v>
      </c>
      <c r="B29" s="499">
        <v>317.99799999999999</v>
      </c>
      <c r="C29" s="500">
        <v>55</v>
      </c>
      <c r="D29" s="500">
        <v>930</v>
      </c>
      <c r="E29" s="501">
        <v>51</v>
      </c>
      <c r="F29" s="502">
        <v>68.25</v>
      </c>
      <c r="G29" s="503">
        <v>28.187283870000002</v>
      </c>
      <c r="H29" s="499">
        <v>217.02799999999999</v>
      </c>
      <c r="I29" s="500">
        <v>71.599999999999994</v>
      </c>
      <c r="J29" s="500">
        <v>945</v>
      </c>
      <c r="K29" s="500">
        <v>160</v>
      </c>
      <c r="L29" s="501">
        <v>56</v>
      </c>
      <c r="M29" s="503">
        <v>18.45107526</v>
      </c>
      <c r="N29" s="504">
        <v>100.97</v>
      </c>
      <c r="O29" s="500">
        <v>34</v>
      </c>
      <c r="P29" s="500">
        <v>900</v>
      </c>
      <c r="Q29" s="501">
        <v>39</v>
      </c>
      <c r="R29" s="505">
        <v>49.114587900000004</v>
      </c>
      <c r="U29" s="94"/>
      <c r="V29" s="94"/>
    </row>
    <row r="30" spans="1:22" x14ac:dyDescent="0.25">
      <c r="A30" s="490" t="s">
        <v>458</v>
      </c>
      <c r="B30" s="491">
        <v>816.90368000000001</v>
      </c>
      <c r="C30" s="492">
        <v>66.599999999999994</v>
      </c>
      <c r="D30" s="492">
        <v>1068</v>
      </c>
      <c r="E30" s="493">
        <v>49</v>
      </c>
      <c r="F30" s="494">
        <v>60.48</v>
      </c>
      <c r="G30" s="495">
        <v>26.107046010000001</v>
      </c>
      <c r="H30" s="491">
        <v>494.05286999999998</v>
      </c>
      <c r="I30" s="492">
        <v>90.9</v>
      </c>
      <c r="J30" s="492">
        <v>1222</v>
      </c>
      <c r="K30" s="492">
        <v>200</v>
      </c>
      <c r="L30" s="493">
        <v>54</v>
      </c>
      <c r="M30" s="495">
        <v>17.08130985</v>
      </c>
      <c r="N30" s="496">
        <v>322.85081000000002</v>
      </c>
      <c r="O30" s="492">
        <v>42.5</v>
      </c>
      <c r="P30" s="492">
        <v>970</v>
      </c>
      <c r="Q30" s="493">
        <v>40</v>
      </c>
      <c r="R30" s="497">
        <v>39.918971060000004</v>
      </c>
      <c r="U30" s="94"/>
      <c r="V30" s="94"/>
    </row>
    <row r="31" spans="1:22" x14ac:dyDescent="0.25">
      <c r="A31" s="498" t="s">
        <v>459</v>
      </c>
      <c r="B31" s="499">
        <v>2659.6390999999999</v>
      </c>
      <c r="C31" s="500">
        <v>71</v>
      </c>
      <c r="D31" s="500">
        <v>1281</v>
      </c>
      <c r="E31" s="501">
        <v>48</v>
      </c>
      <c r="F31" s="502">
        <v>59.67</v>
      </c>
      <c r="G31" s="503">
        <v>31.731563810000001</v>
      </c>
      <c r="H31" s="499">
        <v>1587.0074999999999</v>
      </c>
      <c r="I31" s="500">
        <v>93.83</v>
      </c>
      <c r="J31" s="500">
        <v>1401</v>
      </c>
      <c r="K31" s="500">
        <v>250</v>
      </c>
      <c r="L31" s="501">
        <v>53</v>
      </c>
      <c r="M31" s="503">
        <v>21.938046809999999</v>
      </c>
      <c r="N31" s="504">
        <v>1072.6316999999999</v>
      </c>
      <c r="O31" s="500">
        <v>49</v>
      </c>
      <c r="P31" s="500">
        <v>1194</v>
      </c>
      <c r="Q31" s="501">
        <v>40</v>
      </c>
      <c r="R31" s="505">
        <v>46.221518519999996</v>
      </c>
      <c r="U31" s="94"/>
      <c r="V31" s="94"/>
    </row>
    <row r="32" spans="1:22" x14ac:dyDescent="0.25">
      <c r="A32" s="490" t="s">
        <v>460</v>
      </c>
      <c r="B32" s="491">
        <v>332.25700000000001</v>
      </c>
      <c r="C32" s="492">
        <v>58.2</v>
      </c>
      <c r="D32" s="492">
        <v>868</v>
      </c>
      <c r="E32" s="493">
        <v>53</v>
      </c>
      <c r="F32" s="494">
        <v>64.31</v>
      </c>
      <c r="G32" s="495">
        <v>24.61889386</v>
      </c>
      <c r="H32" s="491">
        <v>213.68100000000001</v>
      </c>
      <c r="I32" s="492">
        <v>75</v>
      </c>
      <c r="J32" s="492">
        <v>935</v>
      </c>
      <c r="K32" s="492">
        <v>140</v>
      </c>
      <c r="L32" s="493">
        <v>59</v>
      </c>
      <c r="M32" s="495">
        <v>16.81946516</v>
      </c>
      <c r="N32" s="496">
        <v>118.57599999999999</v>
      </c>
      <c r="O32" s="492">
        <v>34.299999999999997</v>
      </c>
      <c r="P32" s="492">
        <v>820</v>
      </c>
      <c r="Q32" s="493">
        <v>39</v>
      </c>
      <c r="R32" s="497">
        <v>38.673931360000005</v>
      </c>
      <c r="U32" s="94"/>
      <c r="V32" s="94"/>
    </row>
    <row r="33" spans="1:22" x14ac:dyDescent="0.25">
      <c r="A33" s="498" t="s">
        <v>461</v>
      </c>
      <c r="B33" s="499">
        <v>263.916</v>
      </c>
      <c r="C33" s="500">
        <v>54</v>
      </c>
      <c r="D33" s="500">
        <v>979</v>
      </c>
      <c r="E33" s="501">
        <v>60</v>
      </c>
      <c r="F33" s="502">
        <v>72.72</v>
      </c>
      <c r="G33" s="503">
        <v>32.727080579999999</v>
      </c>
      <c r="H33" s="499">
        <v>191.93100000000001</v>
      </c>
      <c r="I33" s="500">
        <v>60</v>
      </c>
      <c r="J33" s="500">
        <v>890</v>
      </c>
      <c r="K33" s="500">
        <v>200</v>
      </c>
      <c r="L33" s="501">
        <v>63</v>
      </c>
      <c r="M33" s="503">
        <v>24.504119160000002</v>
      </c>
      <c r="N33" s="504">
        <v>71.984999999999999</v>
      </c>
      <c r="O33" s="500">
        <v>35.700000000000003</v>
      </c>
      <c r="P33" s="500">
        <v>1100</v>
      </c>
      <c r="Q33" s="501">
        <v>46</v>
      </c>
      <c r="R33" s="505">
        <v>54.651665689999994</v>
      </c>
      <c r="U33" s="94"/>
      <c r="V33" s="94"/>
    </row>
    <row r="34" spans="1:22" x14ac:dyDescent="0.25">
      <c r="A34" s="490" t="s">
        <v>462</v>
      </c>
      <c r="B34" s="491">
        <v>1149.5817</v>
      </c>
      <c r="C34" s="492">
        <v>84.5</v>
      </c>
      <c r="D34" s="492">
        <v>1570</v>
      </c>
      <c r="E34" s="493">
        <v>48</v>
      </c>
      <c r="F34" s="494">
        <v>64.31</v>
      </c>
      <c r="G34" s="495">
        <v>31.836137180000001</v>
      </c>
      <c r="H34" s="491">
        <v>739.29830000000004</v>
      </c>
      <c r="I34" s="492">
        <v>106</v>
      </c>
      <c r="J34" s="492">
        <v>1685</v>
      </c>
      <c r="K34" s="492">
        <v>420</v>
      </c>
      <c r="L34" s="493">
        <v>53</v>
      </c>
      <c r="M34" s="495">
        <v>23.43236357</v>
      </c>
      <c r="N34" s="496">
        <v>410.2833</v>
      </c>
      <c r="O34" s="492">
        <v>56.9</v>
      </c>
      <c r="P34" s="492">
        <v>1470</v>
      </c>
      <c r="Q34" s="493">
        <v>38</v>
      </c>
      <c r="R34" s="497">
        <v>46.979078649999998</v>
      </c>
      <c r="U34" s="94"/>
      <c r="V34" s="94"/>
    </row>
    <row r="35" spans="1:22" x14ac:dyDescent="0.25">
      <c r="A35" s="498" t="s">
        <v>463</v>
      </c>
      <c r="B35" s="499">
        <v>264.3356</v>
      </c>
      <c r="C35" s="500">
        <v>72.3</v>
      </c>
      <c r="D35" s="500">
        <v>1059</v>
      </c>
      <c r="E35" s="501">
        <v>48</v>
      </c>
      <c r="F35" s="502">
        <v>68.069999999999993</v>
      </c>
      <c r="G35" s="503">
        <v>22.077409919999997</v>
      </c>
      <c r="H35" s="499">
        <v>179.94070000000002</v>
      </c>
      <c r="I35" s="500">
        <v>90</v>
      </c>
      <c r="J35" s="500">
        <v>1186</v>
      </c>
      <c r="K35" s="500">
        <v>200</v>
      </c>
      <c r="L35" s="501">
        <v>52</v>
      </c>
      <c r="M35" s="503">
        <v>15.597394110000002</v>
      </c>
      <c r="N35" s="504">
        <v>84.394890000000004</v>
      </c>
      <c r="O35" s="500">
        <v>42</v>
      </c>
      <c r="P35" s="500">
        <v>950</v>
      </c>
      <c r="Q35" s="501">
        <v>37</v>
      </c>
      <c r="R35" s="505">
        <v>35.89363694</v>
      </c>
      <c r="U35" s="94"/>
      <c r="V35" s="94"/>
    </row>
    <row r="36" spans="1:22" x14ac:dyDescent="0.25">
      <c r="A36" s="490" t="s">
        <v>464</v>
      </c>
      <c r="B36" s="491">
        <v>1721.5642</v>
      </c>
      <c r="C36" s="492">
        <v>62.51</v>
      </c>
      <c r="D36" s="492">
        <v>1000</v>
      </c>
      <c r="E36" s="493">
        <v>54</v>
      </c>
      <c r="F36" s="494">
        <v>69.37</v>
      </c>
      <c r="G36" s="495">
        <v>28.176712990000002</v>
      </c>
      <c r="H36" s="491">
        <v>1194.2783999999999</v>
      </c>
      <c r="I36" s="492">
        <v>78.900000000000006</v>
      </c>
      <c r="J36" s="492">
        <v>1038</v>
      </c>
      <c r="K36" s="492">
        <v>185</v>
      </c>
      <c r="L36" s="493">
        <v>56</v>
      </c>
      <c r="M36" s="495">
        <v>19.113333520000001</v>
      </c>
      <c r="N36" s="496">
        <v>527.28579999999999</v>
      </c>
      <c r="O36" s="492">
        <v>35.9</v>
      </c>
      <c r="P36" s="492">
        <v>960</v>
      </c>
      <c r="Q36" s="493">
        <v>45</v>
      </c>
      <c r="R36" s="497">
        <v>48.704862589999998</v>
      </c>
      <c r="U36" s="94"/>
      <c r="V36" s="94"/>
    </row>
    <row r="37" spans="1:22" x14ac:dyDescent="0.25">
      <c r="A37" s="498" t="s">
        <v>465</v>
      </c>
      <c r="B37" s="499">
        <v>228.47839999999999</v>
      </c>
      <c r="C37" s="500">
        <v>63.7</v>
      </c>
      <c r="D37" s="500">
        <v>1103</v>
      </c>
      <c r="E37" s="501">
        <v>50</v>
      </c>
      <c r="F37" s="502">
        <v>60.52</v>
      </c>
      <c r="G37" s="503">
        <v>28.24539244</v>
      </c>
      <c r="H37" s="499">
        <v>138.27250000000001</v>
      </c>
      <c r="I37" s="500">
        <v>88</v>
      </c>
      <c r="J37" s="500">
        <v>1150</v>
      </c>
      <c r="K37" s="500">
        <v>250</v>
      </c>
      <c r="L37" s="501">
        <v>56</v>
      </c>
      <c r="M37" s="503">
        <v>17.419840400000002</v>
      </c>
      <c r="N37" s="504">
        <v>90.205970000000008</v>
      </c>
      <c r="O37" s="500">
        <v>40</v>
      </c>
      <c r="P37" s="500">
        <v>1053</v>
      </c>
      <c r="Q37" s="501">
        <v>38</v>
      </c>
      <c r="R37" s="505">
        <v>44.839367270000004</v>
      </c>
      <c r="U37" s="94"/>
      <c r="V37" s="94"/>
    </row>
    <row r="38" spans="1:22" x14ac:dyDescent="0.25">
      <c r="A38" s="490" t="s">
        <v>466</v>
      </c>
      <c r="B38" s="491">
        <v>270.32580000000002</v>
      </c>
      <c r="C38" s="492">
        <v>48.8</v>
      </c>
      <c r="D38" s="492">
        <v>844</v>
      </c>
      <c r="E38" s="493">
        <v>49</v>
      </c>
      <c r="F38" s="494">
        <v>60.88</v>
      </c>
      <c r="G38" s="495">
        <v>31.885087490000004</v>
      </c>
      <c r="H38" s="491">
        <v>164.5804</v>
      </c>
      <c r="I38" s="492">
        <v>60</v>
      </c>
      <c r="J38" s="492">
        <v>851</v>
      </c>
      <c r="K38" s="492">
        <v>125</v>
      </c>
      <c r="L38" s="493">
        <v>55</v>
      </c>
      <c r="M38" s="495">
        <v>21.27397358</v>
      </c>
      <c r="N38" s="496">
        <v>105.74539999999999</v>
      </c>
      <c r="O38" s="492">
        <v>33.450000000000003</v>
      </c>
      <c r="P38" s="492">
        <v>840</v>
      </c>
      <c r="Q38" s="493">
        <v>39</v>
      </c>
      <c r="R38" s="497">
        <v>48.40004742</v>
      </c>
      <c r="U38" s="94"/>
      <c r="V38" s="94"/>
    </row>
    <row r="39" spans="1:22" x14ac:dyDescent="0.25">
      <c r="A39" s="498" t="s">
        <v>467</v>
      </c>
      <c r="B39" s="499">
        <v>315.97300000000001</v>
      </c>
      <c r="C39" s="500">
        <v>58</v>
      </c>
      <c r="D39" s="500">
        <v>1150</v>
      </c>
      <c r="E39" s="501">
        <v>50</v>
      </c>
      <c r="F39" s="502">
        <v>53.95</v>
      </c>
      <c r="G39" s="503">
        <v>39.801502230000004</v>
      </c>
      <c r="H39" s="499">
        <v>170.47</v>
      </c>
      <c r="I39" s="500">
        <v>81.3</v>
      </c>
      <c r="J39" s="500">
        <v>1388</v>
      </c>
      <c r="K39" s="500">
        <v>299</v>
      </c>
      <c r="L39" s="501">
        <v>56</v>
      </c>
      <c r="M39" s="503">
        <v>27.875286339999999</v>
      </c>
      <c r="N39" s="504">
        <v>145.50299999999999</v>
      </c>
      <c r="O39" s="500">
        <v>35</v>
      </c>
      <c r="P39" s="500">
        <v>1037</v>
      </c>
      <c r="Q39" s="501">
        <v>42</v>
      </c>
      <c r="R39" s="505">
        <v>53.774148229999994</v>
      </c>
      <c r="U39" s="94"/>
      <c r="V39" s="94"/>
    </row>
    <row r="40" spans="1:22" x14ac:dyDescent="0.25">
      <c r="A40" s="490" t="s">
        <v>468</v>
      </c>
      <c r="B40" s="491">
        <v>397.63170000000002</v>
      </c>
      <c r="C40" s="492">
        <v>64.5</v>
      </c>
      <c r="D40" s="492">
        <v>970</v>
      </c>
      <c r="E40" s="493">
        <v>51</v>
      </c>
      <c r="F40" s="494">
        <v>72.19</v>
      </c>
      <c r="G40" s="495">
        <v>24.26460981</v>
      </c>
      <c r="H40" s="491">
        <v>287.0342</v>
      </c>
      <c r="I40" s="492">
        <v>80</v>
      </c>
      <c r="J40" s="492">
        <v>970</v>
      </c>
      <c r="K40" s="492">
        <v>195</v>
      </c>
      <c r="L40" s="493">
        <v>55</v>
      </c>
      <c r="M40" s="495">
        <v>15.904895960000001</v>
      </c>
      <c r="N40" s="496">
        <v>110.5975</v>
      </c>
      <c r="O40" s="492">
        <v>40</v>
      </c>
      <c r="P40" s="492">
        <v>960</v>
      </c>
      <c r="Q40" s="493">
        <v>37</v>
      </c>
      <c r="R40" s="497">
        <v>45.960623030000001</v>
      </c>
      <c r="U40" s="94"/>
      <c r="V40" s="94"/>
    </row>
    <row r="41" spans="1:22" x14ac:dyDescent="0.25">
      <c r="A41" s="498" t="s">
        <v>469</v>
      </c>
      <c r="B41" s="499">
        <v>301.9701</v>
      </c>
      <c r="C41" s="500">
        <v>50</v>
      </c>
      <c r="D41" s="500">
        <v>870</v>
      </c>
      <c r="E41" s="501">
        <v>52</v>
      </c>
      <c r="F41" s="502">
        <v>62.38</v>
      </c>
      <c r="G41" s="503">
        <v>30.487483739999998</v>
      </c>
      <c r="H41" s="499">
        <v>188.37700000000001</v>
      </c>
      <c r="I41" s="500">
        <v>65</v>
      </c>
      <c r="J41" s="500">
        <v>891</v>
      </c>
      <c r="K41" s="500">
        <v>160</v>
      </c>
      <c r="L41" s="501">
        <v>57</v>
      </c>
      <c r="M41" s="503">
        <v>20.322513580000003</v>
      </c>
      <c r="N41" s="504">
        <v>113.59310000000001</v>
      </c>
      <c r="O41" s="500">
        <v>33.1</v>
      </c>
      <c r="P41" s="500">
        <v>858</v>
      </c>
      <c r="Q41" s="501">
        <v>42</v>
      </c>
      <c r="R41" s="505">
        <v>47.344541550000002</v>
      </c>
      <c r="U41" s="94"/>
      <c r="V41" s="94"/>
    </row>
    <row r="42" spans="1:22" x14ac:dyDescent="0.25">
      <c r="A42" s="490" t="s">
        <v>470</v>
      </c>
      <c r="B42" s="491">
        <v>350.39350000000002</v>
      </c>
      <c r="C42" s="492">
        <v>58.6</v>
      </c>
      <c r="D42" s="492">
        <v>851</v>
      </c>
      <c r="E42" s="493">
        <v>53</v>
      </c>
      <c r="F42" s="494">
        <v>71.33</v>
      </c>
      <c r="G42" s="495">
        <v>22.499170900000003</v>
      </c>
      <c r="H42" s="491">
        <v>249.94560000000001</v>
      </c>
      <c r="I42" s="492">
        <v>70</v>
      </c>
      <c r="J42" s="492">
        <v>823</v>
      </c>
      <c r="K42" s="492">
        <v>180</v>
      </c>
      <c r="L42" s="493">
        <v>57</v>
      </c>
      <c r="M42" s="495">
        <v>15.548825259999999</v>
      </c>
      <c r="N42" s="496">
        <v>100.44789999999999</v>
      </c>
      <c r="O42" s="492">
        <v>35</v>
      </c>
      <c r="P42" s="492">
        <v>870</v>
      </c>
      <c r="Q42" s="493">
        <v>42</v>
      </c>
      <c r="R42" s="497">
        <v>39.793798330000001</v>
      </c>
      <c r="U42" s="94"/>
      <c r="V42" s="94"/>
    </row>
    <row r="43" spans="1:22" x14ac:dyDescent="0.25">
      <c r="A43" s="498" t="s">
        <v>471</v>
      </c>
      <c r="B43" s="499">
        <v>234.36500000000001</v>
      </c>
      <c r="C43" s="500">
        <v>64.7</v>
      </c>
      <c r="D43" s="500">
        <v>993</v>
      </c>
      <c r="E43" s="501">
        <v>53</v>
      </c>
      <c r="F43" s="502">
        <v>68.81</v>
      </c>
      <c r="G43" s="503">
        <v>25.894224640000001</v>
      </c>
      <c r="H43" s="499">
        <v>161.27500000000001</v>
      </c>
      <c r="I43" s="500">
        <v>79.5</v>
      </c>
      <c r="J43" s="500">
        <v>1086</v>
      </c>
      <c r="K43" s="500">
        <v>180</v>
      </c>
      <c r="L43" s="501">
        <v>56</v>
      </c>
      <c r="M43" s="503">
        <v>18.343202770000001</v>
      </c>
      <c r="N43" s="504">
        <v>73.09</v>
      </c>
      <c r="O43" s="500">
        <v>38.6</v>
      </c>
      <c r="P43" s="500">
        <v>920</v>
      </c>
      <c r="Q43" s="501">
        <v>44</v>
      </c>
      <c r="R43" s="505">
        <v>42.555752400000003</v>
      </c>
      <c r="U43" s="94"/>
      <c r="V43" s="94"/>
    </row>
    <row r="44" spans="1:22" x14ac:dyDescent="0.25">
      <c r="A44" s="490" t="s">
        <v>358</v>
      </c>
      <c r="B44" s="491">
        <v>476.86700000000002</v>
      </c>
      <c r="C44" s="492">
        <v>76.38</v>
      </c>
      <c r="D44" s="492">
        <v>1340</v>
      </c>
      <c r="E44" s="493">
        <v>54</v>
      </c>
      <c r="F44" s="494">
        <v>66.180000000000007</v>
      </c>
      <c r="G44" s="495">
        <v>32.52730966</v>
      </c>
      <c r="H44" s="491">
        <v>315.613</v>
      </c>
      <c r="I44" s="492">
        <v>100</v>
      </c>
      <c r="J44" s="492">
        <v>1585</v>
      </c>
      <c r="K44" s="492">
        <v>250</v>
      </c>
      <c r="L44" s="493">
        <v>57</v>
      </c>
      <c r="M44" s="495">
        <v>26.029980180000003</v>
      </c>
      <c r="N44" s="496">
        <v>161.25399999999999</v>
      </c>
      <c r="O44" s="492">
        <v>40</v>
      </c>
      <c r="P44" s="492">
        <v>1100</v>
      </c>
      <c r="Q44" s="493">
        <v>45</v>
      </c>
      <c r="R44" s="497">
        <v>45.244148369999998</v>
      </c>
      <c r="U44" s="94"/>
      <c r="V44" s="94"/>
    </row>
    <row r="45" spans="1:22" x14ac:dyDescent="0.25">
      <c r="A45" s="498" t="s">
        <v>472</v>
      </c>
      <c r="B45" s="499">
        <v>2435.5702000000001</v>
      </c>
      <c r="C45" s="500">
        <v>68.8</v>
      </c>
      <c r="D45" s="500">
        <v>1198</v>
      </c>
      <c r="E45" s="501">
        <v>48</v>
      </c>
      <c r="F45" s="502">
        <v>59.94</v>
      </c>
      <c r="G45" s="503">
        <v>31.185632940000001</v>
      </c>
      <c r="H45" s="499">
        <v>1459.7708</v>
      </c>
      <c r="I45" s="500">
        <v>93.9</v>
      </c>
      <c r="J45" s="500">
        <v>1305</v>
      </c>
      <c r="K45" s="500">
        <v>205</v>
      </c>
      <c r="L45" s="501">
        <v>53</v>
      </c>
      <c r="M45" s="503">
        <v>19.732311369999998</v>
      </c>
      <c r="N45" s="504">
        <v>975.79948000000002</v>
      </c>
      <c r="O45" s="500">
        <v>44.5</v>
      </c>
      <c r="P45" s="500">
        <v>1120</v>
      </c>
      <c r="Q45" s="501">
        <v>39</v>
      </c>
      <c r="R45" s="505">
        <v>48.319500679999997</v>
      </c>
      <c r="U45" s="94"/>
      <c r="V45" s="94"/>
    </row>
    <row r="46" spans="1:22" x14ac:dyDescent="0.25">
      <c r="A46" s="490" t="s">
        <v>473</v>
      </c>
      <c r="B46" s="491">
        <v>793.78</v>
      </c>
      <c r="C46" s="492">
        <v>62</v>
      </c>
      <c r="D46" s="492">
        <v>980</v>
      </c>
      <c r="E46" s="493">
        <v>50</v>
      </c>
      <c r="F46" s="494">
        <v>64.989999999999995</v>
      </c>
      <c r="G46" s="495">
        <v>27.198719980000003</v>
      </c>
      <c r="H46" s="491">
        <v>515.9</v>
      </c>
      <c r="I46" s="492">
        <v>80.400000000000006</v>
      </c>
      <c r="J46" s="492">
        <v>1035</v>
      </c>
      <c r="K46" s="492">
        <v>175</v>
      </c>
      <c r="L46" s="493">
        <v>55</v>
      </c>
      <c r="M46" s="495">
        <v>16.878852250000001</v>
      </c>
      <c r="N46" s="496">
        <v>277.88</v>
      </c>
      <c r="O46" s="492">
        <v>37.700000000000003</v>
      </c>
      <c r="P46" s="492">
        <v>940</v>
      </c>
      <c r="Q46" s="493">
        <v>40</v>
      </c>
      <c r="R46" s="497">
        <v>46.3581413</v>
      </c>
      <c r="U46" s="94"/>
      <c r="V46" s="94"/>
    </row>
    <row r="47" spans="1:22" x14ac:dyDescent="0.25">
      <c r="A47" s="498" t="s">
        <v>474</v>
      </c>
      <c r="B47" s="499">
        <v>211.92757</v>
      </c>
      <c r="C47" s="500">
        <v>53</v>
      </c>
      <c r="D47" s="500">
        <v>870</v>
      </c>
      <c r="E47" s="501">
        <v>52</v>
      </c>
      <c r="F47" s="502">
        <v>66.08</v>
      </c>
      <c r="G47" s="503">
        <v>27.475732559999997</v>
      </c>
      <c r="H47" s="499">
        <v>140.03496999999999</v>
      </c>
      <c r="I47" s="500">
        <v>69.31</v>
      </c>
      <c r="J47" s="500">
        <v>858</v>
      </c>
      <c r="K47" s="500">
        <v>150</v>
      </c>
      <c r="L47" s="501">
        <v>56</v>
      </c>
      <c r="M47" s="503">
        <v>17.651112380000001</v>
      </c>
      <c r="N47" s="504">
        <v>71.892600000000002</v>
      </c>
      <c r="O47" s="500">
        <v>32</v>
      </c>
      <c r="P47" s="500">
        <v>890</v>
      </c>
      <c r="Q47" s="501">
        <v>42</v>
      </c>
      <c r="R47" s="505">
        <v>46.61248028</v>
      </c>
      <c r="U47" s="94"/>
      <c r="V47" s="94"/>
    </row>
    <row r="48" spans="1:22" x14ac:dyDescent="0.25">
      <c r="A48" s="490" t="s">
        <v>475</v>
      </c>
      <c r="B48" s="491">
        <v>582.63549999999998</v>
      </c>
      <c r="C48" s="492">
        <v>64.150000000000006</v>
      </c>
      <c r="D48" s="492">
        <v>1120</v>
      </c>
      <c r="E48" s="493">
        <v>52</v>
      </c>
      <c r="F48" s="494">
        <v>65.86</v>
      </c>
      <c r="G48" s="495">
        <v>29.964017869999999</v>
      </c>
      <c r="H48" s="491">
        <v>383.70779999999996</v>
      </c>
      <c r="I48" s="492">
        <v>78</v>
      </c>
      <c r="J48" s="492">
        <v>1149</v>
      </c>
      <c r="K48" s="492">
        <v>225</v>
      </c>
      <c r="L48" s="493">
        <v>56</v>
      </c>
      <c r="M48" s="495">
        <v>20.899832249999999</v>
      </c>
      <c r="N48" s="496">
        <v>198.92770000000002</v>
      </c>
      <c r="O48" s="492">
        <v>41.6</v>
      </c>
      <c r="P48" s="492">
        <v>1100</v>
      </c>
      <c r="Q48" s="493">
        <v>42</v>
      </c>
      <c r="R48" s="497">
        <v>47.447749970000004</v>
      </c>
      <c r="U48" s="94"/>
      <c r="V48" s="94"/>
    </row>
    <row r="49" spans="1:22" x14ac:dyDescent="0.25">
      <c r="A49" s="498" t="s">
        <v>476</v>
      </c>
      <c r="B49" s="499">
        <v>842.67449999999997</v>
      </c>
      <c r="C49" s="500">
        <v>68.81</v>
      </c>
      <c r="D49" s="500">
        <v>1067</v>
      </c>
      <c r="E49" s="501">
        <v>50</v>
      </c>
      <c r="F49" s="502">
        <v>65.010000000000005</v>
      </c>
      <c r="G49" s="503">
        <v>25.014442209999999</v>
      </c>
      <c r="H49" s="499">
        <v>547.85059999999999</v>
      </c>
      <c r="I49" s="500">
        <v>87</v>
      </c>
      <c r="J49" s="500">
        <v>1160</v>
      </c>
      <c r="K49" s="500">
        <v>200</v>
      </c>
      <c r="L49" s="501">
        <v>55</v>
      </c>
      <c r="M49" s="503">
        <v>16.205228869999999</v>
      </c>
      <c r="N49" s="504">
        <v>294.82390000000004</v>
      </c>
      <c r="O49" s="500">
        <v>42</v>
      </c>
      <c r="P49" s="500">
        <v>988</v>
      </c>
      <c r="Q49" s="501">
        <v>40</v>
      </c>
      <c r="R49" s="505">
        <v>41.383984680000005</v>
      </c>
      <c r="U49" s="94"/>
      <c r="V49" s="94"/>
    </row>
    <row r="50" spans="1:22" x14ac:dyDescent="0.25">
      <c r="A50" s="490" t="s">
        <v>477</v>
      </c>
      <c r="B50" s="491">
        <v>356.7792</v>
      </c>
      <c r="C50" s="492">
        <v>55</v>
      </c>
      <c r="D50" s="492">
        <v>836</v>
      </c>
      <c r="E50" s="493">
        <v>54</v>
      </c>
      <c r="F50" s="494">
        <v>68.83</v>
      </c>
      <c r="G50" s="495">
        <v>24.669685960000002</v>
      </c>
      <c r="H50" s="491">
        <v>245.55689999999998</v>
      </c>
      <c r="I50" s="492">
        <v>69.3</v>
      </c>
      <c r="J50" s="492">
        <v>815</v>
      </c>
      <c r="K50" s="492">
        <v>180</v>
      </c>
      <c r="L50" s="493">
        <v>58</v>
      </c>
      <c r="M50" s="495">
        <v>16.69990718</v>
      </c>
      <c r="N50" s="496">
        <v>111.22239999999999</v>
      </c>
      <c r="O50" s="492">
        <v>35.799999999999997</v>
      </c>
      <c r="P50" s="492">
        <v>852</v>
      </c>
      <c r="Q50" s="493">
        <v>40</v>
      </c>
      <c r="R50" s="497">
        <v>42.265370489999995</v>
      </c>
      <c r="U50" s="94"/>
      <c r="V50" s="94"/>
    </row>
    <row r="51" spans="1:22" x14ac:dyDescent="0.25">
      <c r="A51" s="498" t="s">
        <v>478</v>
      </c>
      <c r="B51" s="499">
        <v>238.63</v>
      </c>
      <c r="C51" s="500">
        <v>51</v>
      </c>
      <c r="D51" s="500">
        <v>900</v>
      </c>
      <c r="E51" s="501">
        <v>56</v>
      </c>
      <c r="F51" s="502">
        <v>69.34</v>
      </c>
      <c r="G51" s="503">
        <v>30.988141889999998</v>
      </c>
      <c r="H51" s="499">
        <v>165.46700000000001</v>
      </c>
      <c r="I51" s="500">
        <v>56.6</v>
      </c>
      <c r="J51" s="500">
        <v>783</v>
      </c>
      <c r="K51" s="500">
        <v>175</v>
      </c>
      <c r="L51" s="501">
        <v>61</v>
      </c>
      <c r="M51" s="503">
        <v>22.845038770000002</v>
      </c>
      <c r="N51" s="504">
        <v>73.162999999999997</v>
      </c>
      <c r="O51" s="500">
        <v>39.700000000000003</v>
      </c>
      <c r="P51" s="500">
        <v>1000</v>
      </c>
      <c r="Q51" s="501">
        <v>43</v>
      </c>
      <c r="R51" s="505">
        <v>49.404755229999999</v>
      </c>
      <c r="U51" s="94"/>
      <c r="V51" s="94"/>
    </row>
    <row r="52" spans="1:22" x14ac:dyDescent="0.25">
      <c r="A52" s="490" t="s">
        <v>479</v>
      </c>
      <c r="B52" s="491">
        <v>813.60500000000002</v>
      </c>
      <c r="C52" s="492">
        <v>61</v>
      </c>
      <c r="D52" s="492">
        <v>1210</v>
      </c>
      <c r="E52" s="493">
        <v>50</v>
      </c>
      <c r="F52" s="494">
        <v>54.32</v>
      </c>
      <c r="G52" s="495">
        <v>37.253826859999997</v>
      </c>
      <c r="H52" s="491">
        <v>441.923</v>
      </c>
      <c r="I52" s="492">
        <v>80</v>
      </c>
      <c r="J52" s="492">
        <v>1245</v>
      </c>
      <c r="K52" s="492">
        <v>300</v>
      </c>
      <c r="L52" s="493">
        <v>56</v>
      </c>
      <c r="M52" s="495">
        <v>24.332067369999997</v>
      </c>
      <c r="N52" s="496">
        <v>371.68200000000002</v>
      </c>
      <c r="O52" s="492">
        <v>44.7</v>
      </c>
      <c r="P52" s="492">
        <v>1180</v>
      </c>
      <c r="Q52" s="493">
        <v>43</v>
      </c>
      <c r="R52" s="497">
        <v>52.617561820000006</v>
      </c>
      <c r="U52" s="94"/>
      <c r="V52" s="94"/>
    </row>
    <row r="53" spans="1:22" x14ac:dyDescent="0.25">
      <c r="A53" s="498" t="s">
        <v>367</v>
      </c>
      <c r="B53" s="499">
        <v>287.17430000000002</v>
      </c>
      <c r="C53" s="500">
        <v>55.9</v>
      </c>
      <c r="D53" s="500">
        <v>849</v>
      </c>
      <c r="E53" s="501">
        <v>51</v>
      </c>
      <c r="F53" s="502">
        <v>64.09</v>
      </c>
      <c r="G53" s="503">
        <v>26.898550989999997</v>
      </c>
      <c r="H53" s="499">
        <v>184.03920000000002</v>
      </c>
      <c r="I53" s="500">
        <v>70</v>
      </c>
      <c r="J53" s="500">
        <v>862</v>
      </c>
      <c r="K53" s="500">
        <v>150</v>
      </c>
      <c r="L53" s="501">
        <v>56</v>
      </c>
      <c r="M53" s="503">
        <v>17.068770529999998</v>
      </c>
      <c r="N53" s="504">
        <v>103.13510000000001</v>
      </c>
      <c r="O53" s="500">
        <v>35</v>
      </c>
      <c r="P53" s="500">
        <v>835</v>
      </c>
      <c r="Q53" s="501">
        <v>40</v>
      </c>
      <c r="R53" s="505">
        <v>44.439274070000003</v>
      </c>
      <c r="U53" s="94"/>
      <c r="V53" s="94"/>
    </row>
    <row r="54" spans="1:22" x14ac:dyDescent="0.25">
      <c r="A54" s="490" t="s">
        <v>480</v>
      </c>
      <c r="B54" s="491">
        <v>4372.6809999999996</v>
      </c>
      <c r="C54" s="492">
        <v>77</v>
      </c>
      <c r="D54" s="492">
        <v>1780</v>
      </c>
      <c r="E54" s="493">
        <v>51</v>
      </c>
      <c r="F54" s="494">
        <v>48.24</v>
      </c>
      <c r="G54" s="495">
        <v>44.132032989999999</v>
      </c>
      <c r="H54" s="491">
        <v>2109.4079999999999</v>
      </c>
      <c r="I54" s="492">
        <v>107.1</v>
      </c>
      <c r="J54" s="492">
        <v>2093</v>
      </c>
      <c r="K54" s="492">
        <v>650</v>
      </c>
      <c r="L54" s="493">
        <v>58</v>
      </c>
      <c r="M54" s="495">
        <v>33.162859080000004</v>
      </c>
      <c r="N54" s="496">
        <v>2263.2730000000001</v>
      </c>
      <c r="O54" s="492">
        <v>56</v>
      </c>
      <c r="P54" s="492">
        <v>1650</v>
      </c>
      <c r="Q54" s="493">
        <v>44</v>
      </c>
      <c r="R54" s="497">
        <v>54.355484249999996</v>
      </c>
      <c r="U54" s="94"/>
      <c r="V54" s="94"/>
    </row>
    <row r="55" spans="1:22" x14ac:dyDescent="0.25">
      <c r="A55" s="498" t="s">
        <v>481</v>
      </c>
      <c r="B55" s="499">
        <v>507.82640000000004</v>
      </c>
      <c r="C55" s="500">
        <v>60</v>
      </c>
      <c r="D55" s="500">
        <v>953</v>
      </c>
      <c r="E55" s="501">
        <v>53</v>
      </c>
      <c r="F55" s="502">
        <v>67.89</v>
      </c>
      <c r="G55" s="503">
        <v>24.361163380000001</v>
      </c>
      <c r="H55" s="499">
        <v>344.7389</v>
      </c>
      <c r="I55" s="500">
        <v>73.599999999999994</v>
      </c>
      <c r="J55" s="500">
        <v>1006</v>
      </c>
      <c r="K55" s="500">
        <v>180</v>
      </c>
      <c r="L55" s="501">
        <v>57</v>
      </c>
      <c r="M55" s="503">
        <v>16.636838019999999</v>
      </c>
      <c r="N55" s="504">
        <v>163.08750000000001</v>
      </c>
      <c r="O55" s="500">
        <v>35</v>
      </c>
      <c r="P55" s="500">
        <v>870</v>
      </c>
      <c r="Q55" s="501">
        <v>42</v>
      </c>
      <c r="R55" s="505">
        <v>40.689063069999996</v>
      </c>
      <c r="U55" s="94"/>
      <c r="V55" s="94"/>
    </row>
    <row r="56" spans="1:22" x14ac:dyDescent="0.25">
      <c r="A56" s="490" t="s">
        <v>482</v>
      </c>
      <c r="B56" s="491">
        <v>278.6019</v>
      </c>
      <c r="C56" s="492">
        <v>73</v>
      </c>
      <c r="D56" s="492">
        <v>1191</v>
      </c>
      <c r="E56" s="493">
        <v>48</v>
      </c>
      <c r="F56" s="494">
        <v>59.91</v>
      </c>
      <c r="G56" s="495">
        <v>25.419497489999998</v>
      </c>
      <c r="H56" s="491">
        <v>166.9015</v>
      </c>
      <c r="I56" s="492">
        <v>98</v>
      </c>
      <c r="J56" s="492">
        <v>1379</v>
      </c>
      <c r="K56" s="492">
        <v>260</v>
      </c>
      <c r="L56" s="493">
        <v>55</v>
      </c>
      <c r="M56" s="495">
        <v>15.408250689999999</v>
      </c>
      <c r="N56" s="496">
        <v>111.70039999999999</v>
      </c>
      <c r="O56" s="492">
        <v>46</v>
      </c>
      <c r="P56" s="492">
        <v>1100</v>
      </c>
      <c r="Q56" s="493">
        <v>35</v>
      </c>
      <c r="R56" s="497">
        <v>40.378192070000004</v>
      </c>
      <c r="U56" s="94"/>
      <c r="V56" s="94"/>
    </row>
    <row r="57" spans="1:22" x14ac:dyDescent="0.25">
      <c r="A57" s="498" t="s">
        <v>483</v>
      </c>
      <c r="B57" s="499">
        <v>247.54499999999999</v>
      </c>
      <c r="C57" s="500">
        <v>41.2</v>
      </c>
      <c r="D57" s="500">
        <v>675</v>
      </c>
      <c r="E57" s="501">
        <v>48</v>
      </c>
      <c r="F57" s="502">
        <v>68.38</v>
      </c>
      <c r="G57" s="503">
        <v>30.332666639999999</v>
      </c>
      <c r="H57" s="499">
        <v>169.26599999999999</v>
      </c>
      <c r="I57" s="500">
        <v>50</v>
      </c>
      <c r="J57" s="500">
        <v>595</v>
      </c>
      <c r="K57" s="500">
        <v>92</v>
      </c>
      <c r="L57" s="501">
        <v>52</v>
      </c>
      <c r="M57" s="503">
        <v>22.939632830000001</v>
      </c>
      <c r="N57" s="504">
        <v>78.278999999999996</v>
      </c>
      <c r="O57" s="500">
        <v>30</v>
      </c>
      <c r="P57" s="500">
        <v>755</v>
      </c>
      <c r="Q57" s="501">
        <v>39</v>
      </c>
      <c r="R57" s="505">
        <v>46.318936350000001</v>
      </c>
      <c r="U57" s="94"/>
      <c r="V57" s="94"/>
    </row>
    <row r="58" spans="1:22" x14ac:dyDescent="0.25">
      <c r="A58" s="490" t="s">
        <v>484</v>
      </c>
      <c r="B58" s="491">
        <v>505.91890000000001</v>
      </c>
      <c r="C58" s="492">
        <v>52.4</v>
      </c>
      <c r="D58" s="492">
        <v>952</v>
      </c>
      <c r="E58" s="493">
        <v>51</v>
      </c>
      <c r="F58" s="494">
        <v>58.46</v>
      </c>
      <c r="G58" s="495">
        <v>31.858065719999999</v>
      </c>
      <c r="H58" s="491">
        <v>295.755</v>
      </c>
      <c r="I58" s="492">
        <v>71.8</v>
      </c>
      <c r="J58" s="492">
        <v>952</v>
      </c>
      <c r="K58" s="492">
        <v>160</v>
      </c>
      <c r="L58" s="493">
        <v>57</v>
      </c>
      <c r="M58" s="495">
        <v>19.725549219999998</v>
      </c>
      <c r="N58" s="496">
        <v>210.16399999999999</v>
      </c>
      <c r="O58" s="492">
        <v>33.4</v>
      </c>
      <c r="P58" s="492">
        <v>953</v>
      </c>
      <c r="Q58" s="493">
        <v>40</v>
      </c>
      <c r="R58" s="497">
        <v>48.931649329999999</v>
      </c>
      <c r="U58" s="94"/>
      <c r="V58" s="94"/>
    </row>
    <row r="59" spans="1:22" x14ac:dyDescent="0.25">
      <c r="A59" s="498" t="s">
        <v>373</v>
      </c>
      <c r="B59" s="499">
        <v>2190.1664999999998</v>
      </c>
      <c r="C59" s="500">
        <v>59.6</v>
      </c>
      <c r="D59" s="500">
        <v>1380</v>
      </c>
      <c r="E59" s="501">
        <v>54</v>
      </c>
      <c r="F59" s="502">
        <v>59.2</v>
      </c>
      <c r="G59" s="503">
        <v>43.493586780000001</v>
      </c>
      <c r="H59" s="499">
        <v>1296.5284999999999</v>
      </c>
      <c r="I59" s="500">
        <v>75</v>
      </c>
      <c r="J59" s="500">
        <v>1280</v>
      </c>
      <c r="K59" s="500">
        <v>300</v>
      </c>
      <c r="L59" s="501">
        <v>60</v>
      </c>
      <c r="M59" s="503">
        <v>31.998649239999999</v>
      </c>
      <c r="N59" s="504">
        <v>893.63800000000003</v>
      </c>
      <c r="O59" s="500">
        <v>44</v>
      </c>
      <c r="P59" s="500">
        <v>1440</v>
      </c>
      <c r="Q59" s="501">
        <v>45</v>
      </c>
      <c r="R59" s="505">
        <v>60.170936580000003</v>
      </c>
      <c r="U59" s="94"/>
      <c r="V59" s="94"/>
    </row>
    <row r="60" spans="1:22" x14ac:dyDescent="0.25">
      <c r="A60" s="490" t="s">
        <v>485</v>
      </c>
      <c r="B60" s="491">
        <v>635.35199999999998</v>
      </c>
      <c r="C60" s="492">
        <v>66.5</v>
      </c>
      <c r="D60" s="492">
        <v>1030</v>
      </c>
      <c r="E60" s="493">
        <v>51</v>
      </c>
      <c r="F60" s="494">
        <v>59.39</v>
      </c>
      <c r="G60" s="495">
        <v>27.692681549999996</v>
      </c>
      <c r="H60" s="491">
        <v>377.34</v>
      </c>
      <c r="I60" s="492">
        <v>90.1</v>
      </c>
      <c r="J60" s="492">
        <v>1221</v>
      </c>
      <c r="K60" s="492">
        <v>225</v>
      </c>
      <c r="L60" s="493">
        <v>56</v>
      </c>
      <c r="M60" s="495">
        <v>16.795198619999997</v>
      </c>
      <c r="N60" s="496">
        <v>258.012</v>
      </c>
      <c r="O60" s="492">
        <v>38.700000000000003</v>
      </c>
      <c r="P60" s="492">
        <v>920</v>
      </c>
      <c r="Q60" s="493">
        <v>42</v>
      </c>
      <c r="R60" s="497">
        <v>43.630141020000003</v>
      </c>
      <c r="U60" s="94"/>
      <c r="V60" s="94"/>
    </row>
    <row r="61" spans="1:22" x14ac:dyDescent="0.25">
      <c r="A61" s="498" t="s">
        <v>375</v>
      </c>
      <c r="B61" s="499">
        <v>1403.7628</v>
      </c>
      <c r="C61" s="500">
        <v>83</v>
      </c>
      <c r="D61" s="500">
        <v>1300</v>
      </c>
      <c r="E61" s="501">
        <v>51</v>
      </c>
      <c r="F61" s="502">
        <v>70</v>
      </c>
      <c r="G61" s="503">
        <v>24.30568933</v>
      </c>
      <c r="H61" s="499">
        <v>982.572</v>
      </c>
      <c r="I61" s="500">
        <v>102</v>
      </c>
      <c r="J61" s="500">
        <v>1409</v>
      </c>
      <c r="K61" s="500">
        <v>275</v>
      </c>
      <c r="L61" s="501">
        <v>54</v>
      </c>
      <c r="M61" s="503">
        <v>16.264733670000002</v>
      </c>
      <c r="N61" s="504">
        <v>421.19079999999997</v>
      </c>
      <c r="O61" s="500">
        <v>45.8</v>
      </c>
      <c r="P61" s="500">
        <v>1140</v>
      </c>
      <c r="Q61" s="501">
        <v>40</v>
      </c>
      <c r="R61" s="505">
        <v>43.063974379999998</v>
      </c>
      <c r="U61" s="94"/>
      <c r="V61" s="94"/>
    </row>
    <row r="62" spans="1:22" x14ac:dyDescent="0.25">
      <c r="A62" s="490" t="s">
        <v>376</v>
      </c>
      <c r="B62" s="491">
        <v>741.59649999999999</v>
      </c>
      <c r="C62" s="492">
        <v>69</v>
      </c>
      <c r="D62" s="492">
        <v>1160</v>
      </c>
      <c r="E62" s="493">
        <v>49</v>
      </c>
      <c r="F62" s="494">
        <v>66.150000000000006</v>
      </c>
      <c r="G62" s="495">
        <v>26.354911920000003</v>
      </c>
      <c r="H62" s="491">
        <v>490.57159999999999</v>
      </c>
      <c r="I62" s="492">
        <v>85.8</v>
      </c>
      <c r="J62" s="492">
        <v>1175</v>
      </c>
      <c r="K62" s="492">
        <v>275</v>
      </c>
      <c r="L62" s="493">
        <v>54</v>
      </c>
      <c r="M62" s="495">
        <v>18.085481229999999</v>
      </c>
      <c r="N62" s="496">
        <v>251.0249</v>
      </c>
      <c r="O62" s="492">
        <v>47</v>
      </c>
      <c r="P62" s="492">
        <v>1150</v>
      </c>
      <c r="Q62" s="493">
        <v>39</v>
      </c>
      <c r="R62" s="497">
        <v>42.515653370000003</v>
      </c>
      <c r="U62" s="94"/>
      <c r="V62" s="94"/>
    </row>
    <row r="63" spans="1:22" x14ac:dyDescent="0.25">
      <c r="A63" s="498" t="s">
        <v>486</v>
      </c>
      <c r="B63" s="499">
        <v>329.00799999999998</v>
      </c>
      <c r="C63" s="500">
        <v>69.004000000000005</v>
      </c>
      <c r="D63" s="500">
        <v>1360</v>
      </c>
      <c r="E63" s="501">
        <v>55</v>
      </c>
      <c r="F63" s="502">
        <v>60.93</v>
      </c>
      <c r="G63" s="503">
        <v>36.947125199999995</v>
      </c>
      <c r="H63" s="499">
        <v>200.471</v>
      </c>
      <c r="I63" s="500">
        <v>96</v>
      </c>
      <c r="J63" s="500">
        <v>1592</v>
      </c>
      <c r="K63" s="500">
        <v>250</v>
      </c>
      <c r="L63" s="501">
        <v>59</v>
      </c>
      <c r="M63" s="503">
        <v>26.974475380000001</v>
      </c>
      <c r="N63" s="504">
        <v>128.53700000000001</v>
      </c>
      <c r="O63" s="500">
        <v>34</v>
      </c>
      <c r="P63" s="500">
        <v>1150</v>
      </c>
      <c r="Q63" s="501">
        <v>45</v>
      </c>
      <c r="R63" s="505">
        <v>52.500838039999998</v>
      </c>
      <c r="U63" s="94"/>
      <c r="V63" s="94"/>
    </row>
    <row r="64" spans="1:22" x14ac:dyDescent="0.25">
      <c r="A64" s="490" t="s">
        <v>487</v>
      </c>
      <c r="B64" s="491">
        <v>485.267</v>
      </c>
      <c r="C64" s="492">
        <v>55</v>
      </c>
      <c r="D64" s="492">
        <v>970</v>
      </c>
      <c r="E64" s="493">
        <v>54</v>
      </c>
      <c r="F64" s="494">
        <v>63.69</v>
      </c>
      <c r="G64" s="495">
        <v>32.262650129999997</v>
      </c>
      <c r="H64" s="491">
        <v>309.06700000000001</v>
      </c>
      <c r="I64" s="492">
        <v>70</v>
      </c>
      <c r="J64" s="492">
        <v>965</v>
      </c>
      <c r="K64" s="492">
        <v>200</v>
      </c>
      <c r="L64" s="493">
        <v>58</v>
      </c>
      <c r="M64" s="495">
        <v>22.38026112</v>
      </c>
      <c r="N64" s="496">
        <v>176.2</v>
      </c>
      <c r="O64" s="492">
        <v>33.799999999999997</v>
      </c>
      <c r="P64" s="492">
        <v>980</v>
      </c>
      <c r="Q64" s="493">
        <v>44</v>
      </c>
      <c r="R64" s="497">
        <v>49.59704876</v>
      </c>
      <c r="U64" s="94"/>
      <c r="V64" s="94"/>
    </row>
    <row r="65" spans="1:22" x14ac:dyDescent="0.25">
      <c r="A65" s="498" t="s">
        <v>488</v>
      </c>
      <c r="B65" s="499">
        <v>7344.9477000000006</v>
      </c>
      <c r="C65" s="500">
        <v>82.9</v>
      </c>
      <c r="D65" s="500">
        <v>1687</v>
      </c>
      <c r="E65" s="501">
        <v>53</v>
      </c>
      <c r="F65" s="502">
        <v>51.42</v>
      </c>
      <c r="G65" s="503">
        <v>39.266702530000003</v>
      </c>
      <c r="H65" s="499">
        <v>3777.0492999999997</v>
      </c>
      <c r="I65" s="500">
        <v>118</v>
      </c>
      <c r="J65" s="500">
        <v>2084</v>
      </c>
      <c r="K65" s="500">
        <v>450</v>
      </c>
      <c r="L65" s="501">
        <v>57</v>
      </c>
      <c r="M65" s="503">
        <v>30.265375970000001</v>
      </c>
      <c r="N65" s="504">
        <v>3567.8984999999998</v>
      </c>
      <c r="O65" s="500">
        <v>55</v>
      </c>
      <c r="P65" s="500">
        <v>1487</v>
      </c>
      <c r="Q65" s="501">
        <v>46</v>
      </c>
      <c r="R65" s="505">
        <v>48.795688149999997</v>
      </c>
      <c r="U65" s="94"/>
      <c r="V65" s="94"/>
    </row>
    <row r="66" spans="1:22" x14ac:dyDescent="0.25">
      <c r="A66" s="490" t="s">
        <v>489</v>
      </c>
      <c r="B66" s="491">
        <v>332.58100000000002</v>
      </c>
      <c r="C66" s="492">
        <v>64.900000000000006</v>
      </c>
      <c r="D66" s="492">
        <v>1069</v>
      </c>
      <c r="E66" s="493">
        <v>64</v>
      </c>
      <c r="F66" s="494">
        <v>76.52</v>
      </c>
      <c r="G66" s="495">
        <v>28.962266450000001</v>
      </c>
      <c r="H66" s="491">
        <v>254.48400000000001</v>
      </c>
      <c r="I66" s="492">
        <v>72.2</v>
      </c>
      <c r="J66" s="492">
        <v>960</v>
      </c>
      <c r="K66" s="492">
        <v>255</v>
      </c>
      <c r="L66" s="493">
        <v>66</v>
      </c>
      <c r="M66" s="495">
        <v>21.89174891</v>
      </c>
      <c r="N66" s="496">
        <v>78.096999999999994</v>
      </c>
      <c r="O66" s="492">
        <v>45.66</v>
      </c>
      <c r="P66" s="492">
        <v>1310</v>
      </c>
      <c r="Q66" s="493">
        <v>49</v>
      </c>
      <c r="R66" s="497">
        <v>52.001994850000003</v>
      </c>
      <c r="U66" s="94"/>
      <c r="V66" s="94"/>
    </row>
    <row r="67" spans="1:22" x14ac:dyDescent="0.25">
      <c r="A67" s="498" t="s">
        <v>490</v>
      </c>
      <c r="B67" s="499">
        <v>218.71809999999999</v>
      </c>
      <c r="C67" s="500">
        <v>79</v>
      </c>
      <c r="D67" s="500">
        <v>1242</v>
      </c>
      <c r="E67" s="501">
        <v>47</v>
      </c>
      <c r="F67" s="502">
        <v>75.41</v>
      </c>
      <c r="G67" s="503">
        <v>22.490498419999998</v>
      </c>
      <c r="H67" s="499">
        <v>164.94409999999999</v>
      </c>
      <c r="I67" s="500">
        <v>90</v>
      </c>
      <c r="J67" s="500">
        <v>1320</v>
      </c>
      <c r="K67" s="500">
        <v>300</v>
      </c>
      <c r="L67" s="501">
        <v>50</v>
      </c>
      <c r="M67" s="503">
        <v>17.28293747</v>
      </c>
      <c r="N67" s="504">
        <v>53.774000000000001</v>
      </c>
      <c r="O67" s="500">
        <v>48.8</v>
      </c>
      <c r="P67" s="500">
        <v>1115</v>
      </c>
      <c r="Q67" s="501">
        <v>38</v>
      </c>
      <c r="R67" s="505">
        <v>38.463947180000005</v>
      </c>
      <c r="U67" s="94"/>
      <c r="V67" s="94"/>
    </row>
    <row r="68" spans="1:22" x14ac:dyDescent="0.25">
      <c r="A68" s="490" t="s">
        <v>491</v>
      </c>
      <c r="B68" s="491">
        <v>523.19000000000005</v>
      </c>
      <c r="C68" s="492">
        <v>60</v>
      </c>
      <c r="D68" s="492">
        <v>923</v>
      </c>
      <c r="E68" s="493">
        <v>49</v>
      </c>
      <c r="F68" s="494">
        <v>62.81</v>
      </c>
      <c r="G68" s="495">
        <v>25.577378270000001</v>
      </c>
      <c r="H68" s="491">
        <v>328.62979999999999</v>
      </c>
      <c r="I68" s="492">
        <v>80</v>
      </c>
      <c r="J68" s="492">
        <v>1004</v>
      </c>
      <c r="K68" s="492">
        <v>170</v>
      </c>
      <c r="L68" s="493">
        <v>55</v>
      </c>
      <c r="M68" s="495">
        <v>15.55423439</v>
      </c>
      <c r="N68" s="496">
        <v>194.56020000000001</v>
      </c>
      <c r="O68" s="492">
        <v>36.6</v>
      </c>
      <c r="P68" s="492">
        <v>860</v>
      </c>
      <c r="Q68" s="493">
        <v>38</v>
      </c>
      <c r="R68" s="497">
        <v>42.507374290000001</v>
      </c>
      <c r="U68" s="94"/>
      <c r="V68" s="94"/>
    </row>
    <row r="69" spans="1:22" x14ac:dyDescent="0.25">
      <c r="A69" s="498" t="s">
        <v>492</v>
      </c>
      <c r="B69" s="499">
        <v>367.79429999999996</v>
      </c>
      <c r="C69" s="500">
        <v>67.2</v>
      </c>
      <c r="D69" s="500">
        <v>1068</v>
      </c>
      <c r="E69" s="501">
        <v>49</v>
      </c>
      <c r="F69" s="502">
        <v>65.91</v>
      </c>
      <c r="G69" s="503">
        <v>27.07976699</v>
      </c>
      <c r="H69" s="499">
        <v>242.4119</v>
      </c>
      <c r="I69" s="500">
        <v>84.6</v>
      </c>
      <c r="J69" s="500">
        <v>1193</v>
      </c>
      <c r="K69" s="500">
        <v>183</v>
      </c>
      <c r="L69" s="501">
        <v>53</v>
      </c>
      <c r="M69" s="503">
        <v>18.73134971</v>
      </c>
      <c r="N69" s="504">
        <v>125.38239999999999</v>
      </c>
      <c r="O69" s="500">
        <v>40</v>
      </c>
      <c r="P69" s="500">
        <v>933</v>
      </c>
      <c r="Q69" s="501">
        <v>40</v>
      </c>
      <c r="R69" s="505">
        <v>43.220433589999999</v>
      </c>
      <c r="U69" s="94"/>
      <c r="V69" s="94"/>
    </row>
    <row r="70" spans="1:22" x14ac:dyDescent="0.25">
      <c r="A70" s="490" t="s">
        <v>493</v>
      </c>
      <c r="B70" s="491">
        <v>893.5551999999999</v>
      </c>
      <c r="C70" s="492">
        <v>61.2</v>
      </c>
      <c r="D70" s="492">
        <v>1230</v>
      </c>
      <c r="E70" s="493">
        <v>51</v>
      </c>
      <c r="F70" s="494">
        <v>62.64</v>
      </c>
      <c r="G70" s="495">
        <v>35.121411089999995</v>
      </c>
      <c r="H70" s="491">
        <v>559.72370000000001</v>
      </c>
      <c r="I70" s="492">
        <v>75</v>
      </c>
      <c r="J70" s="492">
        <v>1150</v>
      </c>
      <c r="K70" s="492">
        <v>250</v>
      </c>
      <c r="L70" s="493">
        <v>57</v>
      </c>
      <c r="M70" s="495">
        <v>23.870989679999997</v>
      </c>
      <c r="N70" s="496">
        <v>333.83150000000001</v>
      </c>
      <c r="O70" s="492">
        <v>45</v>
      </c>
      <c r="P70" s="492">
        <v>1310</v>
      </c>
      <c r="Q70" s="493">
        <v>40</v>
      </c>
      <c r="R70" s="497">
        <v>53.98460627</v>
      </c>
      <c r="U70" s="94"/>
      <c r="V70" s="94"/>
    </row>
    <row r="71" spans="1:22" x14ac:dyDescent="0.25">
      <c r="A71" s="498" t="s">
        <v>494</v>
      </c>
      <c r="B71" s="499">
        <v>268.524</v>
      </c>
      <c r="C71" s="500">
        <v>92.5</v>
      </c>
      <c r="D71" s="500">
        <v>2023</v>
      </c>
      <c r="E71" s="501">
        <v>55</v>
      </c>
      <c r="F71" s="502">
        <v>62.53</v>
      </c>
      <c r="G71" s="503">
        <v>38.033843040000001</v>
      </c>
      <c r="H71" s="499">
        <v>167.91</v>
      </c>
      <c r="I71" s="500">
        <v>114</v>
      </c>
      <c r="J71" s="500">
        <v>2152</v>
      </c>
      <c r="K71" s="500">
        <v>600</v>
      </c>
      <c r="L71" s="501">
        <v>59</v>
      </c>
      <c r="M71" s="503">
        <v>27.650526169999999</v>
      </c>
      <c r="N71" s="504">
        <v>100.614</v>
      </c>
      <c r="O71" s="500">
        <v>68</v>
      </c>
      <c r="P71" s="500">
        <v>1930</v>
      </c>
      <c r="Q71" s="501">
        <v>43</v>
      </c>
      <c r="R71" s="505">
        <v>55.362075570000002</v>
      </c>
      <c r="U71" s="94"/>
      <c r="V71" s="94"/>
    </row>
    <row r="72" spans="1:22" x14ac:dyDescent="0.25">
      <c r="A72" s="490" t="s">
        <v>495</v>
      </c>
      <c r="B72" s="491">
        <v>230.04300000000001</v>
      </c>
      <c r="C72" s="492">
        <v>57.4</v>
      </c>
      <c r="D72" s="492">
        <v>984</v>
      </c>
      <c r="E72" s="493">
        <v>59</v>
      </c>
      <c r="F72" s="494">
        <v>77.34</v>
      </c>
      <c r="G72" s="495">
        <v>28.789401050000002</v>
      </c>
      <c r="H72" s="491">
        <v>177.91300000000001</v>
      </c>
      <c r="I72" s="492">
        <v>63.8</v>
      </c>
      <c r="J72" s="492">
        <v>914</v>
      </c>
      <c r="K72" s="492">
        <v>220</v>
      </c>
      <c r="L72" s="493">
        <v>62</v>
      </c>
      <c r="M72" s="495">
        <v>22.680748999999999</v>
      </c>
      <c r="N72" s="496">
        <v>52.13</v>
      </c>
      <c r="O72" s="492">
        <v>42</v>
      </c>
      <c r="P72" s="492">
        <v>1110</v>
      </c>
      <c r="Q72" s="493">
        <v>49</v>
      </c>
      <c r="R72" s="497">
        <v>49.637445810000003</v>
      </c>
      <c r="U72" s="94"/>
      <c r="V72" s="94"/>
    </row>
    <row r="73" spans="1:22" x14ac:dyDescent="0.25">
      <c r="A73" s="498" t="s">
        <v>387</v>
      </c>
      <c r="B73" s="499">
        <v>2321.0630000000001</v>
      </c>
      <c r="C73" s="500">
        <v>74</v>
      </c>
      <c r="D73" s="500">
        <v>1285</v>
      </c>
      <c r="E73" s="501">
        <v>53</v>
      </c>
      <c r="F73" s="502">
        <v>66.84</v>
      </c>
      <c r="G73" s="503">
        <v>32.153728600000001</v>
      </c>
      <c r="H73" s="499">
        <v>1551.2885000000001</v>
      </c>
      <c r="I73" s="500">
        <v>96</v>
      </c>
      <c r="J73" s="500">
        <v>1418</v>
      </c>
      <c r="K73" s="500">
        <v>250</v>
      </c>
      <c r="L73" s="501">
        <v>57</v>
      </c>
      <c r="M73" s="503">
        <v>23.31148237</v>
      </c>
      <c r="N73" s="504">
        <v>769.77449999999999</v>
      </c>
      <c r="O73" s="500">
        <v>41.1</v>
      </c>
      <c r="P73" s="500">
        <v>1160</v>
      </c>
      <c r="Q73" s="501">
        <v>43</v>
      </c>
      <c r="R73" s="505">
        <v>49.973064659999999</v>
      </c>
      <c r="U73" s="94"/>
      <c r="V73" s="94"/>
    </row>
    <row r="74" spans="1:22" x14ac:dyDescent="0.25">
      <c r="A74" s="490" t="s">
        <v>496</v>
      </c>
      <c r="B74" s="491">
        <v>1764.9565</v>
      </c>
      <c r="C74" s="492">
        <v>67</v>
      </c>
      <c r="D74" s="492">
        <v>1180</v>
      </c>
      <c r="E74" s="493">
        <v>51</v>
      </c>
      <c r="F74" s="494">
        <v>64.58</v>
      </c>
      <c r="G74" s="495">
        <v>29.11297381</v>
      </c>
      <c r="H74" s="491">
        <v>1139.8701000000001</v>
      </c>
      <c r="I74" s="492">
        <v>82</v>
      </c>
      <c r="J74" s="492">
        <v>1178</v>
      </c>
      <c r="K74" s="492">
        <v>275</v>
      </c>
      <c r="L74" s="493">
        <v>57</v>
      </c>
      <c r="M74" s="495">
        <v>20.303088429999999</v>
      </c>
      <c r="N74" s="496">
        <v>625.08640000000003</v>
      </c>
      <c r="O74" s="492">
        <v>48</v>
      </c>
      <c r="P74" s="492">
        <v>1180</v>
      </c>
      <c r="Q74" s="493">
        <v>41</v>
      </c>
      <c r="R74" s="497">
        <v>45.178151129999996</v>
      </c>
      <c r="U74" s="94"/>
      <c r="V74" s="94"/>
    </row>
    <row r="75" spans="1:22" x14ac:dyDescent="0.25">
      <c r="A75" s="498" t="s">
        <v>497</v>
      </c>
      <c r="B75" s="499">
        <v>1025.7295999999999</v>
      </c>
      <c r="C75" s="500">
        <v>63</v>
      </c>
      <c r="D75" s="500">
        <v>879</v>
      </c>
      <c r="E75" s="501">
        <v>55</v>
      </c>
      <c r="F75" s="502">
        <v>68.489999999999995</v>
      </c>
      <c r="G75" s="503">
        <v>23.144936560000001</v>
      </c>
      <c r="H75" s="499">
        <v>702.51949999999999</v>
      </c>
      <c r="I75" s="500">
        <v>76.099999999999994</v>
      </c>
      <c r="J75" s="500">
        <v>891</v>
      </c>
      <c r="K75" s="500">
        <v>160</v>
      </c>
      <c r="L75" s="501">
        <v>58</v>
      </c>
      <c r="M75" s="503">
        <v>15.573437509999998</v>
      </c>
      <c r="N75" s="504">
        <v>323.21009999999995</v>
      </c>
      <c r="O75" s="500">
        <v>36.4</v>
      </c>
      <c r="P75" s="500">
        <v>860</v>
      </c>
      <c r="Q75" s="501">
        <v>43</v>
      </c>
      <c r="R75" s="505">
        <v>39.602106809999995</v>
      </c>
      <c r="U75" s="94"/>
      <c r="V75" s="94"/>
    </row>
    <row r="76" spans="1:22" x14ac:dyDescent="0.25">
      <c r="A76" s="490" t="s">
        <v>498</v>
      </c>
      <c r="B76" s="491">
        <v>967.39750000000004</v>
      </c>
      <c r="C76" s="492">
        <v>77.2</v>
      </c>
      <c r="D76" s="492">
        <v>1475</v>
      </c>
      <c r="E76" s="493">
        <v>50</v>
      </c>
      <c r="F76" s="494">
        <v>61.74</v>
      </c>
      <c r="G76" s="495">
        <v>32.28586018</v>
      </c>
      <c r="H76" s="491">
        <v>597.30469999999991</v>
      </c>
      <c r="I76" s="492">
        <v>98.7</v>
      </c>
      <c r="J76" s="492">
        <v>1627</v>
      </c>
      <c r="K76" s="492">
        <v>400</v>
      </c>
      <c r="L76" s="493">
        <v>55</v>
      </c>
      <c r="M76" s="495">
        <v>22.957381609999999</v>
      </c>
      <c r="N76" s="496">
        <v>370.09280000000001</v>
      </c>
      <c r="O76" s="492">
        <v>52.5</v>
      </c>
      <c r="P76" s="492">
        <v>1363</v>
      </c>
      <c r="Q76" s="493">
        <v>40</v>
      </c>
      <c r="R76" s="497">
        <v>47.341397399999998</v>
      </c>
      <c r="U76" s="94"/>
      <c r="V76" s="94"/>
    </row>
    <row r="77" spans="1:22" x14ac:dyDescent="0.25">
      <c r="A77" s="498" t="s">
        <v>499</v>
      </c>
      <c r="B77" s="499">
        <v>628.49369999999999</v>
      </c>
      <c r="C77" s="500">
        <v>70</v>
      </c>
      <c r="D77" s="500">
        <v>1235</v>
      </c>
      <c r="E77" s="501">
        <v>54</v>
      </c>
      <c r="F77" s="502">
        <v>62</v>
      </c>
      <c r="G77" s="503">
        <v>32.701513169999998</v>
      </c>
      <c r="H77" s="499">
        <v>389.6789</v>
      </c>
      <c r="I77" s="500">
        <v>93.24</v>
      </c>
      <c r="J77" s="500">
        <v>1525</v>
      </c>
      <c r="K77" s="500">
        <v>300</v>
      </c>
      <c r="L77" s="501">
        <v>57</v>
      </c>
      <c r="M77" s="503">
        <v>24.795795979999998</v>
      </c>
      <c r="N77" s="504">
        <v>238.81479999999999</v>
      </c>
      <c r="O77" s="500">
        <v>36.4</v>
      </c>
      <c r="P77" s="500">
        <v>1000</v>
      </c>
      <c r="Q77" s="501">
        <v>47</v>
      </c>
      <c r="R77" s="505">
        <v>45.601424569999999</v>
      </c>
      <c r="U77" s="94"/>
      <c r="V77" s="94"/>
    </row>
    <row r="78" spans="1:22" x14ac:dyDescent="0.25">
      <c r="A78" s="490" t="s">
        <v>500</v>
      </c>
      <c r="B78" s="491">
        <v>181.9836</v>
      </c>
      <c r="C78" s="492">
        <v>77.3</v>
      </c>
      <c r="D78" s="492">
        <v>1315</v>
      </c>
      <c r="E78" s="493">
        <v>42</v>
      </c>
      <c r="F78" s="494">
        <v>67.7</v>
      </c>
      <c r="G78" s="495">
        <v>27.656751870000001</v>
      </c>
      <c r="H78" s="491">
        <v>123.19609</v>
      </c>
      <c r="I78" s="492">
        <v>97.1</v>
      </c>
      <c r="J78" s="492">
        <v>1459</v>
      </c>
      <c r="K78" s="492">
        <v>350</v>
      </c>
      <c r="L78" s="493">
        <v>47</v>
      </c>
      <c r="M78" s="495">
        <v>17.724154889999998</v>
      </c>
      <c r="N78" s="496">
        <v>58.787534000000001</v>
      </c>
      <c r="O78" s="492">
        <v>44</v>
      </c>
      <c r="P78" s="492">
        <v>1130</v>
      </c>
      <c r="Q78" s="493">
        <v>29</v>
      </c>
      <c r="R78" s="497">
        <v>48.471659420000002</v>
      </c>
      <c r="U78" s="94"/>
      <c r="V78" s="94"/>
    </row>
    <row r="79" spans="1:22" x14ac:dyDescent="0.25">
      <c r="A79" s="498" t="s">
        <v>501</v>
      </c>
      <c r="B79" s="499">
        <v>517.6123</v>
      </c>
      <c r="C79" s="500">
        <v>77</v>
      </c>
      <c r="D79" s="500">
        <v>1220</v>
      </c>
      <c r="E79" s="501">
        <v>48</v>
      </c>
      <c r="F79" s="502">
        <v>65.209999999999994</v>
      </c>
      <c r="G79" s="503">
        <v>25.494602319999998</v>
      </c>
      <c r="H79" s="499">
        <v>337.5351</v>
      </c>
      <c r="I79" s="500">
        <v>100.6</v>
      </c>
      <c r="J79" s="500">
        <v>1337</v>
      </c>
      <c r="K79" s="500">
        <v>274</v>
      </c>
      <c r="L79" s="501">
        <v>52</v>
      </c>
      <c r="M79" s="503">
        <v>15.95385671</v>
      </c>
      <c r="N79" s="504">
        <v>180.07729999999998</v>
      </c>
      <c r="O79" s="500">
        <v>44</v>
      </c>
      <c r="P79" s="500">
        <v>1148</v>
      </c>
      <c r="Q79" s="501">
        <v>40</v>
      </c>
      <c r="R79" s="505">
        <v>43.377685550000002</v>
      </c>
      <c r="U79" s="94"/>
      <c r="V79" s="94"/>
    </row>
    <row r="80" spans="1:22" x14ac:dyDescent="0.25">
      <c r="A80" s="490" t="s">
        <v>502</v>
      </c>
      <c r="B80" s="491">
        <v>498.35978</v>
      </c>
      <c r="C80" s="492">
        <v>68.099999999999994</v>
      </c>
      <c r="D80" s="492">
        <v>1200</v>
      </c>
      <c r="E80" s="493">
        <v>53</v>
      </c>
      <c r="F80" s="494">
        <v>66.86</v>
      </c>
      <c r="G80" s="495">
        <v>29.290333390000001</v>
      </c>
      <c r="H80" s="491">
        <v>333.21080000000001</v>
      </c>
      <c r="I80" s="492">
        <v>90</v>
      </c>
      <c r="J80" s="492">
        <v>1241</v>
      </c>
      <c r="K80" s="492">
        <v>250</v>
      </c>
      <c r="L80" s="493">
        <v>57</v>
      </c>
      <c r="M80" s="495">
        <v>19.15338933</v>
      </c>
      <c r="N80" s="496">
        <v>165.149</v>
      </c>
      <c r="O80" s="492">
        <v>40</v>
      </c>
      <c r="P80" s="492">
        <v>1158</v>
      </c>
      <c r="Q80" s="493">
        <v>42</v>
      </c>
      <c r="R80" s="497">
        <v>49.743005629999999</v>
      </c>
      <c r="U80" s="94"/>
      <c r="V80" s="94"/>
    </row>
    <row r="81" spans="1:22" x14ac:dyDescent="0.25">
      <c r="A81" s="498" t="s">
        <v>503</v>
      </c>
      <c r="B81" s="499">
        <v>1379.7070000000001</v>
      </c>
      <c r="C81" s="500">
        <v>70.5</v>
      </c>
      <c r="D81" s="500">
        <v>1500</v>
      </c>
      <c r="E81" s="501">
        <v>51</v>
      </c>
      <c r="F81" s="502">
        <v>63.99</v>
      </c>
      <c r="G81" s="503">
        <v>38.774827119999998</v>
      </c>
      <c r="H81" s="499">
        <v>882.89200000000005</v>
      </c>
      <c r="I81" s="500">
        <v>85.8</v>
      </c>
      <c r="J81" s="500">
        <v>1573</v>
      </c>
      <c r="K81" s="500">
        <v>375</v>
      </c>
      <c r="L81" s="501">
        <v>56</v>
      </c>
      <c r="M81" s="503">
        <v>30.306878690000001</v>
      </c>
      <c r="N81" s="504">
        <v>496.815</v>
      </c>
      <c r="O81" s="500">
        <v>48</v>
      </c>
      <c r="P81" s="500">
        <v>1424</v>
      </c>
      <c r="Q81" s="501">
        <v>43</v>
      </c>
      <c r="R81" s="505">
        <v>53.823256490000006</v>
      </c>
      <c r="U81" s="94"/>
      <c r="V81" s="94"/>
    </row>
    <row r="82" spans="1:22" x14ac:dyDescent="0.25">
      <c r="A82" s="490" t="s">
        <v>504</v>
      </c>
      <c r="B82" s="491">
        <v>438.00109999999995</v>
      </c>
      <c r="C82" s="492">
        <v>61.03</v>
      </c>
      <c r="D82" s="492">
        <v>960</v>
      </c>
      <c r="E82" s="493">
        <v>54</v>
      </c>
      <c r="F82" s="494">
        <v>66.06</v>
      </c>
      <c r="G82" s="495">
        <v>28.158596159999998</v>
      </c>
      <c r="H82" s="491">
        <v>289.35399999999998</v>
      </c>
      <c r="I82" s="492">
        <v>80.25</v>
      </c>
      <c r="J82" s="492">
        <v>1030</v>
      </c>
      <c r="K82" s="492">
        <v>150</v>
      </c>
      <c r="L82" s="493">
        <v>57</v>
      </c>
      <c r="M82" s="495">
        <v>17.595359680000001</v>
      </c>
      <c r="N82" s="496">
        <v>148.64709999999999</v>
      </c>
      <c r="O82" s="492">
        <v>34.200000000000003</v>
      </c>
      <c r="P82" s="492">
        <v>900</v>
      </c>
      <c r="Q82" s="493">
        <v>44</v>
      </c>
      <c r="R82" s="497">
        <v>48.720827700000001</v>
      </c>
      <c r="U82" s="94"/>
      <c r="V82" s="94"/>
    </row>
    <row r="83" spans="1:22" x14ac:dyDescent="0.25">
      <c r="A83" s="498" t="s">
        <v>397</v>
      </c>
      <c r="B83" s="499">
        <v>854.28099999999995</v>
      </c>
      <c r="C83" s="500">
        <v>76.900000000000006</v>
      </c>
      <c r="D83" s="500">
        <v>1520</v>
      </c>
      <c r="E83" s="501">
        <v>52</v>
      </c>
      <c r="F83" s="502">
        <v>60.63</v>
      </c>
      <c r="G83" s="503">
        <v>35.755681989999999</v>
      </c>
      <c r="H83" s="499">
        <v>517.92899999999997</v>
      </c>
      <c r="I83" s="500">
        <v>100.6</v>
      </c>
      <c r="J83" s="500">
        <v>1707</v>
      </c>
      <c r="K83" s="500">
        <v>425</v>
      </c>
      <c r="L83" s="501">
        <v>58</v>
      </c>
      <c r="M83" s="503">
        <v>25.026401879999998</v>
      </c>
      <c r="N83" s="504">
        <v>336.35199999999998</v>
      </c>
      <c r="O83" s="500">
        <v>50</v>
      </c>
      <c r="P83" s="500">
        <v>1400</v>
      </c>
      <c r="Q83" s="501">
        <v>42</v>
      </c>
      <c r="R83" s="505">
        <v>52.27707624</v>
      </c>
      <c r="U83" s="94"/>
      <c r="V83" s="94"/>
    </row>
    <row r="84" spans="1:22" x14ac:dyDescent="0.25">
      <c r="A84" s="490" t="s">
        <v>505</v>
      </c>
      <c r="B84" s="491">
        <v>405.7758</v>
      </c>
      <c r="C84" s="492">
        <v>79</v>
      </c>
      <c r="D84" s="492">
        <v>1300</v>
      </c>
      <c r="E84" s="493">
        <v>47</v>
      </c>
      <c r="F84" s="494">
        <v>67.92</v>
      </c>
      <c r="G84" s="495">
        <v>27.272409199999998</v>
      </c>
      <c r="H84" s="491">
        <v>275.60359999999997</v>
      </c>
      <c r="I84" s="492">
        <v>95</v>
      </c>
      <c r="J84" s="492">
        <v>1421</v>
      </c>
      <c r="K84" s="492">
        <v>345</v>
      </c>
      <c r="L84" s="493">
        <v>51</v>
      </c>
      <c r="M84" s="495">
        <v>19.524149599999998</v>
      </c>
      <c r="N84" s="496">
        <v>130.1722</v>
      </c>
      <c r="O84" s="492">
        <v>50</v>
      </c>
      <c r="P84" s="492">
        <v>1152</v>
      </c>
      <c r="Q84" s="493">
        <v>36</v>
      </c>
      <c r="R84" s="497">
        <v>43.67720783</v>
      </c>
      <c r="U84" s="94"/>
      <c r="V84" s="94"/>
    </row>
    <row r="85" spans="1:22" x14ac:dyDescent="0.25">
      <c r="A85" s="498" t="s">
        <v>506</v>
      </c>
      <c r="B85" s="499">
        <v>828.61630000000002</v>
      </c>
      <c r="C85" s="500">
        <v>60.7</v>
      </c>
      <c r="D85" s="500">
        <v>1050</v>
      </c>
      <c r="E85" s="501">
        <v>50</v>
      </c>
      <c r="F85" s="502">
        <v>62.36</v>
      </c>
      <c r="G85" s="503">
        <v>30.819103120000001</v>
      </c>
      <c r="H85" s="499">
        <v>516.73140000000001</v>
      </c>
      <c r="I85" s="500">
        <v>78</v>
      </c>
      <c r="J85" s="500">
        <v>1064</v>
      </c>
      <c r="K85" s="500">
        <v>190</v>
      </c>
      <c r="L85" s="501">
        <v>55</v>
      </c>
      <c r="M85" s="503">
        <v>21.22662961</v>
      </c>
      <c r="N85" s="504">
        <v>311.88490000000002</v>
      </c>
      <c r="O85" s="500">
        <v>42</v>
      </c>
      <c r="P85" s="500">
        <v>1040</v>
      </c>
      <c r="Q85" s="501">
        <v>40</v>
      </c>
      <c r="R85" s="505">
        <v>46.71192765</v>
      </c>
      <c r="U85" s="94"/>
      <c r="V85" s="94"/>
    </row>
    <row r="86" spans="1:22" x14ac:dyDescent="0.25">
      <c r="A86" s="490" t="s">
        <v>507</v>
      </c>
      <c r="B86" s="491">
        <v>1132.434</v>
      </c>
      <c r="C86" s="492">
        <v>83</v>
      </c>
      <c r="D86" s="492">
        <v>1870</v>
      </c>
      <c r="E86" s="493">
        <v>50</v>
      </c>
      <c r="F86" s="494">
        <v>53.96</v>
      </c>
      <c r="G86" s="495">
        <v>41.707330939999999</v>
      </c>
      <c r="H86" s="491">
        <v>611.06200000000001</v>
      </c>
      <c r="I86" s="492">
        <v>110.01</v>
      </c>
      <c r="J86" s="492">
        <v>2118</v>
      </c>
      <c r="K86" s="492">
        <v>600</v>
      </c>
      <c r="L86" s="493">
        <v>57</v>
      </c>
      <c r="M86" s="495">
        <v>30.717995760000001</v>
      </c>
      <c r="N86" s="496">
        <v>521.37199999999996</v>
      </c>
      <c r="O86" s="492">
        <v>60</v>
      </c>
      <c r="P86" s="492">
        <v>1750</v>
      </c>
      <c r="Q86" s="493">
        <v>41</v>
      </c>
      <c r="R86" s="497">
        <v>54.587125780000001</v>
      </c>
      <c r="U86" s="94"/>
      <c r="V86" s="94"/>
    </row>
    <row r="87" spans="1:22" x14ac:dyDescent="0.25">
      <c r="A87" s="498" t="s">
        <v>508</v>
      </c>
      <c r="B87" s="499">
        <v>1721.578</v>
      </c>
      <c r="C87" s="500">
        <v>113.2</v>
      </c>
      <c r="D87" s="500">
        <v>2183</v>
      </c>
      <c r="E87" s="501">
        <v>51</v>
      </c>
      <c r="F87" s="502">
        <v>54</v>
      </c>
      <c r="G87" s="503">
        <v>34.941139820000004</v>
      </c>
      <c r="H87" s="499">
        <v>929.625</v>
      </c>
      <c r="I87" s="500">
        <v>143.19999999999999</v>
      </c>
      <c r="J87" s="500">
        <v>2448</v>
      </c>
      <c r="K87" s="500">
        <v>900</v>
      </c>
      <c r="L87" s="501">
        <v>57</v>
      </c>
      <c r="M87" s="503">
        <v>27.812612060000003</v>
      </c>
      <c r="N87" s="504">
        <v>791.95299999999997</v>
      </c>
      <c r="O87" s="500">
        <v>82</v>
      </c>
      <c r="P87" s="500">
        <v>2050</v>
      </c>
      <c r="Q87" s="501">
        <v>42</v>
      </c>
      <c r="R87" s="505">
        <v>43.308883909999999</v>
      </c>
      <c r="U87" s="94"/>
      <c r="V87" s="94"/>
    </row>
    <row r="88" spans="1:22" x14ac:dyDescent="0.25">
      <c r="A88" s="490" t="s">
        <v>509</v>
      </c>
      <c r="B88" s="491">
        <v>659.08169999999996</v>
      </c>
      <c r="C88" s="492">
        <v>129.4</v>
      </c>
      <c r="D88" s="492">
        <v>2451</v>
      </c>
      <c r="E88" s="493">
        <v>50</v>
      </c>
      <c r="F88" s="494">
        <v>55.37</v>
      </c>
      <c r="G88" s="495">
        <v>33.877649900000002</v>
      </c>
      <c r="H88" s="491">
        <v>364.93759999999997</v>
      </c>
      <c r="I88" s="492">
        <v>164</v>
      </c>
      <c r="J88" s="492">
        <v>2609</v>
      </c>
      <c r="K88" s="492">
        <v>1000</v>
      </c>
      <c r="L88" s="493">
        <v>56</v>
      </c>
      <c r="M88" s="495">
        <v>25.262922049999997</v>
      </c>
      <c r="N88" s="496">
        <v>294.14409999999998</v>
      </c>
      <c r="O88" s="492">
        <v>95</v>
      </c>
      <c r="P88" s="492">
        <v>2378</v>
      </c>
      <c r="Q88" s="493">
        <v>40</v>
      </c>
      <c r="R88" s="497">
        <v>44.565740230000003</v>
      </c>
      <c r="U88" s="94"/>
      <c r="V88" s="94"/>
    </row>
    <row r="89" spans="1:22" x14ac:dyDescent="0.25">
      <c r="A89" s="498" t="s">
        <v>510</v>
      </c>
      <c r="B89" s="499">
        <v>230.78011999999998</v>
      </c>
      <c r="C89" s="500">
        <v>54</v>
      </c>
      <c r="D89" s="500">
        <v>797</v>
      </c>
      <c r="E89" s="501">
        <v>55</v>
      </c>
      <c r="F89" s="502">
        <v>67.14</v>
      </c>
      <c r="G89" s="503">
        <v>27.112299200000002</v>
      </c>
      <c r="H89" s="499">
        <v>154.93842999999998</v>
      </c>
      <c r="I89" s="500">
        <v>65.3</v>
      </c>
      <c r="J89" s="500">
        <v>844</v>
      </c>
      <c r="K89" s="500">
        <v>140</v>
      </c>
      <c r="L89" s="501">
        <v>59</v>
      </c>
      <c r="M89" s="503">
        <v>19.824190439999999</v>
      </c>
      <c r="N89" s="504">
        <v>75.84169</v>
      </c>
      <c r="O89" s="500">
        <v>32.5</v>
      </c>
      <c r="P89" s="500">
        <v>760</v>
      </c>
      <c r="Q89" s="501">
        <v>43</v>
      </c>
      <c r="R89" s="505">
        <v>42.001318929999996</v>
      </c>
      <c r="U89" s="94"/>
      <c r="V89" s="94"/>
    </row>
    <row r="90" spans="1:22" x14ac:dyDescent="0.25">
      <c r="A90" s="490" t="s">
        <v>511</v>
      </c>
      <c r="B90" s="491">
        <v>1541.2460000000001</v>
      </c>
      <c r="C90" s="492">
        <v>93.4</v>
      </c>
      <c r="D90" s="492">
        <v>1750</v>
      </c>
      <c r="E90" s="493">
        <v>48</v>
      </c>
      <c r="F90" s="494">
        <v>59.49</v>
      </c>
      <c r="G90" s="495">
        <v>31.79816902</v>
      </c>
      <c r="H90" s="491">
        <v>916.90300000000002</v>
      </c>
      <c r="I90" s="492">
        <v>116.6</v>
      </c>
      <c r="J90" s="492">
        <v>1913</v>
      </c>
      <c r="K90" s="492">
        <v>500</v>
      </c>
      <c r="L90" s="493">
        <v>54</v>
      </c>
      <c r="M90" s="495">
        <v>23.140615220000001</v>
      </c>
      <c r="N90" s="496">
        <v>624.34299999999996</v>
      </c>
      <c r="O90" s="492">
        <v>62.8</v>
      </c>
      <c r="P90" s="492">
        <v>1621</v>
      </c>
      <c r="Q90" s="493">
        <v>38</v>
      </c>
      <c r="R90" s="497">
        <v>44.512552020000001</v>
      </c>
      <c r="U90" s="94"/>
      <c r="V90" s="94"/>
    </row>
    <row r="91" spans="1:22" x14ac:dyDescent="0.25">
      <c r="A91" s="498" t="s">
        <v>512</v>
      </c>
      <c r="B91" s="499">
        <v>235.5942</v>
      </c>
      <c r="C91" s="500">
        <v>57.48</v>
      </c>
      <c r="D91" s="500">
        <v>985</v>
      </c>
      <c r="E91" s="501">
        <v>52</v>
      </c>
      <c r="F91" s="502">
        <v>62.43</v>
      </c>
      <c r="G91" s="503">
        <v>29.878410700000003</v>
      </c>
      <c r="H91" s="499">
        <v>147.08260000000001</v>
      </c>
      <c r="I91" s="500">
        <v>74</v>
      </c>
      <c r="J91" s="500">
        <v>1087</v>
      </c>
      <c r="K91" s="500">
        <v>250</v>
      </c>
      <c r="L91" s="501">
        <v>58</v>
      </c>
      <c r="M91" s="503">
        <v>21.88726217</v>
      </c>
      <c r="N91" s="504">
        <v>88.511592000000007</v>
      </c>
      <c r="O91" s="500">
        <v>38.869999999999997</v>
      </c>
      <c r="P91" s="500">
        <v>910</v>
      </c>
      <c r="Q91" s="501">
        <v>40</v>
      </c>
      <c r="R91" s="505">
        <v>43.157562609999999</v>
      </c>
      <c r="U91" s="94"/>
      <c r="V91" s="94"/>
    </row>
    <row r="92" spans="1:22" x14ac:dyDescent="0.25">
      <c r="A92" s="490" t="s">
        <v>513</v>
      </c>
      <c r="B92" s="491">
        <v>243.97229999999999</v>
      </c>
      <c r="C92" s="492">
        <v>62.15</v>
      </c>
      <c r="D92" s="492">
        <v>1078</v>
      </c>
      <c r="E92" s="493">
        <v>55</v>
      </c>
      <c r="F92" s="494">
        <v>62.99</v>
      </c>
      <c r="G92" s="495">
        <v>33.68074</v>
      </c>
      <c r="H92" s="491">
        <v>153.68629999999999</v>
      </c>
      <c r="I92" s="492">
        <v>86.7</v>
      </c>
      <c r="J92" s="492">
        <v>1274</v>
      </c>
      <c r="K92" s="492">
        <v>237</v>
      </c>
      <c r="L92" s="493">
        <v>59</v>
      </c>
      <c r="M92" s="495">
        <v>23.093456030000002</v>
      </c>
      <c r="N92" s="496">
        <v>90.285970000000006</v>
      </c>
      <c r="O92" s="492">
        <v>30</v>
      </c>
      <c r="P92" s="492">
        <v>950</v>
      </c>
      <c r="Q92" s="493">
        <v>46</v>
      </c>
      <c r="R92" s="497">
        <v>51.702594759999997</v>
      </c>
      <c r="U92" s="94"/>
      <c r="V92" s="94"/>
    </row>
    <row r="93" spans="1:22" x14ac:dyDescent="0.25">
      <c r="A93" s="498" t="s">
        <v>514</v>
      </c>
      <c r="B93" s="499">
        <v>1144.4826</v>
      </c>
      <c r="C93" s="500">
        <v>65</v>
      </c>
      <c r="D93" s="500">
        <v>970</v>
      </c>
      <c r="E93" s="501">
        <v>53</v>
      </c>
      <c r="F93" s="502">
        <v>68.72</v>
      </c>
      <c r="G93" s="503">
        <v>25.181105729999999</v>
      </c>
      <c r="H93" s="499">
        <v>786.43180000000007</v>
      </c>
      <c r="I93" s="500">
        <v>82</v>
      </c>
      <c r="J93" s="500">
        <v>1060</v>
      </c>
      <c r="K93" s="500">
        <v>178</v>
      </c>
      <c r="L93" s="501">
        <v>56</v>
      </c>
      <c r="M93" s="503">
        <v>17.568702999999999</v>
      </c>
      <c r="N93" s="504">
        <v>358.05079999999998</v>
      </c>
      <c r="O93" s="500">
        <v>36</v>
      </c>
      <c r="P93" s="500">
        <v>870</v>
      </c>
      <c r="Q93" s="501">
        <v>43</v>
      </c>
      <c r="R93" s="505">
        <v>41.901180150000002</v>
      </c>
      <c r="U93" s="94"/>
      <c r="V93" s="94"/>
    </row>
    <row r="94" spans="1:22" x14ac:dyDescent="0.25">
      <c r="A94" s="490" t="s">
        <v>515</v>
      </c>
      <c r="B94" s="491">
        <v>230.24199999999999</v>
      </c>
      <c r="C94" s="492">
        <v>70</v>
      </c>
      <c r="D94" s="492">
        <v>1417</v>
      </c>
      <c r="E94" s="493">
        <v>51</v>
      </c>
      <c r="F94" s="494">
        <v>58.13</v>
      </c>
      <c r="G94" s="495">
        <v>36.680537460000004</v>
      </c>
      <c r="H94" s="491">
        <v>133.84800000000001</v>
      </c>
      <c r="I94" s="492">
        <v>88.6</v>
      </c>
      <c r="J94" s="492">
        <v>1550</v>
      </c>
      <c r="K94" s="492">
        <v>375</v>
      </c>
      <c r="L94" s="493">
        <v>56</v>
      </c>
      <c r="M94" s="495">
        <v>27.082213760000002</v>
      </c>
      <c r="N94" s="496">
        <v>96.394000000000005</v>
      </c>
      <c r="O94" s="492">
        <v>50</v>
      </c>
      <c r="P94" s="492">
        <v>1280</v>
      </c>
      <c r="Q94" s="493">
        <v>43</v>
      </c>
      <c r="R94" s="497">
        <v>50.008296969999996</v>
      </c>
      <c r="U94" s="94"/>
      <c r="V94" s="94"/>
    </row>
    <row r="95" spans="1:22" x14ac:dyDescent="0.25">
      <c r="A95" s="498" t="s">
        <v>516</v>
      </c>
      <c r="B95" s="499">
        <v>256.84890000000001</v>
      </c>
      <c r="C95" s="500">
        <v>60</v>
      </c>
      <c r="D95" s="500">
        <v>920</v>
      </c>
      <c r="E95" s="501">
        <v>55</v>
      </c>
      <c r="F95" s="502">
        <v>67.28</v>
      </c>
      <c r="G95" s="503">
        <v>27.374485139999997</v>
      </c>
      <c r="H95" s="499">
        <v>172.81100000000001</v>
      </c>
      <c r="I95" s="500">
        <v>79.400000000000006</v>
      </c>
      <c r="J95" s="500">
        <v>1002</v>
      </c>
      <c r="K95" s="500">
        <v>138</v>
      </c>
      <c r="L95" s="501">
        <v>57</v>
      </c>
      <c r="M95" s="503">
        <v>17.408584060000003</v>
      </c>
      <c r="N95" s="504">
        <v>84.037949999999995</v>
      </c>
      <c r="O95" s="500">
        <v>33.299999999999997</v>
      </c>
      <c r="P95" s="500">
        <v>850</v>
      </c>
      <c r="Q95" s="501">
        <v>46</v>
      </c>
      <c r="R95" s="505">
        <v>47.86781371</v>
      </c>
      <c r="U95" s="94"/>
      <c r="V95" s="94"/>
    </row>
    <row r="96" spans="1:22" x14ac:dyDescent="0.25">
      <c r="A96" s="490" t="s">
        <v>517</v>
      </c>
      <c r="B96" s="491">
        <v>1228.48</v>
      </c>
      <c r="C96" s="492">
        <v>57.2</v>
      </c>
      <c r="D96" s="492">
        <v>1080</v>
      </c>
      <c r="E96" s="493">
        <v>55</v>
      </c>
      <c r="F96" s="494">
        <v>66.66</v>
      </c>
      <c r="G96" s="495">
        <v>32.433903219999998</v>
      </c>
      <c r="H96" s="491">
        <v>818.96199999999999</v>
      </c>
      <c r="I96" s="492">
        <v>68.8</v>
      </c>
      <c r="J96" s="492">
        <v>1000</v>
      </c>
      <c r="K96" s="492">
        <v>220</v>
      </c>
      <c r="L96" s="493">
        <v>59</v>
      </c>
      <c r="M96" s="495">
        <v>23.277515169999997</v>
      </c>
      <c r="N96" s="496">
        <v>409.51799999999997</v>
      </c>
      <c r="O96" s="492">
        <v>41.1</v>
      </c>
      <c r="P96" s="492">
        <v>1147</v>
      </c>
      <c r="Q96" s="493">
        <v>43</v>
      </c>
      <c r="R96" s="497">
        <v>50.745022299999995</v>
      </c>
      <c r="U96" s="94"/>
      <c r="V96" s="94"/>
    </row>
    <row r="97" spans="1:22" x14ac:dyDescent="0.25">
      <c r="A97" s="498" t="s">
        <v>518</v>
      </c>
      <c r="B97" s="499">
        <v>250.61500000000001</v>
      </c>
      <c r="C97" s="500">
        <v>52.1</v>
      </c>
      <c r="D97" s="500">
        <v>820</v>
      </c>
      <c r="E97" s="501">
        <v>52</v>
      </c>
      <c r="F97" s="502">
        <v>63.44</v>
      </c>
      <c r="G97" s="503">
        <v>26.750344040000002</v>
      </c>
      <c r="H97" s="499">
        <v>158.98520000000002</v>
      </c>
      <c r="I97" s="500">
        <v>71</v>
      </c>
      <c r="J97" s="500">
        <v>918</v>
      </c>
      <c r="K97" s="500">
        <v>135</v>
      </c>
      <c r="L97" s="501">
        <v>58</v>
      </c>
      <c r="M97" s="503">
        <v>16.572928430000001</v>
      </c>
      <c r="N97" s="504">
        <v>91.629801999999998</v>
      </c>
      <c r="O97" s="500">
        <v>29.6</v>
      </c>
      <c r="P97" s="500">
        <v>760</v>
      </c>
      <c r="Q97" s="501">
        <v>40</v>
      </c>
      <c r="R97" s="505">
        <v>44.408994909999997</v>
      </c>
      <c r="U97" s="94"/>
      <c r="V97" s="94"/>
    </row>
    <row r="98" spans="1:22" x14ac:dyDescent="0.25">
      <c r="A98" s="490" t="s">
        <v>519</v>
      </c>
      <c r="B98" s="491">
        <v>410.40300000000002</v>
      </c>
      <c r="C98" s="492">
        <v>55.98</v>
      </c>
      <c r="D98" s="492">
        <v>918</v>
      </c>
      <c r="E98" s="493">
        <v>55</v>
      </c>
      <c r="F98" s="494">
        <v>63.08</v>
      </c>
      <c r="G98" s="495">
        <v>29.089698200000001</v>
      </c>
      <c r="H98" s="491">
        <v>258.88400000000001</v>
      </c>
      <c r="I98" s="492">
        <v>72</v>
      </c>
      <c r="J98" s="492">
        <v>924</v>
      </c>
      <c r="K98" s="492">
        <v>210</v>
      </c>
      <c r="L98" s="493">
        <v>61</v>
      </c>
      <c r="M98" s="495">
        <v>19.29976344</v>
      </c>
      <c r="N98" s="496">
        <v>151.51900000000001</v>
      </c>
      <c r="O98" s="492">
        <v>36</v>
      </c>
      <c r="P98" s="492">
        <v>910</v>
      </c>
      <c r="Q98" s="493">
        <v>42</v>
      </c>
      <c r="R98" s="497">
        <v>45.816695689999996</v>
      </c>
      <c r="U98" s="94"/>
      <c r="V98" s="94"/>
    </row>
    <row r="99" spans="1:22" x14ac:dyDescent="0.25">
      <c r="A99" s="498" t="s">
        <v>520</v>
      </c>
      <c r="B99" s="499">
        <v>388.18209999999999</v>
      </c>
      <c r="C99" s="500">
        <v>58.4</v>
      </c>
      <c r="D99" s="500">
        <v>894</v>
      </c>
      <c r="E99" s="501">
        <v>51</v>
      </c>
      <c r="F99" s="502">
        <v>63.93</v>
      </c>
      <c r="G99" s="503">
        <v>25.955224040000001</v>
      </c>
      <c r="H99" s="499">
        <v>248.15620000000001</v>
      </c>
      <c r="I99" s="500">
        <v>74.900000000000006</v>
      </c>
      <c r="J99" s="500">
        <v>954</v>
      </c>
      <c r="K99" s="500">
        <v>160</v>
      </c>
      <c r="L99" s="501">
        <v>57</v>
      </c>
      <c r="M99" s="503">
        <v>16.050150989999999</v>
      </c>
      <c r="N99" s="504">
        <v>140.02592999999999</v>
      </c>
      <c r="O99" s="500">
        <v>35</v>
      </c>
      <c r="P99" s="500">
        <v>850</v>
      </c>
      <c r="Q99" s="501">
        <v>41</v>
      </c>
      <c r="R99" s="505">
        <v>43.509155509999999</v>
      </c>
      <c r="U99" s="94"/>
      <c r="V99" s="94"/>
    </row>
    <row r="100" spans="1:22" x14ac:dyDescent="0.25">
      <c r="A100" s="490" t="s">
        <v>521</v>
      </c>
      <c r="B100" s="491">
        <v>316.45499999999998</v>
      </c>
      <c r="C100" s="492">
        <v>87.11</v>
      </c>
      <c r="D100" s="492">
        <v>1844</v>
      </c>
      <c r="E100" s="493">
        <v>54</v>
      </c>
      <c r="F100" s="494">
        <v>57.54</v>
      </c>
      <c r="G100" s="495">
        <v>40.05782902</v>
      </c>
      <c r="H100" s="491">
        <v>182.08799999999999</v>
      </c>
      <c r="I100" s="492">
        <v>111.8</v>
      </c>
      <c r="J100" s="492">
        <v>1920</v>
      </c>
      <c r="K100" s="492">
        <v>700</v>
      </c>
      <c r="L100" s="493">
        <v>60</v>
      </c>
      <c r="M100" s="495">
        <v>29.341307280000002</v>
      </c>
      <c r="N100" s="496">
        <v>134.36699999999999</v>
      </c>
      <c r="O100" s="492">
        <v>61</v>
      </c>
      <c r="P100" s="492">
        <v>1755</v>
      </c>
      <c r="Q100" s="493">
        <v>41</v>
      </c>
      <c r="R100" s="497">
        <v>54.580366609999999</v>
      </c>
      <c r="U100" s="94"/>
      <c r="V100" s="94"/>
    </row>
    <row r="101" spans="1:22" x14ac:dyDescent="0.25">
      <c r="A101" s="498" t="s">
        <v>415</v>
      </c>
      <c r="B101" s="499">
        <v>660.54949999999997</v>
      </c>
      <c r="C101" s="500">
        <v>67.599999999999994</v>
      </c>
      <c r="D101" s="500">
        <v>1270</v>
      </c>
      <c r="E101" s="501">
        <v>51</v>
      </c>
      <c r="F101" s="502">
        <v>60.57</v>
      </c>
      <c r="G101" s="503">
        <v>33.230239150000003</v>
      </c>
      <c r="H101" s="499">
        <v>400.11340000000001</v>
      </c>
      <c r="I101" s="500">
        <v>84</v>
      </c>
      <c r="J101" s="500">
        <v>1375</v>
      </c>
      <c r="K101" s="500">
        <v>250</v>
      </c>
      <c r="L101" s="501">
        <v>57</v>
      </c>
      <c r="M101" s="503">
        <v>24.564671520000001</v>
      </c>
      <c r="N101" s="504">
        <v>260.43610000000001</v>
      </c>
      <c r="O101" s="500">
        <v>46</v>
      </c>
      <c r="P101" s="500">
        <v>1180</v>
      </c>
      <c r="Q101" s="501">
        <v>41</v>
      </c>
      <c r="R101" s="505">
        <v>46.543332929999998</v>
      </c>
      <c r="U101" s="94"/>
      <c r="V101" s="94"/>
    </row>
    <row r="102" spans="1:22" x14ac:dyDescent="0.25">
      <c r="A102" s="490" t="s">
        <v>416</v>
      </c>
      <c r="B102" s="491">
        <v>2247.8143</v>
      </c>
      <c r="C102" s="492">
        <v>104.5</v>
      </c>
      <c r="D102" s="492">
        <v>1850</v>
      </c>
      <c r="E102" s="493">
        <v>50</v>
      </c>
      <c r="F102" s="494">
        <v>63.35</v>
      </c>
      <c r="G102" s="495">
        <v>30.21294177</v>
      </c>
      <c r="H102" s="491">
        <v>1424.0001000000002</v>
      </c>
      <c r="I102" s="492">
        <v>132</v>
      </c>
      <c r="J102" s="492">
        <v>2040</v>
      </c>
      <c r="K102" s="492">
        <v>425</v>
      </c>
      <c r="L102" s="493">
        <v>54</v>
      </c>
      <c r="M102" s="495">
        <v>21.843658390000002</v>
      </c>
      <c r="N102" s="496">
        <v>823.81419999999991</v>
      </c>
      <c r="O102" s="492">
        <v>67.099999999999994</v>
      </c>
      <c r="P102" s="492">
        <v>1693</v>
      </c>
      <c r="Q102" s="493">
        <v>41</v>
      </c>
      <c r="R102" s="497">
        <v>44.679629800000001</v>
      </c>
      <c r="U102" s="94"/>
      <c r="V102" s="94"/>
    </row>
    <row r="103" spans="1:22" x14ac:dyDescent="0.25">
      <c r="A103" s="498" t="s">
        <v>522</v>
      </c>
      <c r="B103" s="499">
        <v>249.87529999999998</v>
      </c>
      <c r="C103" s="500">
        <v>58.4</v>
      </c>
      <c r="D103" s="500">
        <v>872</v>
      </c>
      <c r="E103" s="501">
        <v>52</v>
      </c>
      <c r="F103" s="502">
        <v>64.849999999999994</v>
      </c>
      <c r="G103" s="503">
        <v>24.06205237</v>
      </c>
      <c r="H103" s="499">
        <v>162.04429999999999</v>
      </c>
      <c r="I103" s="500">
        <v>74.2</v>
      </c>
      <c r="J103" s="500">
        <v>923</v>
      </c>
      <c r="K103" s="500">
        <v>150</v>
      </c>
      <c r="L103" s="501">
        <v>57</v>
      </c>
      <c r="M103" s="503">
        <v>14.954425390000001</v>
      </c>
      <c r="N103" s="504">
        <v>87.831005000000005</v>
      </c>
      <c r="O103" s="500">
        <v>35.25</v>
      </c>
      <c r="P103" s="500">
        <v>835</v>
      </c>
      <c r="Q103" s="501">
        <v>41</v>
      </c>
      <c r="R103" s="505">
        <v>40.865218640000002</v>
      </c>
      <c r="U103" s="94"/>
      <c r="V103" s="94"/>
    </row>
    <row r="104" spans="1:22" x14ac:dyDescent="0.25">
      <c r="A104" s="490" t="s">
        <v>523</v>
      </c>
      <c r="B104" s="491">
        <v>269.75700000000001</v>
      </c>
      <c r="C104" s="492">
        <v>51.8</v>
      </c>
      <c r="D104" s="492">
        <v>815</v>
      </c>
      <c r="E104" s="493">
        <v>53</v>
      </c>
      <c r="F104" s="494">
        <v>67.22</v>
      </c>
      <c r="G104" s="495">
        <v>27.83204615</v>
      </c>
      <c r="H104" s="491">
        <v>181.34200000000001</v>
      </c>
      <c r="I104" s="492">
        <v>66.2</v>
      </c>
      <c r="J104" s="492">
        <v>848</v>
      </c>
      <c r="K104" s="492">
        <v>160</v>
      </c>
      <c r="L104" s="493">
        <v>58</v>
      </c>
      <c r="M104" s="495">
        <v>19.078214469999999</v>
      </c>
      <c r="N104" s="496">
        <v>88.414969999999997</v>
      </c>
      <c r="O104" s="492">
        <v>30</v>
      </c>
      <c r="P104" s="492">
        <v>782</v>
      </c>
      <c r="Q104" s="493">
        <v>45</v>
      </c>
      <c r="R104" s="497">
        <v>45.786443349999999</v>
      </c>
      <c r="U104" s="94"/>
      <c r="V104" s="94"/>
    </row>
    <row r="105" spans="1:22" ht="15.75" thickBot="1" x14ac:dyDescent="0.3">
      <c r="A105" s="506" t="s">
        <v>524</v>
      </c>
      <c r="B105" s="507">
        <v>365.65590000000003</v>
      </c>
      <c r="C105" s="508">
        <v>76.5</v>
      </c>
      <c r="D105" s="508">
        <v>1331</v>
      </c>
      <c r="E105" s="509">
        <v>53</v>
      </c>
      <c r="F105" s="510">
        <v>65.349999999999994</v>
      </c>
      <c r="G105" s="511">
        <v>30.470418929999997</v>
      </c>
      <c r="H105" s="507">
        <v>238.94</v>
      </c>
      <c r="I105" s="508">
        <v>101.4</v>
      </c>
      <c r="J105" s="508">
        <v>1592</v>
      </c>
      <c r="K105" s="508">
        <v>300</v>
      </c>
      <c r="L105" s="509">
        <v>56</v>
      </c>
      <c r="M105" s="511">
        <v>23.939211669999999</v>
      </c>
      <c r="N105" s="512">
        <v>126.71589999999999</v>
      </c>
      <c r="O105" s="508">
        <v>41.1</v>
      </c>
      <c r="P105" s="508">
        <v>1100</v>
      </c>
      <c r="Q105" s="509">
        <v>46</v>
      </c>
      <c r="R105" s="513">
        <v>42.785897849999998</v>
      </c>
      <c r="U105" s="94"/>
      <c r="V105" s="94"/>
    </row>
    <row r="107" spans="1:22" ht="33" customHeight="1" x14ac:dyDescent="0.25">
      <c r="A107" s="631" t="s">
        <v>525</v>
      </c>
      <c r="B107" s="631"/>
      <c r="C107" s="631"/>
      <c r="D107" s="631"/>
      <c r="E107" s="631"/>
      <c r="F107" s="631"/>
      <c r="G107" s="631"/>
      <c r="H107" s="631"/>
      <c r="I107" s="631"/>
      <c r="J107" s="631"/>
      <c r="K107" s="479"/>
      <c r="L107" s="479"/>
      <c r="M107" s="479"/>
      <c r="N107" s="479"/>
      <c r="O107" s="479"/>
      <c r="P107" s="479"/>
      <c r="Q107" s="479"/>
      <c r="R107" s="479"/>
      <c r="S107" s="479"/>
    </row>
    <row r="108" spans="1:22" x14ac:dyDescent="0.25">
      <c r="A108" s="734" t="s">
        <v>1212</v>
      </c>
      <c r="B108" s="734"/>
      <c r="C108" s="734"/>
      <c r="D108" s="734"/>
      <c r="E108" s="734"/>
      <c r="F108" s="734"/>
      <c r="G108" s="734"/>
      <c r="H108" s="734"/>
      <c r="I108" s="734"/>
      <c r="J108" s="734"/>
      <c r="K108" s="480"/>
      <c r="L108" s="480"/>
      <c r="M108" s="480"/>
      <c r="N108" s="480"/>
      <c r="O108" s="480"/>
      <c r="P108" s="480"/>
      <c r="Q108" s="480"/>
      <c r="R108" s="480"/>
      <c r="S108" s="480"/>
    </row>
  </sheetData>
  <mergeCells count="6">
    <mergeCell ref="A108:J108"/>
    <mergeCell ref="A4:A5"/>
    <mergeCell ref="B4:G4"/>
    <mergeCell ref="H4:M4"/>
    <mergeCell ref="N4:R4"/>
    <mergeCell ref="A107:J107"/>
  </mergeCells>
  <hyperlinks>
    <hyperlink ref="A2" location="'Appendix Table Menu'!A1" display="Return to Appendix Table Menu" xr:uid="{D16EB2F1-F42C-4DF8-A80B-55AFCB3C6DC3}"/>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7AC89-8BA3-46E4-816C-58B611F56E7B}">
  <sheetPr>
    <tabColor theme="8"/>
  </sheetPr>
  <dimension ref="A1:Y111"/>
  <sheetViews>
    <sheetView zoomScale="90" zoomScaleNormal="90" workbookViewId="0">
      <pane ySplit="7" topLeftCell="A8" activePane="bottomLeft" state="frozen"/>
      <selection pane="bottomLeft"/>
    </sheetView>
  </sheetViews>
  <sheetFormatPr defaultColWidth="8.7109375" defaultRowHeight="15" x14ac:dyDescent="0.25"/>
  <cols>
    <col min="1" max="1" width="43.28515625" customWidth="1"/>
    <col min="2" max="2" width="11.42578125" customWidth="1"/>
    <col min="4" max="4" width="8.42578125" customWidth="1"/>
    <col min="12" max="12" width="10.42578125" customWidth="1"/>
    <col min="23" max="23" width="9.7109375" customWidth="1"/>
  </cols>
  <sheetData>
    <row r="1" spans="1:25" ht="21" x14ac:dyDescent="0.35">
      <c r="A1" s="63" t="s">
        <v>1217</v>
      </c>
    </row>
    <row r="2" spans="1:25" x14ac:dyDescent="0.25">
      <c r="A2" s="2" t="s">
        <v>53</v>
      </c>
    </row>
    <row r="3" spans="1:25" x14ac:dyDescent="0.25">
      <c r="A3" s="2"/>
    </row>
    <row r="4" spans="1:25" ht="15.75" thickBot="1" x14ac:dyDescent="0.3">
      <c r="A4" t="s">
        <v>226</v>
      </c>
    </row>
    <row r="5" spans="1:25" ht="15" customHeight="1" x14ac:dyDescent="0.25">
      <c r="A5" s="626" t="s">
        <v>312</v>
      </c>
      <c r="B5" s="744" t="s">
        <v>230</v>
      </c>
      <c r="C5" s="742" t="s">
        <v>231</v>
      </c>
      <c r="D5" s="627"/>
      <c r="E5" s="627"/>
      <c r="F5" s="627"/>
      <c r="G5" s="746"/>
      <c r="H5" s="627" t="s">
        <v>122</v>
      </c>
      <c r="I5" s="627"/>
      <c r="J5" s="627"/>
      <c r="K5" s="627"/>
      <c r="L5" s="627"/>
      <c r="M5" s="742" t="s">
        <v>115</v>
      </c>
      <c r="N5" s="627"/>
      <c r="O5" s="627"/>
      <c r="P5" s="627"/>
      <c r="Q5" s="746"/>
      <c r="R5" s="742" t="s">
        <v>128</v>
      </c>
      <c r="S5" s="627"/>
      <c r="T5" s="627"/>
      <c r="U5" s="627"/>
      <c r="V5" s="627"/>
      <c r="W5" s="629"/>
    </row>
    <row r="6" spans="1:25" ht="45.75" thickBot="1" x14ac:dyDescent="0.3">
      <c r="A6" s="743"/>
      <c r="B6" s="745"/>
      <c r="C6" s="284" t="s">
        <v>104</v>
      </c>
      <c r="D6" s="285" t="s">
        <v>526</v>
      </c>
      <c r="E6" s="286" t="s">
        <v>106</v>
      </c>
      <c r="F6" s="286" t="s">
        <v>107</v>
      </c>
      <c r="G6" s="287" t="s">
        <v>108</v>
      </c>
      <c r="H6" s="288" t="s">
        <v>123</v>
      </c>
      <c r="I6" s="286" t="s">
        <v>124</v>
      </c>
      <c r="J6" s="286" t="s">
        <v>125</v>
      </c>
      <c r="K6" s="286" t="s">
        <v>126</v>
      </c>
      <c r="L6" s="289" t="s">
        <v>527</v>
      </c>
      <c r="M6" s="284" t="s">
        <v>186</v>
      </c>
      <c r="N6" s="286" t="s">
        <v>118</v>
      </c>
      <c r="O6" s="286" t="s">
        <v>119</v>
      </c>
      <c r="P6" s="286" t="s">
        <v>120</v>
      </c>
      <c r="Q6" s="287" t="s">
        <v>234</v>
      </c>
      <c r="R6" s="284" t="s">
        <v>129</v>
      </c>
      <c r="S6" s="286" t="s">
        <v>130</v>
      </c>
      <c r="T6" s="286" t="s">
        <v>131</v>
      </c>
      <c r="U6" s="286" t="s">
        <v>235</v>
      </c>
      <c r="V6" s="286" t="s">
        <v>133</v>
      </c>
      <c r="W6" s="290" t="s">
        <v>236</v>
      </c>
    </row>
    <row r="7" spans="1:25" x14ac:dyDescent="0.25">
      <c r="A7" s="305" t="s">
        <v>209</v>
      </c>
      <c r="B7" s="306">
        <v>44011.578999999998</v>
      </c>
      <c r="C7" s="307">
        <v>7742.9449999999997</v>
      </c>
      <c r="D7" s="308">
        <v>8034.9369999999999</v>
      </c>
      <c r="E7" s="308">
        <v>7195.15</v>
      </c>
      <c r="F7" s="309">
        <v>9777.741</v>
      </c>
      <c r="G7" s="310">
        <v>11260.806</v>
      </c>
      <c r="H7" s="311">
        <v>22753.455000000002</v>
      </c>
      <c r="I7" s="308">
        <v>8656.3520000000008</v>
      </c>
      <c r="J7" s="309">
        <v>8665.7189999999991</v>
      </c>
      <c r="K7" s="309">
        <v>2354.3020000000001</v>
      </c>
      <c r="L7" s="312">
        <v>1581.751</v>
      </c>
      <c r="M7" s="293">
        <v>15158.686</v>
      </c>
      <c r="N7" s="294">
        <v>8776.2360000000008</v>
      </c>
      <c r="O7" s="294">
        <v>6840.4870000000001</v>
      </c>
      <c r="P7" s="294">
        <v>6014.4459999999999</v>
      </c>
      <c r="Q7" s="294">
        <v>7221.7240000000002</v>
      </c>
      <c r="R7" s="293">
        <v>5838.1530000000002</v>
      </c>
      <c r="S7" s="294">
        <v>5633.2979999999998</v>
      </c>
      <c r="T7" s="294">
        <v>6593.0870000000004</v>
      </c>
      <c r="U7" s="294">
        <v>4109.9080000000004</v>
      </c>
      <c r="V7" s="294">
        <v>16811.159</v>
      </c>
      <c r="W7" s="297">
        <v>5025.9740000000002</v>
      </c>
      <c r="X7" s="270"/>
    </row>
    <row r="8" spans="1:25" x14ac:dyDescent="0.25">
      <c r="A8" s="313" t="s">
        <v>434</v>
      </c>
      <c r="B8" s="314">
        <v>94.903000000000006</v>
      </c>
      <c r="C8" s="315">
        <v>22.904</v>
      </c>
      <c r="D8" s="316">
        <v>22.283999999999999</v>
      </c>
      <c r="E8" s="316">
        <v>18.334</v>
      </c>
      <c r="F8" s="317">
        <v>19.187999999999999</v>
      </c>
      <c r="G8" s="318">
        <v>12.193</v>
      </c>
      <c r="H8" s="319">
        <v>63.314999999999998</v>
      </c>
      <c r="I8" s="273">
        <v>21.501999999999999</v>
      </c>
      <c r="J8" s="320">
        <v>3.024</v>
      </c>
      <c r="K8" s="320">
        <v>2.8860000000000001</v>
      </c>
      <c r="L8" s="321">
        <v>4.1760000000000002</v>
      </c>
      <c r="M8" s="322">
        <v>35.194000000000003</v>
      </c>
      <c r="N8" s="316">
        <v>15.076000000000001</v>
      </c>
      <c r="O8" s="317">
        <v>13.728999999999999</v>
      </c>
      <c r="P8" s="317">
        <v>12.917</v>
      </c>
      <c r="Q8" s="323">
        <v>17.986999999999998</v>
      </c>
      <c r="R8" s="324">
        <v>9.1809999999999992</v>
      </c>
      <c r="S8" s="273">
        <v>7.56</v>
      </c>
      <c r="T8" s="320">
        <v>16.962</v>
      </c>
      <c r="U8" s="320">
        <v>8.5410000000000004</v>
      </c>
      <c r="V8" s="320">
        <v>43.331000000000003</v>
      </c>
      <c r="W8" s="325">
        <v>9.3279999999999994</v>
      </c>
      <c r="Y8" s="262"/>
    </row>
    <row r="9" spans="1:25" x14ac:dyDescent="0.25">
      <c r="A9" s="299" t="s">
        <v>435</v>
      </c>
      <c r="B9" s="326">
        <v>130.45169999999999</v>
      </c>
      <c r="C9" s="322">
        <v>24.036526000000002</v>
      </c>
      <c r="D9" s="316">
        <v>22.531278999999998</v>
      </c>
      <c r="E9" s="316">
        <v>20.495099999999997</v>
      </c>
      <c r="F9" s="316">
        <v>29.922241999999997</v>
      </c>
      <c r="G9" s="318">
        <v>33.466591000000001</v>
      </c>
      <c r="H9" s="327">
        <v>90.763039000000006</v>
      </c>
      <c r="I9" s="273">
        <v>17.756</v>
      </c>
      <c r="J9" s="273">
        <v>8.4317009999999986</v>
      </c>
      <c r="K9" s="273">
        <v>7.5659600000000005</v>
      </c>
      <c r="L9" s="328">
        <v>5.9350379999999996</v>
      </c>
      <c r="M9" s="322">
        <v>50.579294000000004</v>
      </c>
      <c r="N9" s="316">
        <v>19.820249</v>
      </c>
      <c r="O9" s="316">
        <v>17.452818000000001</v>
      </c>
      <c r="P9" s="316">
        <v>18.981600999999998</v>
      </c>
      <c r="Q9" s="318">
        <v>23.617776000000003</v>
      </c>
      <c r="R9" s="319">
        <v>15.231323</v>
      </c>
      <c r="S9" s="273">
        <v>9.7605319999999995</v>
      </c>
      <c r="T9" s="273">
        <v>20.085184000000002</v>
      </c>
      <c r="U9" s="273">
        <v>8.9407329999999998</v>
      </c>
      <c r="V9" s="273">
        <v>58.140726000000001</v>
      </c>
      <c r="W9" s="329">
        <v>18.293240000000001</v>
      </c>
      <c r="Y9" s="262"/>
    </row>
    <row r="10" spans="1:25" x14ac:dyDescent="0.25">
      <c r="A10" s="299" t="s">
        <v>436</v>
      </c>
      <c r="B10" s="326">
        <v>114.7942</v>
      </c>
      <c r="C10" s="322">
        <v>25.101050000000001</v>
      </c>
      <c r="D10" s="316">
        <v>21.864049999999999</v>
      </c>
      <c r="E10" s="316">
        <v>17.66</v>
      </c>
      <c r="F10" s="316">
        <v>26.474400000000003</v>
      </c>
      <c r="G10" s="318">
        <v>23.694700000000001</v>
      </c>
      <c r="H10" s="327">
        <v>44.893949999999997</v>
      </c>
      <c r="I10" s="273">
        <v>4.4993999999999996</v>
      </c>
      <c r="J10" s="273">
        <v>52.484400000000001</v>
      </c>
      <c r="K10" s="273">
        <v>4.2135500000000006</v>
      </c>
      <c r="L10" s="328">
        <v>8.7028999999999996</v>
      </c>
      <c r="M10" s="322">
        <v>39.394400000000005</v>
      </c>
      <c r="N10" s="316">
        <v>23.977599999999999</v>
      </c>
      <c r="O10" s="316">
        <v>15.990399999999999</v>
      </c>
      <c r="P10" s="316">
        <v>16.147500000000001</v>
      </c>
      <c r="Q10" s="318">
        <v>19.284299999999998</v>
      </c>
      <c r="R10" s="319">
        <v>13.79645</v>
      </c>
      <c r="S10" s="273">
        <v>11.6889</v>
      </c>
      <c r="T10" s="273">
        <v>19.957049999999999</v>
      </c>
      <c r="U10" s="273">
        <v>12.023250000000001</v>
      </c>
      <c r="V10" s="273">
        <v>46.188849999999995</v>
      </c>
      <c r="W10" s="329">
        <v>11.139700000000001</v>
      </c>
      <c r="Y10" s="262"/>
    </row>
    <row r="11" spans="1:25" x14ac:dyDescent="0.25">
      <c r="A11" s="299" t="s">
        <v>437</v>
      </c>
      <c r="B11" s="326">
        <v>103.26300000000001</v>
      </c>
      <c r="C11" s="322">
        <v>17.242999999999999</v>
      </c>
      <c r="D11" s="316">
        <v>18.189</v>
      </c>
      <c r="E11" s="316">
        <v>19.565999999999999</v>
      </c>
      <c r="F11" s="316">
        <v>21.86</v>
      </c>
      <c r="G11" s="318">
        <v>26.405000000000001</v>
      </c>
      <c r="H11" s="327">
        <v>60.777999999999999</v>
      </c>
      <c r="I11" s="273">
        <v>9.5299999999999994</v>
      </c>
      <c r="J11" s="273">
        <v>27.846</v>
      </c>
      <c r="K11" s="273">
        <v>3.0310000000000001</v>
      </c>
      <c r="L11" s="328">
        <v>2.0779999999999998</v>
      </c>
      <c r="M11" s="322">
        <v>32.268999999999998</v>
      </c>
      <c r="N11" s="316">
        <v>16.329000000000001</v>
      </c>
      <c r="O11" s="316">
        <v>16.541</v>
      </c>
      <c r="P11" s="316">
        <v>15.266</v>
      </c>
      <c r="Q11" s="318">
        <v>22.858000000000001</v>
      </c>
      <c r="R11" s="319">
        <v>15.547000000000001</v>
      </c>
      <c r="S11" s="273">
        <v>9.4760000000000009</v>
      </c>
      <c r="T11" s="273">
        <v>20.632999999999999</v>
      </c>
      <c r="U11" s="273">
        <v>9.0060000000000002</v>
      </c>
      <c r="V11" s="273">
        <v>39.606000000000002</v>
      </c>
      <c r="W11" s="329">
        <v>8.9949999999999992</v>
      </c>
      <c r="Y11" s="262"/>
    </row>
    <row r="12" spans="1:25" x14ac:dyDescent="0.25">
      <c r="A12" s="299" t="s">
        <v>438</v>
      </c>
      <c r="B12" s="326">
        <v>786.33540000000005</v>
      </c>
      <c r="C12" s="322">
        <v>110.7063</v>
      </c>
      <c r="D12" s="316">
        <v>129.6507</v>
      </c>
      <c r="E12" s="316">
        <v>138.7996</v>
      </c>
      <c r="F12" s="316">
        <v>193.63300000000001</v>
      </c>
      <c r="G12" s="318">
        <v>213.54579999999999</v>
      </c>
      <c r="H12" s="327">
        <v>252.81820000000002</v>
      </c>
      <c r="I12" s="273">
        <v>386.44720000000001</v>
      </c>
      <c r="J12" s="273">
        <v>88.00775999999999</v>
      </c>
      <c r="K12" s="273">
        <v>39.110469999999999</v>
      </c>
      <c r="L12" s="328">
        <v>19.95177</v>
      </c>
      <c r="M12" s="322">
        <v>289.25146000000001</v>
      </c>
      <c r="N12" s="316">
        <v>176.37649999999999</v>
      </c>
      <c r="O12" s="316">
        <v>129.78579999999999</v>
      </c>
      <c r="P12" s="316">
        <v>92.965490000000003</v>
      </c>
      <c r="Q12" s="318">
        <v>97.956130000000002</v>
      </c>
      <c r="R12" s="319">
        <v>97.437929999999994</v>
      </c>
      <c r="S12" s="273">
        <v>101.70530000000001</v>
      </c>
      <c r="T12" s="273">
        <v>120.0949</v>
      </c>
      <c r="U12" s="273">
        <v>84.513530000000003</v>
      </c>
      <c r="V12" s="273">
        <v>307.05020000000002</v>
      </c>
      <c r="W12" s="329">
        <v>75.533539999999988</v>
      </c>
      <c r="Y12" s="262"/>
    </row>
    <row r="13" spans="1:25" x14ac:dyDescent="0.25">
      <c r="A13" s="299" t="s">
        <v>439</v>
      </c>
      <c r="B13" s="326">
        <v>66.180990000000008</v>
      </c>
      <c r="C13" s="322">
        <v>15.541136</v>
      </c>
      <c r="D13" s="316">
        <v>15.9376</v>
      </c>
      <c r="E13" s="316">
        <v>10.156912</v>
      </c>
      <c r="F13" s="316">
        <v>12.339544</v>
      </c>
      <c r="G13" s="318">
        <v>12.2058</v>
      </c>
      <c r="H13" s="327">
        <v>26.291740000000001</v>
      </c>
      <c r="I13" s="273">
        <v>34.05668</v>
      </c>
      <c r="J13" s="273">
        <v>2.6197119999999998</v>
      </c>
      <c r="K13" s="273">
        <v>0.57699999999999996</v>
      </c>
      <c r="L13" s="328">
        <v>2.6358640000000002</v>
      </c>
      <c r="M13" s="322">
        <v>20.945400000000003</v>
      </c>
      <c r="N13" s="316">
        <v>16.206951999999998</v>
      </c>
      <c r="O13" s="316">
        <v>9.1866719999999997</v>
      </c>
      <c r="P13" s="316">
        <v>10.903128000000001</v>
      </c>
      <c r="Q13" s="318">
        <v>8.9388400000000008</v>
      </c>
      <c r="R13" s="319">
        <v>6.0054480000000003</v>
      </c>
      <c r="S13" s="273">
        <v>6.4361760000000006</v>
      </c>
      <c r="T13" s="273">
        <v>15.907247999999999</v>
      </c>
      <c r="U13" s="273">
        <v>8.006176</v>
      </c>
      <c r="V13" s="273">
        <v>26.311975999999998</v>
      </c>
      <c r="W13" s="329">
        <v>3.5139679999999998</v>
      </c>
      <c r="Y13" s="262"/>
    </row>
    <row r="14" spans="1:25" x14ac:dyDescent="0.25">
      <c r="A14" s="299" t="s">
        <v>440</v>
      </c>
      <c r="B14" s="326">
        <v>346.70911999999998</v>
      </c>
      <c r="C14" s="322">
        <v>40.585456000000001</v>
      </c>
      <c r="D14" s="316">
        <v>46.246611999999999</v>
      </c>
      <c r="E14" s="316">
        <v>52.619456</v>
      </c>
      <c r="F14" s="316">
        <v>90.755144000000001</v>
      </c>
      <c r="G14" s="318">
        <v>116.5025</v>
      </c>
      <c r="H14" s="327">
        <v>175.59720000000002</v>
      </c>
      <c r="I14" s="273">
        <v>35.668347999999995</v>
      </c>
      <c r="J14" s="273">
        <v>105.9845</v>
      </c>
      <c r="K14" s="273">
        <v>19.579999999999998</v>
      </c>
      <c r="L14" s="328">
        <v>9.8789999999999996</v>
      </c>
      <c r="M14" s="322">
        <v>165.50739999999999</v>
      </c>
      <c r="N14" s="316">
        <v>62.929336000000006</v>
      </c>
      <c r="O14" s="316">
        <v>50.423639999999999</v>
      </c>
      <c r="P14" s="316">
        <v>37.608711999999997</v>
      </c>
      <c r="Q14" s="318">
        <v>30.24006</v>
      </c>
      <c r="R14" s="319">
        <v>45.113264000000001</v>
      </c>
      <c r="S14" s="273">
        <v>44.946255999999998</v>
      </c>
      <c r="T14" s="273">
        <v>36.410732000000003</v>
      </c>
      <c r="U14" s="273">
        <v>25.598851999999997</v>
      </c>
      <c r="V14" s="273">
        <v>133.35400000000001</v>
      </c>
      <c r="W14" s="329">
        <v>61.286011999999999</v>
      </c>
      <c r="Y14" s="262"/>
    </row>
    <row r="15" spans="1:25" x14ac:dyDescent="0.25">
      <c r="A15" s="299" t="s">
        <v>441</v>
      </c>
      <c r="B15" s="326">
        <v>112.991</v>
      </c>
      <c r="C15" s="322">
        <v>20.184999999999999</v>
      </c>
      <c r="D15" s="316">
        <v>28.706</v>
      </c>
      <c r="E15" s="316">
        <v>21.541</v>
      </c>
      <c r="F15" s="316">
        <v>23.513000000000002</v>
      </c>
      <c r="G15" s="318">
        <v>19.045999999999999</v>
      </c>
      <c r="H15" s="327">
        <v>35.625999999999998</v>
      </c>
      <c r="I15" s="273">
        <v>8.7360000000000007</v>
      </c>
      <c r="J15" s="273">
        <v>62.984000000000002</v>
      </c>
      <c r="K15" s="273">
        <v>2.6829999999999998</v>
      </c>
      <c r="L15" s="328">
        <v>2.9620000000000002</v>
      </c>
      <c r="M15" s="322">
        <v>34.646999999999998</v>
      </c>
      <c r="N15" s="316">
        <v>28.545999999999999</v>
      </c>
      <c r="O15" s="316">
        <v>20.802</v>
      </c>
      <c r="P15" s="316">
        <v>13.237</v>
      </c>
      <c r="Q15" s="318">
        <v>15.759</v>
      </c>
      <c r="R15" s="319">
        <v>16.198</v>
      </c>
      <c r="S15" s="273">
        <v>22.547000000000001</v>
      </c>
      <c r="T15" s="273">
        <v>24.667000000000002</v>
      </c>
      <c r="U15" s="273">
        <v>11.952</v>
      </c>
      <c r="V15" s="273">
        <v>30.385000000000002</v>
      </c>
      <c r="W15" s="329">
        <v>7.242</v>
      </c>
      <c r="Y15" s="262"/>
    </row>
    <row r="16" spans="1:25" x14ac:dyDescent="0.25">
      <c r="A16" s="299" t="s">
        <v>442</v>
      </c>
      <c r="B16" s="326">
        <v>357.99559999999997</v>
      </c>
      <c r="C16" s="322">
        <v>61.550739999999998</v>
      </c>
      <c r="D16" s="316">
        <v>54.412880999999999</v>
      </c>
      <c r="E16" s="316">
        <v>53.484750999999996</v>
      </c>
      <c r="F16" s="316">
        <v>81.985389999999995</v>
      </c>
      <c r="G16" s="318">
        <v>106.56189999999999</v>
      </c>
      <c r="H16" s="327">
        <v>143.60160000000002</v>
      </c>
      <c r="I16" s="273">
        <v>164.58789000000002</v>
      </c>
      <c r="J16" s="273">
        <v>22.715985</v>
      </c>
      <c r="K16" s="273">
        <v>17.553288999999999</v>
      </c>
      <c r="L16" s="328">
        <v>9.5368700000000004</v>
      </c>
      <c r="M16" s="322">
        <v>110.9134</v>
      </c>
      <c r="N16" s="316">
        <v>72.605310000000003</v>
      </c>
      <c r="O16" s="316">
        <v>54.3249</v>
      </c>
      <c r="P16" s="316">
        <v>51.668917</v>
      </c>
      <c r="Q16" s="318">
        <v>68.48305400000001</v>
      </c>
      <c r="R16" s="319">
        <v>41.413059000000004</v>
      </c>
      <c r="S16" s="273">
        <v>36.756459</v>
      </c>
      <c r="T16" s="273">
        <v>55.210349999999998</v>
      </c>
      <c r="U16" s="273">
        <v>36.691673000000002</v>
      </c>
      <c r="V16" s="273">
        <v>148.22129999999999</v>
      </c>
      <c r="W16" s="329">
        <v>39.702819000000005</v>
      </c>
      <c r="Y16" s="262"/>
    </row>
    <row r="17" spans="1:25" x14ac:dyDescent="0.25">
      <c r="A17" s="299" t="s">
        <v>443</v>
      </c>
      <c r="B17" s="326">
        <v>92.597999999999999</v>
      </c>
      <c r="C17" s="322">
        <v>23.67</v>
      </c>
      <c r="D17" s="316">
        <v>18.878</v>
      </c>
      <c r="E17" s="316">
        <v>13.803000000000001</v>
      </c>
      <c r="F17" s="316">
        <v>21.754999999999999</v>
      </c>
      <c r="G17" s="318">
        <v>14.492000000000001</v>
      </c>
      <c r="H17" s="327">
        <v>36.307000000000002</v>
      </c>
      <c r="I17" s="273">
        <v>48.923000000000002</v>
      </c>
      <c r="J17" s="273">
        <v>4.9560000000000004</v>
      </c>
      <c r="K17" s="273">
        <v>1.0640000000000001</v>
      </c>
      <c r="L17" s="328">
        <v>1.3480000000000001</v>
      </c>
      <c r="M17" s="322">
        <v>37.957999999999998</v>
      </c>
      <c r="N17" s="316">
        <v>15.285</v>
      </c>
      <c r="O17" s="316">
        <v>13.47</v>
      </c>
      <c r="P17" s="316">
        <v>12.782</v>
      </c>
      <c r="Q17" s="318">
        <v>13.103</v>
      </c>
      <c r="R17" s="319">
        <v>8.9640000000000004</v>
      </c>
      <c r="S17" s="273">
        <v>5.9779999999999998</v>
      </c>
      <c r="T17" s="273">
        <v>21.209</v>
      </c>
      <c r="U17" s="273">
        <v>9.0359999999999996</v>
      </c>
      <c r="V17" s="273">
        <v>37.457000000000001</v>
      </c>
      <c r="W17" s="329">
        <v>9.9540000000000006</v>
      </c>
      <c r="Y17" s="262"/>
    </row>
    <row r="18" spans="1:25" x14ac:dyDescent="0.25">
      <c r="A18" s="299" t="s">
        <v>444</v>
      </c>
      <c r="B18" s="326">
        <v>146.76126000000002</v>
      </c>
      <c r="C18" s="322">
        <v>37.527063000000005</v>
      </c>
      <c r="D18" s="316">
        <v>25.504695999999999</v>
      </c>
      <c r="E18" s="316">
        <v>29.981469000000001</v>
      </c>
      <c r="F18" s="316">
        <v>27.361984</v>
      </c>
      <c r="G18" s="318">
        <v>26.386047999999999</v>
      </c>
      <c r="H18" s="327">
        <v>61.694389999999999</v>
      </c>
      <c r="I18" s="273">
        <v>73.767914000000005</v>
      </c>
      <c r="J18" s="273">
        <v>6.9634390000000002</v>
      </c>
      <c r="K18" s="273">
        <v>2.2763560000000003</v>
      </c>
      <c r="L18" s="328">
        <v>2.0591570000000003</v>
      </c>
      <c r="M18" s="322">
        <v>52.392887000000002</v>
      </c>
      <c r="N18" s="316">
        <v>30.444294000000003</v>
      </c>
      <c r="O18" s="316">
        <v>22.371334999999998</v>
      </c>
      <c r="P18" s="316">
        <v>22.452462000000001</v>
      </c>
      <c r="Q18" s="318">
        <v>19.100282</v>
      </c>
      <c r="R18" s="319">
        <v>18.404153999999998</v>
      </c>
      <c r="S18" s="273">
        <v>15.732211</v>
      </c>
      <c r="T18" s="273">
        <v>23.610697000000002</v>
      </c>
      <c r="U18" s="273">
        <v>13.869607</v>
      </c>
      <c r="V18" s="273">
        <v>60.446052999999999</v>
      </c>
      <c r="W18" s="329">
        <v>14.698538000000001</v>
      </c>
    </row>
    <row r="19" spans="1:25" x14ac:dyDescent="0.25">
      <c r="A19" s="299" t="s">
        <v>445</v>
      </c>
      <c r="B19" s="326">
        <v>76.781207999999992</v>
      </c>
      <c r="C19" s="322">
        <v>9.1825980000000005</v>
      </c>
      <c r="D19" s="316">
        <v>16.170638999999998</v>
      </c>
      <c r="E19" s="316">
        <v>14.833219</v>
      </c>
      <c r="F19" s="316">
        <v>21.589230999999998</v>
      </c>
      <c r="G19" s="318">
        <v>15.005521</v>
      </c>
      <c r="H19" s="327">
        <v>57.742930999999999</v>
      </c>
      <c r="I19" s="273">
        <v>0.85299999999999998</v>
      </c>
      <c r="J19" s="273">
        <v>12.256069999999999</v>
      </c>
      <c r="K19" s="273">
        <v>1.80243</v>
      </c>
      <c r="L19" s="328">
        <v>4.1267769999999997</v>
      </c>
      <c r="M19" s="322">
        <v>32.485914999999999</v>
      </c>
      <c r="N19" s="316">
        <v>14.891123</v>
      </c>
      <c r="O19" s="316">
        <v>8.7867160000000002</v>
      </c>
      <c r="P19" s="316">
        <v>6.9436960000000001</v>
      </c>
      <c r="Q19" s="318">
        <v>13.673757999999999</v>
      </c>
      <c r="R19" s="319">
        <v>9.1753289999999996</v>
      </c>
      <c r="S19" s="273">
        <v>14.981202999999999</v>
      </c>
      <c r="T19" s="273">
        <v>7.4137169999999992</v>
      </c>
      <c r="U19" s="273">
        <v>7.8453309999999998</v>
      </c>
      <c r="V19" s="273">
        <v>26.386424999999999</v>
      </c>
      <c r="W19" s="329">
        <v>10.979203</v>
      </c>
    </row>
    <row r="20" spans="1:25" x14ac:dyDescent="0.25">
      <c r="A20" s="299" t="s">
        <v>446</v>
      </c>
      <c r="B20" s="326">
        <v>715.10919999999999</v>
      </c>
      <c r="C20" s="322">
        <v>117.5262</v>
      </c>
      <c r="D20" s="316">
        <v>97.623649999999998</v>
      </c>
      <c r="E20" s="316">
        <v>83.000907999999995</v>
      </c>
      <c r="F20" s="316">
        <v>143.17752999999999</v>
      </c>
      <c r="G20" s="318">
        <v>273.78100000000001</v>
      </c>
      <c r="H20" s="327">
        <v>429.048</v>
      </c>
      <c r="I20" s="273">
        <v>80.181495999999996</v>
      </c>
      <c r="J20" s="273">
        <v>117.741</v>
      </c>
      <c r="K20" s="273">
        <v>61.082995000000004</v>
      </c>
      <c r="L20" s="328">
        <v>27.055723</v>
      </c>
      <c r="M20" s="322">
        <v>243.62129999999999</v>
      </c>
      <c r="N20" s="316">
        <v>134.7945</v>
      </c>
      <c r="O20" s="316">
        <v>100.2954</v>
      </c>
      <c r="P20" s="316">
        <v>93.93937600000001</v>
      </c>
      <c r="Q20" s="318">
        <v>142.45860000000002</v>
      </c>
      <c r="R20" s="319">
        <v>98.841750000000005</v>
      </c>
      <c r="S20" s="273">
        <v>71.744015000000005</v>
      </c>
      <c r="T20" s="273">
        <v>80.56317</v>
      </c>
      <c r="U20" s="273">
        <v>61.989216999999996</v>
      </c>
      <c r="V20" s="273">
        <v>286.1277</v>
      </c>
      <c r="W20" s="329">
        <v>115.84339999999999</v>
      </c>
    </row>
    <row r="21" spans="1:25" x14ac:dyDescent="0.25">
      <c r="A21" s="299" t="s">
        <v>447</v>
      </c>
      <c r="B21" s="326">
        <v>114.667</v>
      </c>
      <c r="C21" s="322">
        <v>18.366</v>
      </c>
      <c r="D21" s="316">
        <v>17.553000000000001</v>
      </c>
      <c r="E21" s="316">
        <v>12.698</v>
      </c>
      <c r="F21" s="316">
        <v>22.773</v>
      </c>
      <c r="G21" s="318">
        <v>43.277000000000001</v>
      </c>
      <c r="H21" s="327">
        <v>51.122</v>
      </c>
      <c r="I21" s="273">
        <v>21.870999999999999</v>
      </c>
      <c r="J21" s="273">
        <v>33.197000000000003</v>
      </c>
      <c r="K21" s="273">
        <v>6.1139999999999999</v>
      </c>
      <c r="L21" s="328">
        <v>2.363</v>
      </c>
      <c r="M21" s="322">
        <v>27.547999999999998</v>
      </c>
      <c r="N21" s="316">
        <v>26.957000000000001</v>
      </c>
      <c r="O21" s="316">
        <v>20.57</v>
      </c>
      <c r="P21" s="316">
        <v>16.614000000000001</v>
      </c>
      <c r="Q21" s="318">
        <v>22.978000000000002</v>
      </c>
      <c r="R21" s="319">
        <v>18.709</v>
      </c>
      <c r="S21" s="273">
        <v>15.898</v>
      </c>
      <c r="T21" s="273">
        <v>16.745000000000001</v>
      </c>
      <c r="U21" s="273">
        <v>12.207000000000001</v>
      </c>
      <c r="V21" s="273">
        <v>39.177999999999997</v>
      </c>
      <c r="W21" s="329">
        <v>11.93</v>
      </c>
    </row>
    <row r="22" spans="1:25" x14ac:dyDescent="0.25">
      <c r="A22" s="299" t="s">
        <v>448</v>
      </c>
      <c r="B22" s="326">
        <v>168.35900000000001</v>
      </c>
      <c r="C22" s="322">
        <v>38.970999999999997</v>
      </c>
      <c r="D22" s="316">
        <v>36.526000000000003</v>
      </c>
      <c r="E22" s="316">
        <v>30.535</v>
      </c>
      <c r="F22" s="316">
        <v>37.215000000000003</v>
      </c>
      <c r="G22" s="318">
        <v>25.111999999999998</v>
      </c>
      <c r="H22" s="327">
        <v>109.367</v>
      </c>
      <c r="I22" s="273">
        <v>36.085000000000001</v>
      </c>
      <c r="J22" s="273">
        <v>12.101000000000001</v>
      </c>
      <c r="K22" s="273">
        <v>6.2990000000000004</v>
      </c>
      <c r="L22" s="328">
        <v>4.5069999999999997</v>
      </c>
      <c r="M22" s="322">
        <v>58.639000000000003</v>
      </c>
      <c r="N22" s="316">
        <v>26.43</v>
      </c>
      <c r="O22" s="316">
        <v>24.254000000000001</v>
      </c>
      <c r="P22" s="316">
        <v>26.46</v>
      </c>
      <c r="Q22" s="318">
        <v>32.576000000000001</v>
      </c>
      <c r="R22" s="319">
        <v>13.055</v>
      </c>
      <c r="S22" s="273">
        <v>14.557</v>
      </c>
      <c r="T22" s="273">
        <v>27.187999999999999</v>
      </c>
      <c r="U22" s="273">
        <v>12.901</v>
      </c>
      <c r="V22" s="273">
        <v>80.370999999999995</v>
      </c>
      <c r="W22" s="329">
        <v>20.286999999999999</v>
      </c>
    </row>
    <row r="23" spans="1:25" x14ac:dyDescent="0.25">
      <c r="A23" s="299" t="s">
        <v>449</v>
      </c>
      <c r="B23" s="326">
        <v>69.927000000000007</v>
      </c>
      <c r="C23" s="322">
        <v>10.266</v>
      </c>
      <c r="D23" s="316">
        <v>10.986000000000001</v>
      </c>
      <c r="E23" s="316">
        <v>13.504</v>
      </c>
      <c r="F23" s="316">
        <v>20.927</v>
      </c>
      <c r="G23" s="318">
        <v>14.244</v>
      </c>
      <c r="H23" s="327">
        <v>40.859000000000002</v>
      </c>
      <c r="I23" s="273">
        <v>8.48</v>
      </c>
      <c r="J23" s="273">
        <v>19.289000000000001</v>
      </c>
      <c r="K23" s="273">
        <v>0.78900000000000003</v>
      </c>
      <c r="L23" s="328">
        <v>0.51</v>
      </c>
      <c r="M23" s="322">
        <v>17.678999999999998</v>
      </c>
      <c r="N23" s="316">
        <v>14.906000000000001</v>
      </c>
      <c r="O23" s="316">
        <v>12.778</v>
      </c>
      <c r="P23" s="316">
        <v>9.9480000000000004</v>
      </c>
      <c r="Q23" s="318">
        <v>14.616</v>
      </c>
      <c r="R23" s="319">
        <v>12.792999999999999</v>
      </c>
      <c r="S23" s="273">
        <v>10.609</v>
      </c>
      <c r="T23" s="273">
        <v>11.814</v>
      </c>
      <c r="U23" s="273">
        <v>5.79</v>
      </c>
      <c r="V23" s="273">
        <v>22.239000000000001</v>
      </c>
      <c r="W23" s="329">
        <v>6.6820000000000004</v>
      </c>
    </row>
    <row r="24" spans="1:25" x14ac:dyDescent="0.25">
      <c r="A24" s="299" t="s">
        <v>450</v>
      </c>
      <c r="B24" s="326">
        <v>99.757000000000005</v>
      </c>
      <c r="C24" s="322">
        <v>14.503</v>
      </c>
      <c r="D24" s="316">
        <v>16.068999999999999</v>
      </c>
      <c r="E24" s="316">
        <v>17.347000000000001</v>
      </c>
      <c r="F24" s="316">
        <v>25.353000000000002</v>
      </c>
      <c r="G24" s="318">
        <v>26.484999999999999</v>
      </c>
      <c r="H24" s="327">
        <v>53.076000000000001</v>
      </c>
      <c r="I24" s="273">
        <v>34.304000000000002</v>
      </c>
      <c r="J24" s="273">
        <v>7.9589999999999996</v>
      </c>
      <c r="K24" s="273">
        <v>1.889</v>
      </c>
      <c r="L24" s="328">
        <v>2.5289999999999999</v>
      </c>
      <c r="M24" s="322">
        <v>41.545999999999999</v>
      </c>
      <c r="N24" s="316">
        <v>21.048999999999999</v>
      </c>
      <c r="O24" s="316">
        <v>15.103999999999999</v>
      </c>
      <c r="P24" s="316">
        <v>12.756</v>
      </c>
      <c r="Q24" s="318">
        <v>9.3019999999999996</v>
      </c>
      <c r="R24" s="319">
        <v>12.331</v>
      </c>
      <c r="S24" s="273">
        <v>12.726000000000001</v>
      </c>
      <c r="T24" s="273">
        <v>13.766999999999999</v>
      </c>
      <c r="U24" s="273">
        <v>10.739000000000001</v>
      </c>
      <c r="V24" s="273">
        <v>35.362000000000002</v>
      </c>
      <c r="W24" s="329">
        <v>14.832000000000001</v>
      </c>
    </row>
    <row r="25" spans="1:25" x14ac:dyDescent="0.25">
      <c r="A25" s="299" t="s">
        <v>451</v>
      </c>
      <c r="B25" s="326">
        <v>337.74369999999999</v>
      </c>
      <c r="C25" s="322">
        <v>49.22466</v>
      </c>
      <c r="D25" s="316">
        <v>56.68721</v>
      </c>
      <c r="E25" s="316">
        <v>65.074209999999994</v>
      </c>
      <c r="F25" s="316">
        <v>79.880669999999995</v>
      </c>
      <c r="G25" s="318">
        <v>86.876999999999995</v>
      </c>
      <c r="H25" s="327">
        <v>154.9666</v>
      </c>
      <c r="I25" s="273">
        <v>123.28989999999999</v>
      </c>
      <c r="J25" s="273">
        <v>36.205563000000005</v>
      </c>
      <c r="K25" s="273">
        <v>10.959430000000001</v>
      </c>
      <c r="L25" s="328">
        <v>12.322307</v>
      </c>
      <c r="M25" s="322">
        <v>116.0269</v>
      </c>
      <c r="N25" s="316">
        <v>79.011510000000001</v>
      </c>
      <c r="O25" s="316">
        <v>53.621389999999998</v>
      </c>
      <c r="P25" s="316">
        <v>43.297460000000001</v>
      </c>
      <c r="Q25" s="318">
        <v>45.786449999999995</v>
      </c>
      <c r="R25" s="319">
        <v>42.802199999999999</v>
      </c>
      <c r="S25" s="273">
        <v>41.166893999999999</v>
      </c>
      <c r="T25" s="273">
        <v>52.576279999999997</v>
      </c>
      <c r="U25" s="273">
        <v>33.189809999999994</v>
      </c>
      <c r="V25" s="273">
        <v>131.99100000000001</v>
      </c>
      <c r="W25" s="329">
        <v>36.017533999999998</v>
      </c>
    </row>
    <row r="26" spans="1:25" x14ac:dyDescent="0.25">
      <c r="A26" s="299" t="s">
        <v>452</v>
      </c>
      <c r="B26" s="326">
        <v>75.914490000000001</v>
      </c>
      <c r="C26" s="322">
        <v>14.02473</v>
      </c>
      <c r="D26" s="316">
        <v>17.158883999999997</v>
      </c>
      <c r="E26" s="316">
        <v>14.962616000000001</v>
      </c>
      <c r="F26" s="316">
        <v>18.449968000000002</v>
      </c>
      <c r="G26" s="318">
        <v>11.318292</v>
      </c>
      <c r="H26" s="327">
        <v>50.13973</v>
      </c>
      <c r="I26" s="273">
        <v>18.325332</v>
      </c>
      <c r="J26" s="273">
        <v>4.6823920000000001</v>
      </c>
      <c r="K26" s="273">
        <v>0.47279199999999999</v>
      </c>
      <c r="L26" s="328">
        <v>2.2942480000000001</v>
      </c>
      <c r="M26" s="322">
        <v>27.971468000000002</v>
      </c>
      <c r="N26" s="316">
        <v>16.935324000000001</v>
      </c>
      <c r="O26" s="316">
        <v>9.5511160000000004</v>
      </c>
      <c r="P26" s="316">
        <v>9.8569480000000009</v>
      </c>
      <c r="Q26" s="318">
        <v>11.599636</v>
      </c>
      <c r="R26" s="319">
        <v>8.1151160000000004</v>
      </c>
      <c r="S26" s="273">
        <v>8.811236000000001</v>
      </c>
      <c r="T26" s="273">
        <v>14.506424000000001</v>
      </c>
      <c r="U26" s="273">
        <v>6.8474680000000001</v>
      </c>
      <c r="V26" s="273">
        <v>28.839580000000002</v>
      </c>
      <c r="W26" s="329">
        <v>8.7946720000000003</v>
      </c>
    </row>
    <row r="27" spans="1:25" x14ac:dyDescent="0.25">
      <c r="A27" s="299" t="s">
        <v>453</v>
      </c>
      <c r="B27" s="326">
        <v>1251.6465000000001</v>
      </c>
      <c r="C27" s="322">
        <v>206.66290000000001</v>
      </c>
      <c r="D27" s="316">
        <v>222.89959999999999</v>
      </c>
      <c r="E27" s="316">
        <v>199.1883</v>
      </c>
      <c r="F27" s="316">
        <v>265.65890000000002</v>
      </c>
      <c r="G27" s="318">
        <v>357.23690000000005</v>
      </c>
      <c r="H27" s="327">
        <v>533.03039999999999</v>
      </c>
      <c r="I27" s="273">
        <v>354.78699999999998</v>
      </c>
      <c r="J27" s="273">
        <v>264.54679999999996</v>
      </c>
      <c r="K27" s="273">
        <v>73.646068999999997</v>
      </c>
      <c r="L27" s="328">
        <v>25.636232</v>
      </c>
      <c r="M27" s="322">
        <v>437.78730000000002</v>
      </c>
      <c r="N27" s="316">
        <v>246.8878</v>
      </c>
      <c r="O27" s="316">
        <v>187.24100000000001</v>
      </c>
      <c r="P27" s="316">
        <v>170.71600000000001</v>
      </c>
      <c r="Q27" s="318">
        <v>209.01439999999999</v>
      </c>
      <c r="R27" s="319">
        <v>153.66050000000001</v>
      </c>
      <c r="S27" s="273">
        <v>124.74469999999999</v>
      </c>
      <c r="T27" s="273">
        <v>186.6618</v>
      </c>
      <c r="U27" s="273">
        <v>110.79300000000001</v>
      </c>
      <c r="V27" s="273">
        <v>534.74189999999999</v>
      </c>
      <c r="W27" s="329">
        <v>141.04470000000001</v>
      </c>
    </row>
    <row r="28" spans="1:25" x14ac:dyDescent="0.25">
      <c r="A28" s="299" t="s">
        <v>454</v>
      </c>
      <c r="B28" s="326">
        <v>291.30671999999998</v>
      </c>
      <c r="C28" s="322">
        <v>57.605576999999997</v>
      </c>
      <c r="D28" s="316">
        <v>64.044566000000003</v>
      </c>
      <c r="E28" s="316">
        <v>45.810637</v>
      </c>
      <c r="F28" s="316">
        <v>67.728543999999999</v>
      </c>
      <c r="G28" s="318">
        <v>56.117395999999999</v>
      </c>
      <c r="H28" s="327">
        <v>189.48160000000001</v>
      </c>
      <c r="I28" s="273">
        <v>73.400509</v>
      </c>
      <c r="J28" s="273">
        <v>9.4850480000000008</v>
      </c>
      <c r="K28" s="273">
        <v>10.241063</v>
      </c>
      <c r="L28" s="328">
        <v>8.6984760000000012</v>
      </c>
      <c r="M28" s="322">
        <v>112.9919</v>
      </c>
      <c r="N28" s="316">
        <v>50.128169999999997</v>
      </c>
      <c r="O28" s="316">
        <v>41.727328</v>
      </c>
      <c r="P28" s="316">
        <v>40.895220000000002</v>
      </c>
      <c r="Q28" s="318">
        <v>45.564143999999999</v>
      </c>
      <c r="R28" s="319">
        <v>30.096187999999998</v>
      </c>
      <c r="S28" s="273">
        <v>24.315061</v>
      </c>
      <c r="T28" s="273">
        <v>49.668118</v>
      </c>
      <c r="U28" s="273">
        <v>23.088288000000002</v>
      </c>
      <c r="V28" s="273">
        <v>128.33670000000001</v>
      </c>
      <c r="W28" s="329">
        <v>35.802399999999999</v>
      </c>
    </row>
    <row r="29" spans="1:25" x14ac:dyDescent="0.25">
      <c r="A29" s="299" t="s">
        <v>455</v>
      </c>
      <c r="B29" s="326">
        <v>312.87099999999998</v>
      </c>
      <c r="C29" s="322">
        <v>72.400000000000006</v>
      </c>
      <c r="D29" s="316">
        <v>66.069999999999993</v>
      </c>
      <c r="E29" s="316">
        <v>58.256</v>
      </c>
      <c r="F29" s="316">
        <v>69.802000000000007</v>
      </c>
      <c r="G29" s="318">
        <v>46.343000000000004</v>
      </c>
      <c r="H29" s="327">
        <v>159.827</v>
      </c>
      <c r="I29" s="273">
        <v>108.85599999999999</v>
      </c>
      <c r="J29" s="273">
        <v>27.111999999999998</v>
      </c>
      <c r="K29" s="273">
        <v>8.843</v>
      </c>
      <c r="L29" s="328">
        <v>8.2330000000000005</v>
      </c>
      <c r="M29" s="322">
        <v>106.14700000000001</v>
      </c>
      <c r="N29" s="316">
        <v>50.42</v>
      </c>
      <c r="O29" s="316">
        <v>47.225000000000001</v>
      </c>
      <c r="P29" s="316">
        <v>48.820999999999998</v>
      </c>
      <c r="Q29" s="318">
        <v>60.258000000000003</v>
      </c>
      <c r="R29" s="319">
        <v>28.289000000000001</v>
      </c>
      <c r="S29" s="273">
        <v>21.436</v>
      </c>
      <c r="T29" s="273">
        <v>50.695</v>
      </c>
      <c r="U29" s="273">
        <v>26.42</v>
      </c>
      <c r="V29" s="273">
        <v>153.977</v>
      </c>
      <c r="W29" s="329">
        <v>32.054000000000002</v>
      </c>
    </row>
    <row r="30" spans="1:25" x14ac:dyDescent="0.25">
      <c r="A30" s="299" t="s">
        <v>456</v>
      </c>
      <c r="B30" s="326">
        <v>97.317999999999998</v>
      </c>
      <c r="C30" s="322">
        <v>11.465999999999999</v>
      </c>
      <c r="D30" s="316">
        <v>14.227</v>
      </c>
      <c r="E30" s="316">
        <v>18.228999999999999</v>
      </c>
      <c r="F30" s="316">
        <v>26.626999999999999</v>
      </c>
      <c r="G30" s="318">
        <v>26.768999999999998</v>
      </c>
      <c r="H30" s="327">
        <v>62.253</v>
      </c>
      <c r="I30" s="273">
        <v>9.4090000000000007</v>
      </c>
      <c r="J30" s="273">
        <v>19.026</v>
      </c>
      <c r="K30" s="273">
        <v>2.8719999999999999</v>
      </c>
      <c r="L30" s="328">
        <v>3.758</v>
      </c>
      <c r="M30" s="322">
        <v>44.579000000000001</v>
      </c>
      <c r="N30" s="316">
        <v>16.885999999999999</v>
      </c>
      <c r="O30" s="316">
        <v>14.513999999999999</v>
      </c>
      <c r="P30" s="316">
        <v>10.243</v>
      </c>
      <c r="Q30" s="318">
        <v>11.096</v>
      </c>
      <c r="R30" s="319">
        <v>15.632999999999999</v>
      </c>
      <c r="S30" s="273">
        <v>17.891999999999999</v>
      </c>
      <c r="T30" s="273">
        <v>11.707000000000001</v>
      </c>
      <c r="U30" s="273">
        <v>8.0830000000000002</v>
      </c>
      <c r="V30" s="273">
        <v>31.052</v>
      </c>
      <c r="W30" s="329">
        <v>12.951000000000001</v>
      </c>
    </row>
    <row r="31" spans="1:25" x14ac:dyDescent="0.25">
      <c r="A31" s="299" t="s">
        <v>457</v>
      </c>
      <c r="B31" s="326">
        <v>100.97</v>
      </c>
      <c r="C31" s="322">
        <v>20.544</v>
      </c>
      <c r="D31" s="316">
        <v>24.234999999999999</v>
      </c>
      <c r="E31" s="316">
        <v>21.071000000000002</v>
      </c>
      <c r="F31" s="316">
        <v>18.649000000000001</v>
      </c>
      <c r="G31" s="318">
        <v>16.471</v>
      </c>
      <c r="H31" s="327">
        <v>37.177</v>
      </c>
      <c r="I31" s="273">
        <v>51.18</v>
      </c>
      <c r="J31" s="273">
        <v>6.9189999999999996</v>
      </c>
      <c r="K31" s="273">
        <v>2.8410000000000002</v>
      </c>
      <c r="L31" s="328">
        <v>2.8530000000000002</v>
      </c>
      <c r="M31" s="322">
        <v>40.289000000000001</v>
      </c>
      <c r="N31" s="316">
        <v>20.256</v>
      </c>
      <c r="O31" s="316">
        <v>14.551</v>
      </c>
      <c r="P31" s="316">
        <v>13.228999999999999</v>
      </c>
      <c r="Q31" s="318">
        <v>12.645</v>
      </c>
      <c r="R31" s="319">
        <v>9.7889999999999997</v>
      </c>
      <c r="S31" s="273">
        <v>11.672000000000001</v>
      </c>
      <c r="T31" s="273">
        <v>18.888999999999999</v>
      </c>
      <c r="U31" s="273">
        <v>8.266</v>
      </c>
      <c r="V31" s="273">
        <v>40.283999999999999</v>
      </c>
      <c r="W31" s="329">
        <v>12.07</v>
      </c>
    </row>
    <row r="32" spans="1:25" x14ac:dyDescent="0.25">
      <c r="A32" s="299" t="s">
        <v>458</v>
      </c>
      <c r="B32" s="326">
        <v>322.85081000000002</v>
      </c>
      <c r="C32" s="322">
        <v>48.519709999999996</v>
      </c>
      <c r="D32" s="316">
        <v>63.777819999999998</v>
      </c>
      <c r="E32" s="316">
        <v>56.807459999999999</v>
      </c>
      <c r="F32" s="316">
        <v>82.314354999999992</v>
      </c>
      <c r="G32" s="318">
        <v>71.431465000000003</v>
      </c>
      <c r="H32" s="327">
        <v>195.94067000000001</v>
      </c>
      <c r="I32" s="273">
        <v>86.515934999999999</v>
      </c>
      <c r="J32" s="273">
        <v>15.472284999999999</v>
      </c>
      <c r="K32" s="273">
        <v>12.316790000000001</v>
      </c>
      <c r="L32" s="328">
        <v>12.605129999999999</v>
      </c>
      <c r="M32" s="322">
        <v>125.6097</v>
      </c>
      <c r="N32" s="316">
        <v>63.268550000000005</v>
      </c>
      <c r="O32" s="316">
        <v>47.745204999999999</v>
      </c>
      <c r="P32" s="316">
        <v>41.9621</v>
      </c>
      <c r="Q32" s="318">
        <v>44.265239999999999</v>
      </c>
      <c r="R32" s="319">
        <v>33.248824999999997</v>
      </c>
      <c r="S32" s="273">
        <v>35.573629999999994</v>
      </c>
      <c r="T32" s="273">
        <v>54.82723</v>
      </c>
      <c r="U32" s="273">
        <v>28.262425</v>
      </c>
      <c r="V32" s="273">
        <v>126.86811</v>
      </c>
      <c r="W32" s="329">
        <v>44.070589999999996</v>
      </c>
    </row>
    <row r="33" spans="1:23" x14ac:dyDescent="0.25">
      <c r="A33" s="299" t="s">
        <v>459</v>
      </c>
      <c r="B33" s="326">
        <v>1072.6316999999999</v>
      </c>
      <c r="C33" s="322">
        <v>130.15360000000001</v>
      </c>
      <c r="D33" s="316">
        <v>163.63300000000001</v>
      </c>
      <c r="E33" s="316">
        <v>188.63310000000001</v>
      </c>
      <c r="F33" s="316">
        <v>283.38622999999995</v>
      </c>
      <c r="G33" s="318">
        <v>306.82582000000002</v>
      </c>
      <c r="H33" s="327">
        <v>421.5684</v>
      </c>
      <c r="I33" s="273">
        <v>288.46550000000002</v>
      </c>
      <c r="J33" s="273">
        <v>266.05070000000001</v>
      </c>
      <c r="K33" s="273">
        <v>67.1053</v>
      </c>
      <c r="L33" s="328">
        <v>29.441735000000001</v>
      </c>
      <c r="M33" s="322">
        <v>409.97459999999995</v>
      </c>
      <c r="N33" s="316">
        <v>244.77099999999999</v>
      </c>
      <c r="O33" s="316">
        <v>170.74820000000003</v>
      </c>
      <c r="P33" s="316">
        <v>130.56299999999999</v>
      </c>
      <c r="Q33" s="318">
        <v>116.5748</v>
      </c>
      <c r="R33" s="319">
        <v>141.85489999999999</v>
      </c>
      <c r="S33" s="273">
        <v>169.5592</v>
      </c>
      <c r="T33" s="273">
        <v>162.13550000000001</v>
      </c>
      <c r="U33" s="273">
        <v>94.185263000000006</v>
      </c>
      <c r="V33" s="273">
        <v>406.32529999999997</v>
      </c>
      <c r="W33" s="329">
        <v>98.571494999999999</v>
      </c>
    </row>
    <row r="34" spans="1:23" x14ac:dyDescent="0.25">
      <c r="A34" s="299" t="s">
        <v>460</v>
      </c>
      <c r="B34" s="326">
        <v>118.57599999999999</v>
      </c>
      <c r="C34" s="322">
        <v>22.58</v>
      </c>
      <c r="D34" s="316">
        <v>29.376999999999999</v>
      </c>
      <c r="E34" s="316">
        <v>20.286999999999999</v>
      </c>
      <c r="F34" s="316">
        <v>24.951000000000001</v>
      </c>
      <c r="G34" s="318">
        <v>21.381</v>
      </c>
      <c r="H34" s="327">
        <v>76.909000000000006</v>
      </c>
      <c r="I34" s="273">
        <v>29.213999999999999</v>
      </c>
      <c r="J34" s="273">
        <v>3.9569999999999999</v>
      </c>
      <c r="K34" s="273">
        <v>2.3730000000000002</v>
      </c>
      <c r="L34" s="328">
        <v>6.1230000000000002</v>
      </c>
      <c r="M34" s="322">
        <v>45.698999999999998</v>
      </c>
      <c r="N34" s="316">
        <v>22.937999999999999</v>
      </c>
      <c r="O34" s="316">
        <v>16.344999999999999</v>
      </c>
      <c r="P34" s="316">
        <v>16.027999999999999</v>
      </c>
      <c r="Q34" s="318">
        <v>17.565999999999999</v>
      </c>
      <c r="R34" s="319">
        <v>11.074</v>
      </c>
      <c r="S34" s="273">
        <v>11.404999999999999</v>
      </c>
      <c r="T34" s="273">
        <v>20.056999999999999</v>
      </c>
      <c r="U34" s="273">
        <v>9.0619999999999994</v>
      </c>
      <c r="V34" s="273">
        <v>51.515999999999998</v>
      </c>
      <c r="W34" s="329">
        <v>15.462</v>
      </c>
    </row>
    <row r="35" spans="1:23" x14ac:dyDescent="0.25">
      <c r="A35" s="299" t="s">
        <v>461</v>
      </c>
      <c r="B35" s="326">
        <v>71.984999999999999</v>
      </c>
      <c r="C35" s="322">
        <v>13.471</v>
      </c>
      <c r="D35" s="316">
        <v>16.199000000000002</v>
      </c>
      <c r="E35" s="316">
        <v>11.37</v>
      </c>
      <c r="F35" s="316">
        <v>16.971</v>
      </c>
      <c r="G35" s="318">
        <v>13.974</v>
      </c>
      <c r="H35" s="327">
        <v>48.585999999999999</v>
      </c>
      <c r="I35" s="273">
        <v>9.4670000000000005</v>
      </c>
      <c r="J35" s="273">
        <v>10.858000000000001</v>
      </c>
      <c r="K35" s="273">
        <v>1.474</v>
      </c>
      <c r="L35" s="328">
        <v>1.6</v>
      </c>
      <c r="M35" s="322">
        <v>18.620999999999999</v>
      </c>
      <c r="N35" s="316">
        <v>15.180999999999999</v>
      </c>
      <c r="O35" s="316">
        <v>12.029</v>
      </c>
      <c r="P35" s="316">
        <v>10.391999999999999</v>
      </c>
      <c r="Q35" s="318">
        <v>15.762</v>
      </c>
      <c r="R35" s="319">
        <v>11.5</v>
      </c>
      <c r="S35" s="273">
        <v>9.4359999999999999</v>
      </c>
      <c r="T35" s="273">
        <v>11.917</v>
      </c>
      <c r="U35" s="273">
        <v>5.8129999999999997</v>
      </c>
      <c r="V35" s="273">
        <v>26.106000000000002</v>
      </c>
      <c r="W35" s="329">
        <v>7.2130000000000001</v>
      </c>
    </row>
    <row r="36" spans="1:23" x14ac:dyDescent="0.25">
      <c r="A36" s="299" t="s">
        <v>462</v>
      </c>
      <c r="B36" s="326">
        <v>410.2833</v>
      </c>
      <c r="C36" s="322">
        <v>50.107536000000003</v>
      </c>
      <c r="D36" s="316">
        <v>48.001010000000001</v>
      </c>
      <c r="E36" s="316">
        <v>59.258001999999998</v>
      </c>
      <c r="F36" s="316">
        <v>110.11969999999999</v>
      </c>
      <c r="G36" s="318">
        <v>142.79710999999998</v>
      </c>
      <c r="H36" s="327">
        <v>242.23429999999999</v>
      </c>
      <c r="I36" s="273">
        <v>30.330224999999999</v>
      </c>
      <c r="J36" s="273">
        <v>107.16380000000001</v>
      </c>
      <c r="K36" s="273">
        <v>14.568875</v>
      </c>
      <c r="L36" s="328">
        <v>15.986222</v>
      </c>
      <c r="M36" s="322">
        <v>168.35050000000001</v>
      </c>
      <c r="N36" s="316">
        <v>84.043216999999999</v>
      </c>
      <c r="O36" s="316">
        <v>57.642788000000003</v>
      </c>
      <c r="P36" s="316">
        <v>49.057327999999998</v>
      </c>
      <c r="Q36" s="318">
        <v>51.189554999999999</v>
      </c>
      <c r="R36" s="319">
        <v>53.372264999999999</v>
      </c>
      <c r="S36" s="273">
        <v>46.880921999999998</v>
      </c>
      <c r="T36" s="273">
        <v>42.831605000000003</v>
      </c>
      <c r="U36" s="273">
        <v>34.694431999999999</v>
      </c>
      <c r="V36" s="273">
        <v>161.96260000000001</v>
      </c>
      <c r="W36" s="329">
        <v>70.541560000000004</v>
      </c>
    </row>
    <row r="37" spans="1:23" x14ac:dyDescent="0.25">
      <c r="A37" s="299" t="s">
        <v>463</v>
      </c>
      <c r="B37" s="326">
        <v>84.394890000000004</v>
      </c>
      <c r="C37" s="322">
        <v>10.890442999999999</v>
      </c>
      <c r="D37" s="316">
        <v>15.15427</v>
      </c>
      <c r="E37" s="316">
        <v>19.781858</v>
      </c>
      <c r="F37" s="316">
        <v>19.806394000000001</v>
      </c>
      <c r="G37" s="318">
        <v>18.761920999999997</v>
      </c>
      <c r="H37" s="327">
        <v>59.472079999999998</v>
      </c>
      <c r="I37" s="273">
        <v>11.698283999999999</v>
      </c>
      <c r="J37" s="273">
        <v>6.8379250000000003</v>
      </c>
      <c r="K37" s="273">
        <v>4.6315439999999999</v>
      </c>
      <c r="L37" s="328">
        <v>1.7550559999999999</v>
      </c>
      <c r="M37" s="322">
        <v>37.372630000000001</v>
      </c>
      <c r="N37" s="316">
        <v>15.074706000000001</v>
      </c>
      <c r="O37" s="316">
        <v>11.491885</v>
      </c>
      <c r="P37" s="316">
        <v>8.4805879999999991</v>
      </c>
      <c r="Q37" s="318">
        <v>11.975078999999999</v>
      </c>
      <c r="R37" s="319">
        <v>9.029834000000001</v>
      </c>
      <c r="S37" s="273">
        <v>10.749705000000001</v>
      </c>
      <c r="T37" s="273">
        <v>15.257611000000001</v>
      </c>
      <c r="U37" s="273">
        <v>4.8758929999999996</v>
      </c>
      <c r="V37" s="273">
        <v>33.499316</v>
      </c>
      <c r="W37" s="329">
        <v>10.982526999999999</v>
      </c>
    </row>
    <row r="38" spans="1:23" x14ac:dyDescent="0.25">
      <c r="A38" s="299" t="s">
        <v>464</v>
      </c>
      <c r="B38" s="326">
        <v>527.28579999999999</v>
      </c>
      <c r="C38" s="322">
        <v>114.133</v>
      </c>
      <c r="D38" s="316">
        <v>107.8858</v>
      </c>
      <c r="E38" s="316">
        <v>90.596030999999996</v>
      </c>
      <c r="F38" s="316">
        <v>112.7231</v>
      </c>
      <c r="G38" s="318">
        <v>101.94789999999999</v>
      </c>
      <c r="H38" s="327">
        <v>249.62450000000001</v>
      </c>
      <c r="I38" s="273">
        <v>220.17339999999999</v>
      </c>
      <c r="J38" s="273">
        <v>24.140445</v>
      </c>
      <c r="K38" s="273">
        <v>22.516773000000001</v>
      </c>
      <c r="L38" s="328">
        <v>10.830672</v>
      </c>
      <c r="M38" s="322">
        <v>169.0616</v>
      </c>
      <c r="N38" s="316">
        <v>91.247042000000008</v>
      </c>
      <c r="O38" s="316">
        <v>86.522380999999996</v>
      </c>
      <c r="P38" s="316">
        <v>79.279066</v>
      </c>
      <c r="Q38" s="318">
        <v>101.17569</v>
      </c>
      <c r="R38" s="319">
        <v>53.669902</v>
      </c>
      <c r="S38" s="273">
        <v>46.517758000000001</v>
      </c>
      <c r="T38" s="273">
        <v>81.703335999999993</v>
      </c>
      <c r="U38" s="273">
        <v>55.741167000000004</v>
      </c>
      <c r="V38" s="273">
        <v>238.46020000000001</v>
      </c>
      <c r="W38" s="329">
        <v>51.193478999999996</v>
      </c>
    </row>
    <row r="39" spans="1:23" x14ac:dyDescent="0.25">
      <c r="A39" s="299" t="s">
        <v>465</v>
      </c>
      <c r="B39" s="326">
        <v>90.205970000000008</v>
      </c>
      <c r="C39" s="322">
        <v>15.532458</v>
      </c>
      <c r="D39" s="316">
        <v>20.164416000000003</v>
      </c>
      <c r="E39" s="316">
        <v>13.101479999999999</v>
      </c>
      <c r="F39" s="316">
        <v>20.472830000000002</v>
      </c>
      <c r="G39" s="318">
        <v>20.934787</v>
      </c>
      <c r="H39" s="327">
        <v>38.942039999999999</v>
      </c>
      <c r="I39" s="273">
        <v>35.366610000000001</v>
      </c>
      <c r="J39" s="273">
        <v>9.4468189999999996</v>
      </c>
      <c r="K39" s="273">
        <v>3.798397</v>
      </c>
      <c r="L39" s="328">
        <v>2.6521129999999999</v>
      </c>
      <c r="M39" s="322">
        <v>39.813199999999995</v>
      </c>
      <c r="N39" s="316">
        <v>15.261916999999999</v>
      </c>
      <c r="O39" s="316">
        <v>11.815389</v>
      </c>
      <c r="P39" s="316">
        <v>11.279076999999999</v>
      </c>
      <c r="Q39" s="318">
        <v>12.036394</v>
      </c>
      <c r="R39" s="319">
        <v>9.8905319999999985</v>
      </c>
      <c r="S39" s="273">
        <v>7.8478479999999999</v>
      </c>
      <c r="T39" s="273">
        <v>14.04603</v>
      </c>
      <c r="U39" s="273">
        <v>7.881094</v>
      </c>
      <c r="V39" s="273">
        <v>39.434750000000001</v>
      </c>
      <c r="W39" s="329">
        <v>11.105724</v>
      </c>
    </row>
    <row r="40" spans="1:23" x14ac:dyDescent="0.25">
      <c r="A40" s="299" t="s">
        <v>466</v>
      </c>
      <c r="B40" s="326">
        <v>105.74539999999999</v>
      </c>
      <c r="C40" s="322">
        <v>25.474191999999999</v>
      </c>
      <c r="D40" s="316">
        <v>21.519168000000001</v>
      </c>
      <c r="E40" s="316">
        <v>19.098896</v>
      </c>
      <c r="F40" s="316">
        <v>25.849352</v>
      </c>
      <c r="G40" s="318">
        <v>13.803792</v>
      </c>
      <c r="H40" s="327">
        <v>15.488951999999999</v>
      </c>
      <c r="I40" s="273">
        <v>6.7195280000000004</v>
      </c>
      <c r="J40" s="273">
        <v>80.038560000000004</v>
      </c>
      <c r="K40" s="273">
        <v>1.9783599999999999</v>
      </c>
      <c r="L40" s="328">
        <v>1.52</v>
      </c>
      <c r="M40" s="322">
        <v>40.945703999999999</v>
      </c>
      <c r="N40" s="316">
        <v>24.581448000000002</v>
      </c>
      <c r="O40" s="316">
        <v>15.703904</v>
      </c>
      <c r="P40" s="316">
        <v>11.486544</v>
      </c>
      <c r="Q40" s="318">
        <v>13.027799999999999</v>
      </c>
      <c r="R40" s="319">
        <v>11.917776</v>
      </c>
      <c r="S40" s="273">
        <v>20.445927999999999</v>
      </c>
      <c r="T40" s="273">
        <v>22.669031999999998</v>
      </c>
      <c r="U40" s="273">
        <v>12.970336</v>
      </c>
      <c r="V40" s="273">
        <v>31.969439999999999</v>
      </c>
      <c r="W40" s="329">
        <v>5.772888</v>
      </c>
    </row>
    <row r="41" spans="1:23" x14ac:dyDescent="0.25">
      <c r="A41" s="299" t="s">
        <v>467</v>
      </c>
      <c r="B41" s="326">
        <v>145.50299999999999</v>
      </c>
      <c r="C41" s="322">
        <v>31.795999999999999</v>
      </c>
      <c r="D41" s="316">
        <v>28.881</v>
      </c>
      <c r="E41" s="316">
        <v>26.135999999999999</v>
      </c>
      <c r="F41" s="316">
        <v>28.934999999999999</v>
      </c>
      <c r="G41" s="318">
        <v>29.754999999999999</v>
      </c>
      <c r="H41" s="327">
        <v>41.152000000000001</v>
      </c>
      <c r="I41" s="273">
        <v>11.590999999999999</v>
      </c>
      <c r="J41" s="273">
        <v>76.239999999999995</v>
      </c>
      <c r="K41" s="273">
        <v>12.692</v>
      </c>
      <c r="L41" s="328">
        <v>3.8279999999999998</v>
      </c>
      <c r="M41" s="322">
        <v>46.406999999999996</v>
      </c>
      <c r="N41" s="316">
        <v>34.948</v>
      </c>
      <c r="O41" s="316">
        <v>21.413</v>
      </c>
      <c r="P41" s="316">
        <v>20.536999999999999</v>
      </c>
      <c r="Q41" s="318">
        <v>22.198</v>
      </c>
      <c r="R41" s="319">
        <v>15.771000000000001</v>
      </c>
      <c r="S41" s="273">
        <v>29.309000000000001</v>
      </c>
      <c r="T41" s="273">
        <v>34.084000000000003</v>
      </c>
      <c r="U41" s="273">
        <v>15.845000000000001</v>
      </c>
      <c r="V41" s="273">
        <v>41.005000000000003</v>
      </c>
      <c r="W41" s="329">
        <v>9.4890000000000008</v>
      </c>
    </row>
    <row r="42" spans="1:23" x14ac:dyDescent="0.25">
      <c r="A42" s="299" t="s">
        <v>468</v>
      </c>
      <c r="B42" s="326">
        <v>110.5975</v>
      </c>
      <c r="C42" s="322">
        <v>17.336551</v>
      </c>
      <c r="D42" s="316">
        <v>21.643622000000001</v>
      </c>
      <c r="E42" s="316">
        <v>24.750121</v>
      </c>
      <c r="F42" s="316">
        <v>30.002530999999998</v>
      </c>
      <c r="G42" s="318">
        <v>16.864632</v>
      </c>
      <c r="H42" s="327">
        <v>76.195030000000003</v>
      </c>
      <c r="I42" s="273">
        <v>16.626078</v>
      </c>
      <c r="J42" s="273">
        <v>10.328816999999999</v>
      </c>
      <c r="K42" s="273">
        <v>3.3982710000000003</v>
      </c>
      <c r="L42" s="328">
        <v>4.0492609999999996</v>
      </c>
      <c r="M42" s="322">
        <v>48.750095999999999</v>
      </c>
      <c r="N42" s="316">
        <v>16.669169999999998</v>
      </c>
      <c r="O42" s="316">
        <v>12.316789</v>
      </c>
      <c r="P42" s="316">
        <v>15.152414</v>
      </c>
      <c r="Q42" s="318">
        <v>17.708988000000002</v>
      </c>
      <c r="R42" s="319">
        <v>12.667586</v>
      </c>
      <c r="S42" s="273">
        <v>10.283033999999999</v>
      </c>
      <c r="T42" s="273">
        <v>19.014855000000001</v>
      </c>
      <c r="U42" s="273">
        <v>6.8600529999999997</v>
      </c>
      <c r="V42" s="273">
        <v>43.685635999999995</v>
      </c>
      <c r="W42" s="329">
        <v>18.086293000000001</v>
      </c>
    </row>
    <row r="43" spans="1:23" x14ac:dyDescent="0.25">
      <c r="A43" s="299" t="s">
        <v>469</v>
      </c>
      <c r="B43" s="326">
        <v>113.59310000000001</v>
      </c>
      <c r="C43" s="322">
        <v>23.67848</v>
      </c>
      <c r="D43" s="316">
        <v>24.513330000000003</v>
      </c>
      <c r="E43" s="316">
        <v>26.2059</v>
      </c>
      <c r="F43" s="316">
        <v>20.120039999999999</v>
      </c>
      <c r="G43" s="318">
        <v>19.075380000000003</v>
      </c>
      <c r="H43" s="327">
        <v>46.74174</v>
      </c>
      <c r="I43" s="273">
        <v>50.841300000000004</v>
      </c>
      <c r="J43" s="273">
        <v>8.6159040000000005</v>
      </c>
      <c r="K43" s="273">
        <v>2.7890000000000001</v>
      </c>
      <c r="L43" s="328">
        <v>4.6051840000000004</v>
      </c>
      <c r="M43" s="322">
        <v>38.869779999999999</v>
      </c>
      <c r="N43" s="316">
        <v>24.01202</v>
      </c>
      <c r="O43" s="316">
        <v>19.629709999999999</v>
      </c>
      <c r="P43" s="316">
        <v>14.706860000000001</v>
      </c>
      <c r="Q43" s="318">
        <v>16.374739999999999</v>
      </c>
      <c r="R43" s="319">
        <v>10.58562</v>
      </c>
      <c r="S43" s="273">
        <v>13.73845</v>
      </c>
      <c r="T43" s="273">
        <v>25.608970000000003</v>
      </c>
      <c r="U43" s="273">
        <v>12.438136</v>
      </c>
      <c r="V43" s="273">
        <v>40.109760000000001</v>
      </c>
      <c r="W43" s="329">
        <v>11.112200000000001</v>
      </c>
    </row>
    <row r="44" spans="1:23" x14ac:dyDescent="0.25">
      <c r="A44" s="299" t="s">
        <v>470</v>
      </c>
      <c r="B44" s="326">
        <v>100.44789999999999</v>
      </c>
      <c r="C44" s="322">
        <v>20.241992</v>
      </c>
      <c r="D44" s="316">
        <v>20.760031999999999</v>
      </c>
      <c r="E44" s="316">
        <v>19.725248000000001</v>
      </c>
      <c r="F44" s="316">
        <v>22.630783999999998</v>
      </c>
      <c r="G44" s="318">
        <v>17.089839999999999</v>
      </c>
      <c r="H44" s="327">
        <v>60.218019999999996</v>
      </c>
      <c r="I44" s="273">
        <v>28.029472000000002</v>
      </c>
      <c r="J44" s="273">
        <v>6.8487839999999993</v>
      </c>
      <c r="K44" s="273">
        <v>1.9294960000000001</v>
      </c>
      <c r="L44" s="328">
        <v>3.4221200000000001</v>
      </c>
      <c r="M44" s="322">
        <v>32.819783999999999</v>
      </c>
      <c r="N44" s="316">
        <v>21.100096000000001</v>
      </c>
      <c r="O44" s="316">
        <v>14.786736000000001</v>
      </c>
      <c r="P44" s="316">
        <v>15.694664000000001</v>
      </c>
      <c r="Q44" s="318">
        <v>16.046616</v>
      </c>
      <c r="R44" s="319">
        <v>13.807312</v>
      </c>
      <c r="S44" s="273">
        <v>8.8918719999999993</v>
      </c>
      <c r="T44" s="273">
        <v>17.716952000000003</v>
      </c>
      <c r="U44" s="273">
        <v>10.48128</v>
      </c>
      <c r="V44" s="273">
        <v>38.473599999999998</v>
      </c>
      <c r="W44" s="329">
        <v>11.076879999999999</v>
      </c>
    </row>
    <row r="45" spans="1:23" x14ac:dyDescent="0.25">
      <c r="A45" s="299" t="s">
        <v>471</v>
      </c>
      <c r="B45" s="326">
        <v>73.09</v>
      </c>
      <c r="C45" s="322">
        <v>12.864000000000001</v>
      </c>
      <c r="D45" s="316">
        <v>14.53</v>
      </c>
      <c r="E45" s="316">
        <v>13.2</v>
      </c>
      <c r="F45" s="316">
        <v>17.225999999999999</v>
      </c>
      <c r="G45" s="318">
        <v>15.27</v>
      </c>
      <c r="H45" s="327">
        <v>49.603999999999999</v>
      </c>
      <c r="I45" s="273">
        <v>14.516</v>
      </c>
      <c r="J45" s="273">
        <v>4.9809999999999999</v>
      </c>
      <c r="K45" s="273">
        <v>2.7810000000000001</v>
      </c>
      <c r="L45" s="328">
        <v>1.208</v>
      </c>
      <c r="M45" s="322">
        <v>23.972000000000001</v>
      </c>
      <c r="N45" s="316">
        <v>13.33</v>
      </c>
      <c r="O45" s="316">
        <v>8.6</v>
      </c>
      <c r="P45" s="316">
        <v>11.43</v>
      </c>
      <c r="Q45" s="318">
        <v>15.757999999999999</v>
      </c>
      <c r="R45" s="319">
        <v>8.7140000000000004</v>
      </c>
      <c r="S45" s="273">
        <v>6.04</v>
      </c>
      <c r="T45" s="273">
        <v>10.625999999999999</v>
      </c>
      <c r="U45" s="273">
        <v>6.1849999999999996</v>
      </c>
      <c r="V45" s="273">
        <v>33.25</v>
      </c>
      <c r="W45" s="329">
        <v>8.2750000000000004</v>
      </c>
    </row>
    <row r="46" spans="1:23" x14ac:dyDescent="0.25">
      <c r="A46" s="299" t="s">
        <v>358</v>
      </c>
      <c r="B46" s="326">
        <v>161.25399999999999</v>
      </c>
      <c r="C46" s="322">
        <v>36.168999999999997</v>
      </c>
      <c r="D46" s="316">
        <v>25.8</v>
      </c>
      <c r="E46" s="316">
        <v>26.893000000000001</v>
      </c>
      <c r="F46" s="316">
        <v>32.338000000000001</v>
      </c>
      <c r="G46" s="318">
        <v>40.054000000000002</v>
      </c>
      <c r="H46" s="327">
        <v>80.421000000000006</v>
      </c>
      <c r="I46" s="273">
        <v>27.425999999999998</v>
      </c>
      <c r="J46" s="273">
        <v>38.959000000000003</v>
      </c>
      <c r="K46" s="273">
        <v>7.52</v>
      </c>
      <c r="L46" s="328">
        <v>6.9279999999999999</v>
      </c>
      <c r="M46" s="322">
        <v>50.713000000000001</v>
      </c>
      <c r="N46" s="316">
        <v>29.869</v>
      </c>
      <c r="O46" s="316">
        <v>23.044</v>
      </c>
      <c r="P46" s="316">
        <v>26.12</v>
      </c>
      <c r="Q46" s="318">
        <v>31.507999999999999</v>
      </c>
      <c r="R46" s="319">
        <v>18.599</v>
      </c>
      <c r="S46" s="273">
        <v>12.456</v>
      </c>
      <c r="T46" s="273">
        <v>22.135999999999999</v>
      </c>
      <c r="U46" s="273">
        <v>15.000999999999999</v>
      </c>
      <c r="V46" s="273">
        <v>73.475999999999999</v>
      </c>
      <c r="W46" s="329">
        <v>19.585999999999999</v>
      </c>
    </row>
    <row r="47" spans="1:23" x14ac:dyDescent="0.25">
      <c r="A47" s="299" t="s">
        <v>472</v>
      </c>
      <c r="B47" s="326">
        <v>975.79948000000002</v>
      </c>
      <c r="C47" s="322">
        <v>138.92376000000002</v>
      </c>
      <c r="D47" s="316">
        <v>183.67428000000001</v>
      </c>
      <c r="E47" s="316">
        <v>168.72084000000001</v>
      </c>
      <c r="F47" s="316">
        <v>246.41766000000001</v>
      </c>
      <c r="G47" s="318">
        <v>238.06294</v>
      </c>
      <c r="H47" s="327">
        <v>282.98808000000002</v>
      </c>
      <c r="I47" s="273">
        <v>265.39964000000003</v>
      </c>
      <c r="J47" s="273">
        <v>352.09428000000003</v>
      </c>
      <c r="K47" s="273">
        <v>55.770480000000006</v>
      </c>
      <c r="L47" s="328">
        <v>19.547000000000001</v>
      </c>
      <c r="M47" s="322">
        <v>369.31190000000004</v>
      </c>
      <c r="N47" s="316">
        <v>223.22398000000001</v>
      </c>
      <c r="O47" s="316">
        <v>164.72257999999999</v>
      </c>
      <c r="P47" s="316">
        <v>111.15260000000001</v>
      </c>
      <c r="Q47" s="318">
        <v>107.38842</v>
      </c>
      <c r="R47" s="319">
        <v>124.36132000000001</v>
      </c>
      <c r="S47" s="273">
        <v>162.5086</v>
      </c>
      <c r="T47" s="273">
        <v>171.845</v>
      </c>
      <c r="U47" s="273">
        <v>89.652419999999992</v>
      </c>
      <c r="V47" s="273">
        <v>344.14555999999999</v>
      </c>
      <c r="W47" s="329">
        <v>83.286580000000001</v>
      </c>
    </row>
    <row r="48" spans="1:23" x14ac:dyDescent="0.25">
      <c r="A48" s="299" t="s">
        <v>473</v>
      </c>
      <c r="B48" s="326">
        <v>277.88</v>
      </c>
      <c r="C48" s="322">
        <v>51.326999999999998</v>
      </c>
      <c r="D48" s="316">
        <v>58.851999999999997</v>
      </c>
      <c r="E48" s="316">
        <v>50.223999999999997</v>
      </c>
      <c r="F48" s="316">
        <v>62.103999999999999</v>
      </c>
      <c r="G48" s="318">
        <v>55.372999999999998</v>
      </c>
      <c r="H48" s="327">
        <v>167.804</v>
      </c>
      <c r="I48" s="273">
        <v>77.256</v>
      </c>
      <c r="J48" s="273">
        <v>17.611999999999998</v>
      </c>
      <c r="K48" s="273">
        <v>9.27</v>
      </c>
      <c r="L48" s="328">
        <v>5.9379999999999997</v>
      </c>
      <c r="M48" s="322">
        <v>107.874</v>
      </c>
      <c r="N48" s="316">
        <v>49.494999999999997</v>
      </c>
      <c r="O48" s="316">
        <v>41.863999999999997</v>
      </c>
      <c r="P48" s="316">
        <v>38.655999999999999</v>
      </c>
      <c r="Q48" s="318">
        <v>39.991</v>
      </c>
      <c r="R48" s="319">
        <v>33.679000000000002</v>
      </c>
      <c r="S48" s="273">
        <v>27.393999999999998</v>
      </c>
      <c r="T48" s="273">
        <v>39.524999999999999</v>
      </c>
      <c r="U48" s="273">
        <v>16.016999999999999</v>
      </c>
      <c r="V48" s="273">
        <v>132.65100000000001</v>
      </c>
      <c r="W48" s="329">
        <v>28.614000000000001</v>
      </c>
    </row>
    <row r="49" spans="1:23" x14ac:dyDescent="0.25">
      <c r="A49" s="299" t="s">
        <v>474</v>
      </c>
      <c r="B49" s="326">
        <v>71.892600000000002</v>
      </c>
      <c r="C49" s="322">
        <v>15.458536</v>
      </c>
      <c r="D49" s="316">
        <v>17.615587999999999</v>
      </c>
      <c r="E49" s="316">
        <v>14.887414000000001</v>
      </c>
      <c r="F49" s="316">
        <v>15.812272999999999</v>
      </c>
      <c r="G49" s="318">
        <v>8.1187889999999996</v>
      </c>
      <c r="H49" s="327">
        <v>19.855041</v>
      </c>
      <c r="I49" s="273">
        <v>48.863087</v>
      </c>
      <c r="J49" s="273">
        <v>1.438237</v>
      </c>
      <c r="K49" s="273">
        <v>0.94037000000000004</v>
      </c>
      <c r="L49" s="328">
        <v>0.79586500000000004</v>
      </c>
      <c r="M49" s="322">
        <v>24.885020000000001</v>
      </c>
      <c r="N49" s="316">
        <v>14.83793</v>
      </c>
      <c r="O49" s="316">
        <v>11.344704</v>
      </c>
      <c r="P49" s="316">
        <v>10.750764999999999</v>
      </c>
      <c r="Q49" s="318">
        <v>10.074181000000001</v>
      </c>
      <c r="R49" s="319">
        <v>7.5954899999999999</v>
      </c>
      <c r="S49" s="273">
        <v>5.615386</v>
      </c>
      <c r="T49" s="273">
        <v>14.870771000000001</v>
      </c>
      <c r="U49" s="273">
        <v>9.0031299999999987</v>
      </c>
      <c r="V49" s="273">
        <v>28.721683000000002</v>
      </c>
      <c r="W49" s="329">
        <v>6.0861400000000003</v>
      </c>
    </row>
    <row r="50" spans="1:23" x14ac:dyDescent="0.25">
      <c r="A50" s="299" t="s">
        <v>475</v>
      </c>
      <c r="B50" s="326">
        <v>198.92770000000002</v>
      </c>
      <c r="C50" s="322">
        <v>31.431382000000003</v>
      </c>
      <c r="D50" s="316">
        <v>38.184262000000004</v>
      </c>
      <c r="E50" s="316">
        <v>36.435724</v>
      </c>
      <c r="F50" s="316">
        <v>47.225707999999997</v>
      </c>
      <c r="G50" s="318">
        <v>45.650648000000004</v>
      </c>
      <c r="H50" s="327">
        <v>97.354320000000001</v>
      </c>
      <c r="I50" s="273">
        <v>65.708953999999991</v>
      </c>
      <c r="J50" s="273">
        <v>23.584716</v>
      </c>
      <c r="K50" s="273">
        <v>7.2432439999999998</v>
      </c>
      <c r="L50" s="328">
        <v>5.036492</v>
      </c>
      <c r="M50" s="322">
        <v>68.068445999999994</v>
      </c>
      <c r="N50" s="316">
        <v>42.026953999999996</v>
      </c>
      <c r="O50" s="316">
        <v>33.504714</v>
      </c>
      <c r="P50" s="316">
        <v>24.781563999999999</v>
      </c>
      <c r="Q50" s="318">
        <v>30.546045999999997</v>
      </c>
      <c r="R50" s="319">
        <v>25.949021999999999</v>
      </c>
      <c r="S50" s="273">
        <v>23.178794000000003</v>
      </c>
      <c r="T50" s="273">
        <v>34.018493999999997</v>
      </c>
      <c r="U50" s="273">
        <v>20.587503999999999</v>
      </c>
      <c r="V50" s="273">
        <v>75.075935999999999</v>
      </c>
      <c r="W50" s="329">
        <v>20.117973999999997</v>
      </c>
    </row>
    <row r="51" spans="1:23" x14ac:dyDescent="0.25">
      <c r="A51" s="299" t="s">
        <v>476</v>
      </c>
      <c r="B51" s="326">
        <v>294.82390000000004</v>
      </c>
      <c r="C51" s="322">
        <v>47.330889999999997</v>
      </c>
      <c r="D51" s="316">
        <v>54.484389999999998</v>
      </c>
      <c r="E51" s="316">
        <v>54.98892</v>
      </c>
      <c r="F51" s="316">
        <v>70.511089999999996</v>
      </c>
      <c r="G51" s="318">
        <v>67.508630000000011</v>
      </c>
      <c r="H51" s="327">
        <v>183.67219</v>
      </c>
      <c r="I51" s="273">
        <v>67.562567999999999</v>
      </c>
      <c r="J51" s="273">
        <v>25.371155999999999</v>
      </c>
      <c r="K51" s="273">
        <v>8.999452999999999</v>
      </c>
      <c r="L51" s="328">
        <v>9.2185600000000001</v>
      </c>
      <c r="M51" s="322">
        <v>111.5677</v>
      </c>
      <c r="N51" s="316">
        <v>60.065510000000003</v>
      </c>
      <c r="O51" s="316">
        <v>40.164947999999995</v>
      </c>
      <c r="P51" s="316">
        <v>38.476370000000003</v>
      </c>
      <c r="Q51" s="318">
        <v>44.549379999999999</v>
      </c>
      <c r="R51" s="319">
        <v>32.110300000000002</v>
      </c>
      <c r="S51" s="273">
        <v>32.903107000000006</v>
      </c>
      <c r="T51" s="273">
        <v>49.044290000000004</v>
      </c>
      <c r="U51" s="273">
        <v>20.159237000000001</v>
      </c>
      <c r="V51" s="273">
        <v>125.8331</v>
      </c>
      <c r="W51" s="329">
        <v>34.773859999999999</v>
      </c>
    </row>
    <row r="52" spans="1:23" x14ac:dyDescent="0.25">
      <c r="A52" s="299" t="s">
        <v>477</v>
      </c>
      <c r="B52" s="326">
        <v>111.22239999999999</v>
      </c>
      <c r="C52" s="322">
        <v>25.707955000000002</v>
      </c>
      <c r="D52" s="316">
        <v>22.586037000000001</v>
      </c>
      <c r="E52" s="316">
        <v>21.099730000000001</v>
      </c>
      <c r="F52" s="316">
        <v>25.158952000000003</v>
      </c>
      <c r="G52" s="318">
        <v>16.669708999999997</v>
      </c>
      <c r="H52" s="327">
        <v>87.316523000000004</v>
      </c>
      <c r="I52" s="273">
        <v>11.752252</v>
      </c>
      <c r="J52" s="273">
        <v>6.5726550000000001</v>
      </c>
      <c r="K52" s="273">
        <v>1.6665460000000001</v>
      </c>
      <c r="L52" s="328">
        <v>3.9144070000000002</v>
      </c>
      <c r="M52" s="322">
        <v>42.526837</v>
      </c>
      <c r="N52" s="316">
        <v>22.163536000000001</v>
      </c>
      <c r="O52" s="316">
        <v>14.938972</v>
      </c>
      <c r="P52" s="316">
        <v>14.593701999999999</v>
      </c>
      <c r="Q52" s="318">
        <v>16.999336</v>
      </c>
      <c r="R52" s="319">
        <v>16.456444000000001</v>
      </c>
      <c r="S52" s="273">
        <v>13.952671</v>
      </c>
      <c r="T52" s="273">
        <v>16.460746</v>
      </c>
      <c r="U52" s="273">
        <v>7.5174899999999996</v>
      </c>
      <c r="V52" s="273">
        <v>45.153331999999999</v>
      </c>
      <c r="W52" s="329">
        <v>11.681700000000001</v>
      </c>
    </row>
    <row r="53" spans="1:23" x14ac:dyDescent="0.25">
      <c r="A53" s="299" t="s">
        <v>478</v>
      </c>
      <c r="B53" s="326">
        <v>73.162999999999997</v>
      </c>
      <c r="C53" s="322">
        <v>12.788</v>
      </c>
      <c r="D53" s="316">
        <v>14.659000000000001</v>
      </c>
      <c r="E53" s="316">
        <v>12.401999999999999</v>
      </c>
      <c r="F53" s="316">
        <v>18.78</v>
      </c>
      <c r="G53" s="318">
        <v>14.534000000000001</v>
      </c>
      <c r="H53" s="327">
        <v>34.789000000000001</v>
      </c>
      <c r="I53" s="273">
        <v>15.291</v>
      </c>
      <c r="J53" s="273">
        <v>21.244</v>
      </c>
      <c r="K53" s="273">
        <v>0.90100000000000002</v>
      </c>
      <c r="L53" s="328">
        <v>0.93799999999999994</v>
      </c>
      <c r="M53" s="322">
        <v>21.774000000000001</v>
      </c>
      <c r="N53" s="316">
        <v>16.670999999999999</v>
      </c>
      <c r="O53" s="316">
        <v>12.153</v>
      </c>
      <c r="P53" s="316">
        <v>9.6229999999999993</v>
      </c>
      <c r="Q53" s="318">
        <v>12.942</v>
      </c>
      <c r="R53" s="319">
        <v>10.287000000000001</v>
      </c>
      <c r="S53" s="273">
        <v>10.409000000000001</v>
      </c>
      <c r="T53" s="273">
        <v>14.226000000000001</v>
      </c>
      <c r="U53" s="273">
        <v>8.1289999999999996</v>
      </c>
      <c r="V53" s="273">
        <v>22.875</v>
      </c>
      <c r="W53" s="329">
        <v>7.2370000000000001</v>
      </c>
    </row>
    <row r="54" spans="1:23" x14ac:dyDescent="0.25">
      <c r="A54" s="299" t="s">
        <v>479</v>
      </c>
      <c r="B54" s="326">
        <v>371.68200000000002</v>
      </c>
      <c r="C54" s="322">
        <v>63.082000000000001</v>
      </c>
      <c r="D54" s="316">
        <v>59.978999999999999</v>
      </c>
      <c r="E54" s="316">
        <v>63.363</v>
      </c>
      <c r="F54" s="316">
        <v>87.953999999999994</v>
      </c>
      <c r="G54" s="318">
        <v>97.304000000000002</v>
      </c>
      <c r="H54" s="327">
        <v>148.79900000000001</v>
      </c>
      <c r="I54" s="273">
        <v>75.218999999999994</v>
      </c>
      <c r="J54" s="273">
        <v>104.11199999999999</v>
      </c>
      <c r="K54" s="273">
        <v>23.846</v>
      </c>
      <c r="L54" s="328">
        <v>19.706</v>
      </c>
      <c r="M54" s="322">
        <v>109.41500000000001</v>
      </c>
      <c r="N54" s="316">
        <v>86.087000000000003</v>
      </c>
      <c r="O54" s="316">
        <v>66.751000000000005</v>
      </c>
      <c r="P54" s="316">
        <v>50.343000000000004</v>
      </c>
      <c r="Q54" s="318">
        <v>59.085999999999999</v>
      </c>
      <c r="R54" s="319">
        <v>59.789000000000001</v>
      </c>
      <c r="S54" s="273">
        <v>47.783000000000001</v>
      </c>
      <c r="T54" s="273">
        <v>54.006</v>
      </c>
      <c r="U54" s="273">
        <v>42.225999999999999</v>
      </c>
      <c r="V54" s="273">
        <v>131.91900000000001</v>
      </c>
      <c r="W54" s="329">
        <v>35.959000000000003</v>
      </c>
    </row>
    <row r="55" spans="1:23" x14ac:dyDescent="0.25">
      <c r="A55" s="299" t="s">
        <v>367</v>
      </c>
      <c r="B55" s="326">
        <v>103.13510000000001</v>
      </c>
      <c r="C55" s="322">
        <v>23.237586999999998</v>
      </c>
      <c r="D55" s="316">
        <v>21.644417000000001</v>
      </c>
      <c r="E55" s="316">
        <v>19.959044000000002</v>
      </c>
      <c r="F55" s="316">
        <v>23.372026999999999</v>
      </c>
      <c r="G55" s="318">
        <v>14.922032</v>
      </c>
      <c r="H55" s="327">
        <v>57.463603999999997</v>
      </c>
      <c r="I55" s="273">
        <v>38.270294999999997</v>
      </c>
      <c r="J55" s="273">
        <v>4.19048</v>
      </c>
      <c r="K55" s="273">
        <v>1.329936</v>
      </c>
      <c r="L55" s="328">
        <v>1.880792</v>
      </c>
      <c r="M55" s="322">
        <v>41.343228000000003</v>
      </c>
      <c r="N55" s="316">
        <v>16.885572</v>
      </c>
      <c r="O55" s="316">
        <v>16.992395000000002</v>
      </c>
      <c r="P55" s="316">
        <v>14.166506</v>
      </c>
      <c r="Q55" s="318">
        <v>13.747406000000002</v>
      </c>
      <c r="R55" s="319">
        <v>9.7208019999999991</v>
      </c>
      <c r="S55" s="273">
        <v>11.312236</v>
      </c>
      <c r="T55" s="273">
        <v>16.770315999999998</v>
      </c>
      <c r="U55" s="273">
        <v>10.240941000000001</v>
      </c>
      <c r="V55" s="273">
        <v>43.826055999999994</v>
      </c>
      <c r="W55" s="329">
        <v>11.264756</v>
      </c>
    </row>
    <row r="56" spans="1:23" x14ac:dyDescent="0.25">
      <c r="A56" s="299" t="s">
        <v>480</v>
      </c>
      <c r="B56" s="326">
        <v>2263.2730000000001</v>
      </c>
      <c r="C56" s="322">
        <v>294.81900000000002</v>
      </c>
      <c r="D56" s="316">
        <v>315.39600000000002</v>
      </c>
      <c r="E56" s="316">
        <v>310.613</v>
      </c>
      <c r="F56" s="316">
        <v>499.09500000000003</v>
      </c>
      <c r="G56" s="318">
        <v>843.35</v>
      </c>
      <c r="H56" s="327">
        <v>741.07500000000005</v>
      </c>
      <c r="I56" s="273">
        <v>205.49799999999999</v>
      </c>
      <c r="J56" s="273">
        <v>925.428</v>
      </c>
      <c r="K56" s="273">
        <v>313.31599999999997</v>
      </c>
      <c r="L56" s="328">
        <v>77.956000000000003</v>
      </c>
      <c r="M56" s="322">
        <v>634.36800000000005</v>
      </c>
      <c r="N56" s="316">
        <v>513.14099999999996</v>
      </c>
      <c r="O56" s="316">
        <v>442.65</v>
      </c>
      <c r="P56" s="316">
        <v>328.92099999999999</v>
      </c>
      <c r="Q56" s="318">
        <v>344.19299999999998</v>
      </c>
      <c r="R56" s="319">
        <v>391.68599999999998</v>
      </c>
      <c r="S56" s="273">
        <v>394.73500000000001</v>
      </c>
      <c r="T56" s="273">
        <v>273.06299999999999</v>
      </c>
      <c r="U56" s="273">
        <v>273.78100000000001</v>
      </c>
      <c r="V56" s="273">
        <v>675.048</v>
      </c>
      <c r="W56" s="329">
        <v>254.96</v>
      </c>
    </row>
    <row r="57" spans="1:23" x14ac:dyDescent="0.25">
      <c r="A57" s="299" t="s">
        <v>481</v>
      </c>
      <c r="B57" s="326">
        <v>163.08750000000001</v>
      </c>
      <c r="C57" s="322">
        <v>31.837388000000001</v>
      </c>
      <c r="D57" s="316">
        <v>38.551953999999995</v>
      </c>
      <c r="E57" s="316">
        <v>28.370372</v>
      </c>
      <c r="F57" s="316">
        <v>34.622595999999994</v>
      </c>
      <c r="G57" s="318">
        <v>29.705171999999997</v>
      </c>
      <c r="H57" s="327">
        <v>99.416809999999998</v>
      </c>
      <c r="I57" s="273">
        <v>47.145606000000001</v>
      </c>
      <c r="J57" s="273">
        <v>10.236064000000001</v>
      </c>
      <c r="K57" s="273">
        <v>3.7429999999999999</v>
      </c>
      <c r="L57" s="328">
        <v>2.5459999999999998</v>
      </c>
      <c r="M57" s="322">
        <v>56.528014000000006</v>
      </c>
      <c r="N57" s="316">
        <v>29.718398000000001</v>
      </c>
      <c r="O57" s="316">
        <v>26.021031999999998</v>
      </c>
      <c r="P57" s="316">
        <v>25.292107999999999</v>
      </c>
      <c r="Q57" s="318">
        <v>25.527930000000001</v>
      </c>
      <c r="R57" s="319">
        <v>16.476277999999997</v>
      </c>
      <c r="S57" s="273">
        <v>14.677365999999999</v>
      </c>
      <c r="T57" s="273">
        <v>27.134205999999999</v>
      </c>
      <c r="U57" s="273">
        <v>15.799842</v>
      </c>
      <c r="V57" s="273">
        <v>69.949376000000001</v>
      </c>
      <c r="W57" s="329">
        <v>19.050414</v>
      </c>
    </row>
    <row r="58" spans="1:23" x14ac:dyDescent="0.25">
      <c r="A58" s="299" t="s">
        <v>482</v>
      </c>
      <c r="B58" s="326">
        <v>111.70039999999999</v>
      </c>
      <c r="C58" s="322">
        <v>16.216070999999999</v>
      </c>
      <c r="D58" s="316">
        <v>18.355419999999999</v>
      </c>
      <c r="E58" s="316">
        <v>19.920729999999999</v>
      </c>
      <c r="F58" s="316">
        <v>29.77205</v>
      </c>
      <c r="G58" s="318">
        <v>27.436139999999998</v>
      </c>
      <c r="H58" s="327">
        <v>86.594999999999999</v>
      </c>
      <c r="I58" s="273">
        <v>9.3219999999999992</v>
      </c>
      <c r="J58" s="273">
        <v>6.9567459999999999</v>
      </c>
      <c r="K58" s="273">
        <v>7.055053</v>
      </c>
      <c r="L58" s="328">
        <v>1.771617</v>
      </c>
      <c r="M58" s="322">
        <v>55.705419999999997</v>
      </c>
      <c r="N58" s="316">
        <v>17.883200000000002</v>
      </c>
      <c r="O58" s="316">
        <v>14.46875</v>
      </c>
      <c r="P58" s="316">
        <v>10.46729</v>
      </c>
      <c r="Q58" s="318">
        <v>13.17576</v>
      </c>
      <c r="R58" s="319">
        <v>12.22194</v>
      </c>
      <c r="S58" s="273">
        <v>7.8157230000000002</v>
      </c>
      <c r="T58" s="273">
        <v>11.5985</v>
      </c>
      <c r="U58" s="273">
        <v>5.7654189999999996</v>
      </c>
      <c r="V58" s="273">
        <v>50.966970000000003</v>
      </c>
      <c r="W58" s="329">
        <v>23.331868</v>
      </c>
    </row>
    <row r="59" spans="1:23" x14ac:dyDescent="0.25">
      <c r="A59" s="299" t="s">
        <v>483</v>
      </c>
      <c r="B59" s="326">
        <v>78.278999999999996</v>
      </c>
      <c r="C59" s="322">
        <v>21.213000000000001</v>
      </c>
      <c r="D59" s="316">
        <v>17.494</v>
      </c>
      <c r="E59" s="316">
        <v>15.866</v>
      </c>
      <c r="F59" s="316">
        <v>15.164</v>
      </c>
      <c r="G59" s="318">
        <v>8.5419999999999998</v>
      </c>
      <c r="H59" s="327">
        <v>5.1509999999999998</v>
      </c>
      <c r="I59" s="273">
        <v>0</v>
      </c>
      <c r="J59" s="273">
        <v>71.075000000000003</v>
      </c>
      <c r="K59" s="273">
        <v>1.371</v>
      </c>
      <c r="L59" s="328">
        <v>0.68200000000000005</v>
      </c>
      <c r="M59" s="322">
        <v>32.19</v>
      </c>
      <c r="N59" s="316">
        <v>16.448</v>
      </c>
      <c r="O59" s="316">
        <v>11.81</v>
      </c>
      <c r="P59" s="316">
        <v>7.6269999999999998</v>
      </c>
      <c r="Q59" s="318">
        <v>10.204000000000001</v>
      </c>
      <c r="R59" s="319">
        <v>10.327</v>
      </c>
      <c r="S59" s="273">
        <v>16.710999999999999</v>
      </c>
      <c r="T59" s="273">
        <v>20.032</v>
      </c>
      <c r="U59" s="273">
        <v>8.0090000000000003</v>
      </c>
      <c r="V59" s="273">
        <v>17.655999999999999</v>
      </c>
      <c r="W59" s="329">
        <v>5.5439999999999996</v>
      </c>
    </row>
    <row r="60" spans="1:23" x14ac:dyDescent="0.25">
      <c r="A60" s="299" t="s">
        <v>484</v>
      </c>
      <c r="B60" s="326">
        <v>210.16399999999999</v>
      </c>
      <c r="C60" s="322">
        <v>46.126160000000006</v>
      </c>
      <c r="D60" s="316">
        <v>45.127319999999997</v>
      </c>
      <c r="E60" s="316">
        <v>37.671410000000002</v>
      </c>
      <c r="F60" s="316">
        <v>46.642154999999995</v>
      </c>
      <c r="G60" s="318">
        <v>34.596925999999996</v>
      </c>
      <c r="H60" s="327">
        <v>59.105449999999998</v>
      </c>
      <c r="I60" s="273">
        <v>132.99020000000002</v>
      </c>
      <c r="J60" s="273">
        <v>10.061249999999999</v>
      </c>
      <c r="K60" s="273">
        <v>4.4937500000000004</v>
      </c>
      <c r="L60" s="328">
        <v>3.5132750000000001</v>
      </c>
      <c r="M60" s="322">
        <v>75.082039999999992</v>
      </c>
      <c r="N60" s="316">
        <v>47.309991000000004</v>
      </c>
      <c r="O60" s="316">
        <v>32.913209000000002</v>
      </c>
      <c r="P60" s="316">
        <v>27.391044000000001</v>
      </c>
      <c r="Q60" s="318">
        <v>27.467685000000003</v>
      </c>
      <c r="R60" s="319">
        <v>21.919993999999999</v>
      </c>
      <c r="S60" s="273">
        <v>21.799931000000001</v>
      </c>
      <c r="T60" s="273">
        <v>40.097279</v>
      </c>
      <c r="U60" s="273">
        <v>23.413338</v>
      </c>
      <c r="V60" s="273">
        <v>85.871250000000003</v>
      </c>
      <c r="W60" s="329">
        <v>17.062185000000003</v>
      </c>
    </row>
    <row r="61" spans="1:23" x14ac:dyDescent="0.25">
      <c r="A61" s="299" t="s">
        <v>373</v>
      </c>
      <c r="B61" s="326">
        <v>893.63800000000003</v>
      </c>
      <c r="C61" s="322">
        <v>143.70939999999999</v>
      </c>
      <c r="D61" s="316">
        <v>157.3965</v>
      </c>
      <c r="E61" s="316">
        <v>150.56725</v>
      </c>
      <c r="F61" s="316">
        <v>211.5977</v>
      </c>
      <c r="G61" s="318">
        <v>230.36720000000003</v>
      </c>
      <c r="H61" s="327">
        <v>219.20620000000002</v>
      </c>
      <c r="I61" s="273">
        <v>197.80329999999998</v>
      </c>
      <c r="J61" s="273">
        <v>447.20845000000003</v>
      </c>
      <c r="K61" s="273">
        <v>14.609268</v>
      </c>
      <c r="L61" s="328">
        <v>14.810861999999998</v>
      </c>
      <c r="M61" s="322">
        <v>227.06688</v>
      </c>
      <c r="N61" s="316">
        <v>199.36617000000001</v>
      </c>
      <c r="O61" s="316">
        <v>181.33099999999999</v>
      </c>
      <c r="P61" s="316">
        <v>134.1746</v>
      </c>
      <c r="Q61" s="318">
        <v>151.69945000000001</v>
      </c>
      <c r="R61" s="319">
        <v>157.0762</v>
      </c>
      <c r="S61" s="273">
        <v>124.4012</v>
      </c>
      <c r="T61" s="273">
        <v>130.42939999999999</v>
      </c>
      <c r="U61" s="273">
        <v>118.63860000000001</v>
      </c>
      <c r="V61" s="273">
        <v>282.04919999999998</v>
      </c>
      <c r="W61" s="329">
        <v>81.043464</v>
      </c>
    </row>
    <row r="62" spans="1:23" x14ac:dyDescent="0.25">
      <c r="A62" s="299" t="s">
        <v>485</v>
      </c>
      <c r="B62" s="326">
        <v>258.012</v>
      </c>
      <c r="C62" s="322">
        <v>43.252000000000002</v>
      </c>
      <c r="D62" s="316">
        <v>55.33</v>
      </c>
      <c r="E62" s="316">
        <v>49.051000000000002</v>
      </c>
      <c r="F62" s="316">
        <v>56.883000000000003</v>
      </c>
      <c r="G62" s="318">
        <v>53.496000000000002</v>
      </c>
      <c r="H62" s="327">
        <v>136.73599999999999</v>
      </c>
      <c r="I62" s="273">
        <v>71.772000000000006</v>
      </c>
      <c r="J62" s="273">
        <v>32.950000000000003</v>
      </c>
      <c r="K62" s="273">
        <v>8.6259999999999994</v>
      </c>
      <c r="L62" s="328">
        <v>7.9279999999999999</v>
      </c>
      <c r="M62" s="322">
        <v>90.653999999999996</v>
      </c>
      <c r="N62" s="316">
        <v>50.805</v>
      </c>
      <c r="O62" s="316">
        <v>38.14</v>
      </c>
      <c r="P62" s="316">
        <v>32.795999999999999</v>
      </c>
      <c r="Q62" s="318">
        <v>45.616999999999997</v>
      </c>
      <c r="R62" s="319">
        <v>24.341000000000001</v>
      </c>
      <c r="S62" s="273">
        <v>21.137</v>
      </c>
      <c r="T62" s="273">
        <v>45.128999999999998</v>
      </c>
      <c r="U62" s="273">
        <v>20.120999999999999</v>
      </c>
      <c r="V62" s="273">
        <v>120.30800000000001</v>
      </c>
      <c r="W62" s="329">
        <v>26.975999999999999</v>
      </c>
    </row>
    <row r="63" spans="1:23" x14ac:dyDescent="0.25">
      <c r="A63" s="299" t="s">
        <v>375</v>
      </c>
      <c r="B63" s="326">
        <v>421.19079999999997</v>
      </c>
      <c r="C63" s="322">
        <v>64.420993999999993</v>
      </c>
      <c r="D63" s="316">
        <v>65.652899999999988</v>
      </c>
      <c r="E63" s="316">
        <v>71.69328999999999</v>
      </c>
      <c r="F63" s="316">
        <v>99.550094000000001</v>
      </c>
      <c r="G63" s="318">
        <v>119.87350000000001</v>
      </c>
      <c r="H63" s="327">
        <v>271.08370000000002</v>
      </c>
      <c r="I63" s="273">
        <v>75.03352000000001</v>
      </c>
      <c r="J63" s="273">
        <v>31.568871999999999</v>
      </c>
      <c r="K63" s="273">
        <v>27.026785</v>
      </c>
      <c r="L63" s="328">
        <v>16.477923000000001</v>
      </c>
      <c r="M63" s="322">
        <v>168.70829999999998</v>
      </c>
      <c r="N63" s="316">
        <v>79.324280999999999</v>
      </c>
      <c r="O63" s="316">
        <v>46.306733000000001</v>
      </c>
      <c r="P63" s="316">
        <v>50.292209999999997</v>
      </c>
      <c r="Q63" s="318">
        <v>76.559259999999995</v>
      </c>
      <c r="R63" s="319">
        <v>48.955250999999997</v>
      </c>
      <c r="S63" s="273">
        <v>39.299625999999996</v>
      </c>
      <c r="T63" s="273">
        <v>56.214620000000004</v>
      </c>
      <c r="U63" s="273">
        <v>25.877952000000001</v>
      </c>
      <c r="V63" s="273">
        <v>192.86949999999999</v>
      </c>
      <c r="W63" s="329">
        <v>57.973860999999999</v>
      </c>
    </row>
    <row r="64" spans="1:23" x14ac:dyDescent="0.25">
      <c r="A64" s="299" t="s">
        <v>376</v>
      </c>
      <c r="B64" s="326">
        <v>251.0249</v>
      </c>
      <c r="C64" s="322">
        <v>30.977557000000001</v>
      </c>
      <c r="D64" s="316">
        <v>38.455767000000002</v>
      </c>
      <c r="E64" s="316">
        <v>49.173110000000001</v>
      </c>
      <c r="F64" s="316">
        <v>72.89649</v>
      </c>
      <c r="G64" s="318">
        <v>59.521940000000001</v>
      </c>
      <c r="H64" s="327">
        <v>146.9186</v>
      </c>
      <c r="I64" s="273">
        <v>65.976146999999997</v>
      </c>
      <c r="J64" s="273">
        <v>23.373056000000002</v>
      </c>
      <c r="K64" s="273">
        <v>7.5319050000000001</v>
      </c>
      <c r="L64" s="328">
        <v>7.2251789999999998</v>
      </c>
      <c r="M64" s="322">
        <v>102.9222</v>
      </c>
      <c r="N64" s="316">
        <v>49.274540000000002</v>
      </c>
      <c r="O64" s="316">
        <v>36.980078999999996</v>
      </c>
      <c r="P64" s="316">
        <v>31.549636999999997</v>
      </c>
      <c r="Q64" s="318">
        <v>30.298401999999999</v>
      </c>
      <c r="R64" s="319">
        <v>31.727833999999998</v>
      </c>
      <c r="S64" s="273">
        <v>34.229900000000001</v>
      </c>
      <c r="T64" s="273">
        <v>38.007589999999993</v>
      </c>
      <c r="U64" s="273">
        <v>18.136026000000001</v>
      </c>
      <c r="V64" s="273">
        <v>93.103580000000008</v>
      </c>
      <c r="W64" s="329">
        <v>35.819935999999998</v>
      </c>
    </row>
    <row r="65" spans="1:23" x14ac:dyDescent="0.25">
      <c r="A65" s="299" t="s">
        <v>486</v>
      </c>
      <c r="B65" s="326">
        <v>128.53700000000001</v>
      </c>
      <c r="C65" s="322">
        <v>27.773</v>
      </c>
      <c r="D65" s="316">
        <v>30.091000000000001</v>
      </c>
      <c r="E65" s="316">
        <v>18.707000000000001</v>
      </c>
      <c r="F65" s="316">
        <v>23.847000000000001</v>
      </c>
      <c r="G65" s="318">
        <v>28.119</v>
      </c>
      <c r="H65" s="327">
        <v>59.28</v>
      </c>
      <c r="I65" s="273">
        <v>24.858000000000001</v>
      </c>
      <c r="J65" s="273">
        <v>37.256999999999998</v>
      </c>
      <c r="K65" s="273">
        <v>4.1120000000000001</v>
      </c>
      <c r="L65" s="328">
        <v>3.03</v>
      </c>
      <c r="M65" s="322">
        <v>34.46</v>
      </c>
      <c r="N65" s="316">
        <v>28.158000000000001</v>
      </c>
      <c r="O65" s="316">
        <v>20.548999999999999</v>
      </c>
      <c r="P65" s="316">
        <v>20.817</v>
      </c>
      <c r="Q65" s="318">
        <v>24.553000000000001</v>
      </c>
      <c r="R65" s="319">
        <v>16.007999999999999</v>
      </c>
      <c r="S65" s="273">
        <v>10.829000000000001</v>
      </c>
      <c r="T65" s="273">
        <v>20.587</v>
      </c>
      <c r="U65" s="273">
        <v>13.484</v>
      </c>
      <c r="V65" s="273">
        <v>56.405999999999999</v>
      </c>
      <c r="W65" s="329">
        <v>11.223000000000001</v>
      </c>
    </row>
    <row r="66" spans="1:23" x14ac:dyDescent="0.25">
      <c r="A66" s="299" t="s">
        <v>487</v>
      </c>
      <c r="B66" s="326">
        <v>176.2</v>
      </c>
      <c r="C66" s="322">
        <v>45.122999999999998</v>
      </c>
      <c r="D66" s="316">
        <v>32.524000000000001</v>
      </c>
      <c r="E66" s="316">
        <v>28.648</v>
      </c>
      <c r="F66" s="316">
        <v>35.609000000000002</v>
      </c>
      <c r="G66" s="318">
        <v>34.295999999999999</v>
      </c>
      <c r="H66" s="327">
        <v>71.325000000000003</v>
      </c>
      <c r="I66" s="273">
        <v>80.281999999999996</v>
      </c>
      <c r="J66" s="273">
        <v>18.469000000000001</v>
      </c>
      <c r="K66" s="273">
        <v>2.7240000000000002</v>
      </c>
      <c r="L66" s="328">
        <v>3.4</v>
      </c>
      <c r="M66" s="322">
        <v>55.707999999999998</v>
      </c>
      <c r="N66" s="316">
        <v>34.710999999999999</v>
      </c>
      <c r="O66" s="316">
        <v>28.634</v>
      </c>
      <c r="P66" s="316">
        <v>29.605</v>
      </c>
      <c r="Q66" s="318">
        <v>27.542000000000002</v>
      </c>
      <c r="R66" s="319">
        <v>17.093</v>
      </c>
      <c r="S66" s="273">
        <v>12.188000000000001</v>
      </c>
      <c r="T66" s="273">
        <v>25.491</v>
      </c>
      <c r="U66" s="273">
        <v>20.484999999999999</v>
      </c>
      <c r="V66" s="273">
        <v>83.47</v>
      </c>
      <c r="W66" s="329">
        <v>17.472999999999999</v>
      </c>
    </row>
    <row r="67" spans="1:23" x14ac:dyDescent="0.25">
      <c r="A67" s="299" t="s">
        <v>488</v>
      </c>
      <c r="B67" s="326">
        <v>3567.8984999999998</v>
      </c>
      <c r="C67" s="322">
        <v>577.91079999999999</v>
      </c>
      <c r="D67" s="316">
        <v>508.37200000000001</v>
      </c>
      <c r="E67" s="316">
        <v>434.05650000000003</v>
      </c>
      <c r="F67" s="316">
        <v>698.15269999999998</v>
      </c>
      <c r="G67" s="318">
        <v>1349.4063999999998</v>
      </c>
      <c r="H67" s="327">
        <v>1279.7458999999999</v>
      </c>
      <c r="I67" s="273">
        <v>764.50109999999995</v>
      </c>
      <c r="J67" s="273">
        <v>1095.4096000000002</v>
      </c>
      <c r="K67" s="273">
        <v>346.91179999999997</v>
      </c>
      <c r="L67" s="328">
        <v>81.330042000000006</v>
      </c>
      <c r="M67" s="322">
        <v>938.33969999999999</v>
      </c>
      <c r="N67" s="316">
        <v>735.60219999999993</v>
      </c>
      <c r="O67" s="316">
        <v>605.68150000000003</v>
      </c>
      <c r="P67" s="316">
        <v>551.70630000000006</v>
      </c>
      <c r="Q67" s="318">
        <v>736.56880000000001</v>
      </c>
      <c r="R67" s="319">
        <v>553.7201</v>
      </c>
      <c r="S67" s="273">
        <v>493.47149999999999</v>
      </c>
      <c r="T67" s="273">
        <v>416.47519</v>
      </c>
      <c r="U67" s="273">
        <v>463.92957000000001</v>
      </c>
      <c r="V67" s="273">
        <v>1295.5088999999998</v>
      </c>
      <c r="W67" s="329">
        <v>344.79309999999998</v>
      </c>
    </row>
    <row r="68" spans="1:23" x14ac:dyDescent="0.25">
      <c r="A68" s="299" t="s">
        <v>489</v>
      </c>
      <c r="B68" s="326">
        <v>78.096999999999994</v>
      </c>
      <c r="C68" s="322">
        <v>8.4030000000000005</v>
      </c>
      <c r="D68" s="316">
        <v>12.731999999999999</v>
      </c>
      <c r="E68" s="316">
        <v>16.446999999999999</v>
      </c>
      <c r="F68" s="316">
        <v>18.992999999999999</v>
      </c>
      <c r="G68" s="318">
        <v>21.521999999999998</v>
      </c>
      <c r="H68" s="327">
        <v>56.1</v>
      </c>
      <c r="I68" s="273">
        <v>8.5380000000000003</v>
      </c>
      <c r="J68" s="273">
        <v>11.311999999999999</v>
      </c>
      <c r="K68" s="273">
        <v>0.92200000000000004</v>
      </c>
      <c r="L68" s="328">
        <v>1.2250000000000001</v>
      </c>
      <c r="M68" s="322">
        <v>16.87</v>
      </c>
      <c r="N68" s="316">
        <v>14.98</v>
      </c>
      <c r="O68" s="316">
        <v>13.077999999999999</v>
      </c>
      <c r="P68" s="316">
        <v>12.047000000000001</v>
      </c>
      <c r="Q68" s="318">
        <v>21.122</v>
      </c>
      <c r="R68" s="319">
        <v>16.085000000000001</v>
      </c>
      <c r="S68" s="273">
        <v>9.0869999999999997</v>
      </c>
      <c r="T68" s="273">
        <v>8.5139999999999993</v>
      </c>
      <c r="U68" s="273">
        <v>8.1010000000000009</v>
      </c>
      <c r="V68" s="273">
        <v>29.361999999999998</v>
      </c>
      <c r="W68" s="329">
        <v>6.9480000000000004</v>
      </c>
    </row>
    <row r="69" spans="1:23" x14ac:dyDescent="0.25">
      <c r="A69" s="299" t="s">
        <v>490</v>
      </c>
      <c r="B69" s="326">
        <v>53.774000000000001</v>
      </c>
      <c r="C69" s="322">
        <v>5.8525600000000004</v>
      </c>
      <c r="D69" s="316">
        <v>8.5915569999999999</v>
      </c>
      <c r="E69" s="316">
        <v>10.661781999999999</v>
      </c>
      <c r="F69" s="316">
        <v>12.601129</v>
      </c>
      <c r="G69" s="318">
        <v>16.066969999999998</v>
      </c>
      <c r="H69" s="327">
        <v>39.535719999999998</v>
      </c>
      <c r="I69" s="273">
        <v>1.0559499999999999</v>
      </c>
      <c r="J69" s="273">
        <v>9.2053809999999991</v>
      </c>
      <c r="K69" s="273">
        <v>1.1528779999999998</v>
      </c>
      <c r="L69" s="328">
        <v>2.8240700000000003</v>
      </c>
      <c r="M69" s="322">
        <v>21.813029999999998</v>
      </c>
      <c r="N69" s="316">
        <v>13.235691999999998</v>
      </c>
      <c r="O69" s="316">
        <v>7.3953379999999997</v>
      </c>
      <c r="P69" s="316">
        <v>5.9639319999999998</v>
      </c>
      <c r="Q69" s="318">
        <v>5.3660110000000003</v>
      </c>
      <c r="R69" s="319">
        <v>9.515308000000001</v>
      </c>
      <c r="S69" s="273">
        <v>11.039552</v>
      </c>
      <c r="T69" s="273">
        <v>10.023012000000001</v>
      </c>
      <c r="U69" s="273">
        <v>2.934857</v>
      </c>
      <c r="V69" s="273">
        <v>15.464108</v>
      </c>
      <c r="W69" s="329">
        <v>4.797161</v>
      </c>
    </row>
    <row r="70" spans="1:23" x14ac:dyDescent="0.25">
      <c r="A70" s="299" t="s">
        <v>491</v>
      </c>
      <c r="B70" s="326">
        <v>194.56020000000001</v>
      </c>
      <c r="C70" s="322">
        <v>35.420983999999997</v>
      </c>
      <c r="D70" s="316">
        <v>40.682209999999998</v>
      </c>
      <c r="E70" s="316">
        <v>39.023699999999998</v>
      </c>
      <c r="F70" s="316">
        <v>43.594559999999994</v>
      </c>
      <c r="G70" s="318">
        <v>35.838790000000003</v>
      </c>
      <c r="H70" s="327">
        <v>106.5855</v>
      </c>
      <c r="I70" s="273">
        <v>36.983684000000004</v>
      </c>
      <c r="J70" s="273">
        <v>30.776692000000001</v>
      </c>
      <c r="K70" s="273">
        <v>4.9089999999999998</v>
      </c>
      <c r="L70" s="328">
        <v>15.305363999999999</v>
      </c>
      <c r="M70" s="322">
        <v>84.151350000000008</v>
      </c>
      <c r="N70" s="316">
        <v>35.342410000000001</v>
      </c>
      <c r="O70" s="316">
        <v>27.14686</v>
      </c>
      <c r="P70" s="316">
        <v>24.247284000000001</v>
      </c>
      <c r="Q70" s="318">
        <v>23.672330000000002</v>
      </c>
      <c r="R70" s="319">
        <v>20.533008000000002</v>
      </c>
      <c r="S70" s="273">
        <v>23.556169999999998</v>
      </c>
      <c r="T70" s="273">
        <v>32.79589</v>
      </c>
      <c r="U70" s="273">
        <v>19.455763999999999</v>
      </c>
      <c r="V70" s="273">
        <v>74.130759999999995</v>
      </c>
      <c r="W70" s="329">
        <v>24.088652</v>
      </c>
    </row>
    <row r="71" spans="1:23" x14ac:dyDescent="0.25">
      <c r="A71" s="299" t="s">
        <v>492</v>
      </c>
      <c r="B71" s="326">
        <v>125.38239999999999</v>
      </c>
      <c r="C71" s="322">
        <v>19.244648000000002</v>
      </c>
      <c r="D71" s="316">
        <v>24.573979999999999</v>
      </c>
      <c r="E71" s="316">
        <v>24.027939999999997</v>
      </c>
      <c r="F71" s="316">
        <v>31.330852</v>
      </c>
      <c r="G71" s="318">
        <v>26.204999999999998</v>
      </c>
      <c r="H71" s="327">
        <v>86.552679999999995</v>
      </c>
      <c r="I71" s="273">
        <v>15.179416</v>
      </c>
      <c r="J71" s="273">
        <v>15.31742</v>
      </c>
      <c r="K71" s="273">
        <v>5.1559999999999997</v>
      </c>
      <c r="L71" s="328">
        <v>3.176904</v>
      </c>
      <c r="M71" s="322">
        <v>50.424190000000003</v>
      </c>
      <c r="N71" s="316">
        <v>20.254231999999998</v>
      </c>
      <c r="O71" s="316">
        <v>16.787808000000002</v>
      </c>
      <c r="P71" s="316">
        <v>15.529852</v>
      </c>
      <c r="Q71" s="318">
        <v>22.386340000000001</v>
      </c>
      <c r="R71" s="319">
        <v>17.356180000000002</v>
      </c>
      <c r="S71" s="273">
        <v>15.464036</v>
      </c>
      <c r="T71" s="273">
        <v>18.24539</v>
      </c>
      <c r="U71" s="273">
        <v>8.5905480000000001</v>
      </c>
      <c r="V71" s="273">
        <v>51.925629999999998</v>
      </c>
      <c r="W71" s="329">
        <v>13.800636000000001</v>
      </c>
    </row>
    <row r="72" spans="1:23" x14ac:dyDescent="0.25">
      <c r="A72" s="299" t="s">
        <v>493</v>
      </c>
      <c r="B72" s="326">
        <v>333.83150000000001</v>
      </c>
      <c r="C72" s="322">
        <v>42.517749999999999</v>
      </c>
      <c r="D72" s="316">
        <v>59.156853000000005</v>
      </c>
      <c r="E72" s="316">
        <v>61.438641000000004</v>
      </c>
      <c r="F72" s="316">
        <v>90.494153999999995</v>
      </c>
      <c r="G72" s="318">
        <v>80.224140000000006</v>
      </c>
      <c r="H72" s="327">
        <v>134.00629999999998</v>
      </c>
      <c r="I72" s="273">
        <v>62.705186000000005</v>
      </c>
      <c r="J72" s="273">
        <v>119.4699</v>
      </c>
      <c r="K72" s="273">
        <v>8.1935070000000003</v>
      </c>
      <c r="L72" s="328">
        <v>9.4567109999999985</v>
      </c>
      <c r="M72" s="322">
        <v>117.41239999999999</v>
      </c>
      <c r="N72" s="316">
        <v>80.187029999999993</v>
      </c>
      <c r="O72" s="316">
        <v>51.459722999999997</v>
      </c>
      <c r="P72" s="316">
        <v>44.771696000000006</v>
      </c>
      <c r="Q72" s="318">
        <v>40.000692999999998</v>
      </c>
      <c r="R72" s="319">
        <v>47.282288999999999</v>
      </c>
      <c r="S72" s="273">
        <v>50.767507999999999</v>
      </c>
      <c r="T72" s="273">
        <v>54.536974999999998</v>
      </c>
      <c r="U72" s="273">
        <v>34.944468000000001</v>
      </c>
      <c r="V72" s="273">
        <v>102.69880000000001</v>
      </c>
      <c r="W72" s="329">
        <v>43.601520999999998</v>
      </c>
    </row>
    <row r="73" spans="1:23" x14ac:dyDescent="0.25">
      <c r="A73" s="299" t="s">
        <v>494</v>
      </c>
      <c r="B73" s="326">
        <v>100.614</v>
      </c>
      <c r="C73" s="322">
        <v>9.1470000000000002</v>
      </c>
      <c r="D73" s="316">
        <v>11.239000000000001</v>
      </c>
      <c r="E73" s="316">
        <v>14.406000000000001</v>
      </c>
      <c r="F73" s="316">
        <v>20.911999999999999</v>
      </c>
      <c r="G73" s="318">
        <v>44.91</v>
      </c>
      <c r="H73" s="327">
        <v>46.308</v>
      </c>
      <c r="I73" s="273">
        <v>2.4409999999999998</v>
      </c>
      <c r="J73" s="273">
        <v>45.658000000000001</v>
      </c>
      <c r="K73" s="273">
        <v>4.0949999999999998</v>
      </c>
      <c r="L73" s="328">
        <v>2.1120000000000001</v>
      </c>
      <c r="M73" s="322">
        <v>27.123999999999999</v>
      </c>
      <c r="N73" s="316">
        <v>24.994</v>
      </c>
      <c r="O73" s="316">
        <v>19.457000000000001</v>
      </c>
      <c r="P73" s="316">
        <v>13.878</v>
      </c>
      <c r="Q73" s="318">
        <v>15.161</v>
      </c>
      <c r="R73" s="319">
        <v>18.466999999999999</v>
      </c>
      <c r="S73" s="273">
        <v>22.295000000000002</v>
      </c>
      <c r="T73" s="273">
        <v>13.616</v>
      </c>
      <c r="U73" s="273">
        <v>10.484999999999999</v>
      </c>
      <c r="V73" s="273">
        <v>26.145</v>
      </c>
      <c r="W73" s="329">
        <v>9.6059999999999999</v>
      </c>
    </row>
    <row r="74" spans="1:23" x14ac:dyDescent="0.25">
      <c r="A74" s="299" t="s">
        <v>495</v>
      </c>
      <c r="B74" s="326">
        <v>52.13</v>
      </c>
      <c r="C74" s="322">
        <v>6.3470000000000004</v>
      </c>
      <c r="D74" s="316">
        <v>9.9499999999999993</v>
      </c>
      <c r="E74" s="316">
        <v>11.736000000000001</v>
      </c>
      <c r="F74" s="316">
        <v>11.88</v>
      </c>
      <c r="G74" s="318">
        <v>12.217000000000001</v>
      </c>
      <c r="H74" s="327">
        <v>36.14</v>
      </c>
      <c r="I74" s="273">
        <v>6.4690000000000003</v>
      </c>
      <c r="J74" s="273">
        <v>6.585</v>
      </c>
      <c r="K74" s="273">
        <v>0.72199999999999998</v>
      </c>
      <c r="L74" s="328">
        <v>2.214</v>
      </c>
      <c r="M74" s="322">
        <v>11.882</v>
      </c>
      <c r="N74" s="316">
        <v>10.14</v>
      </c>
      <c r="O74" s="316">
        <v>8.5640000000000001</v>
      </c>
      <c r="P74" s="316">
        <v>8.6229999999999993</v>
      </c>
      <c r="Q74" s="318">
        <v>12.920999999999999</v>
      </c>
      <c r="R74" s="319">
        <v>9.1769999999999996</v>
      </c>
      <c r="S74" s="273">
        <v>7.8319999999999999</v>
      </c>
      <c r="T74" s="273">
        <v>5.351</v>
      </c>
      <c r="U74" s="273">
        <v>3.8849999999999998</v>
      </c>
      <c r="V74" s="273">
        <v>21.937000000000001</v>
      </c>
      <c r="W74" s="329">
        <v>3.948</v>
      </c>
    </row>
    <row r="75" spans="1:23" x14ac:dyDescent="0.25">
      <c r="A75" s="299" t="s">
        <v>528</v>
      </c>
      <c r="B75" s="326">
        <v>769.77449999999999</v>
      </c>
      <c r="C75" s="322">
        <v>155.83707999999999</v>
      </c>
      <c r="D75" s="316">
        <v>130.22800000000001</v>
      </c>
      <c r="E75" s="316">
        <v>121.9473</v>
      </c>
      <c r="F75" s="316">
        <v>166.70439999999999</v>
      </c>
      <c r="G75" s="318">
        <v>195.05779999999999</v>
      </c>
      <c r="H75" s="327">
        <v>370.16579999999999</v>
      </c>
      <c r="I75" s="273">
        <v>246.20570000000001</v>
      </c>
      <c r="J75" s="273">
        <v>90.589172999999988</v>
      </c>
      <c r="K75" s="273">
        <v>42.306682000000002</v>
      </c>
      <c r="L75" s="328">
        <v>20.507132000000002</v>
      </c>
      <c r="M75" s="322">
        <v>258.05039999999997</v>
      </c>
      <c r="N75" s="316">
        <v>147.64099999999999</v>
      </c>
      <c r="O75" s="316">
        <v>110.9495</v>
      </c>
      <c r="P75" s="316">
        <v>112.226</v>
      </c>
      <c r="Q75" s="318">
        <v>140.9075</v>
      </c>
      <c r="R75" s="319">
        <v>86.980441999999996</v>
      </c>
      <c r="S75" s="273">
        <v>71.334797999999992</v>
      </c>
      <c r="T75" s="273">
        <v>118.8069</v>
      </c>
      <c r="U75" s="273">
        <v>72.701153999999988</v>
      </c>
      <c r="V75" s="273">
        <v>332.46520000000004</v>
      </c>
      <c r="W75" s="329">
        <v>87.486024</v>
      </c>
    </row>
    <row r="76" spans="1:23" x14ac:dyDescent="0.25">
      <c r="A76" s="299" t="s">
        <v>496</v>
      </c>
      <c r="B76" s="326">
        <v>625.08640000000003</v>
      </c>
      <c r="C76" s="322">
        <v>78.842361999999994</v>
      </c>
      <c r="D76" s="316">
        <v>102.32846000000001</v>
      </c>
      <c r="E76" s="316">
        <v>110.27210000000001</v>
      </c>
      <c r="F76" s="316">
        <v>167.34279999999998</v>
      </c>
      <c r="G76" s="318">
        <v>166.3006</v>
      </c>
      <c r="H76" s="327">
        <v>322.37470000000002</v>
      </c>
      <c r="I76" s="273">
        <v>60.151000000000003</v>
      </c>
      <c r="J76" s="273">
        <v>186.78870000000001</v>
      </c>
      <c r="K76" s="273">
        <v>24.500978</v>
      </c>
      <c r="L76" s="328">
        <v>31.270991000000002</v>
      </c>
      <c r="M76" s="322">
        <v>222.13039999999998</v>
      </c>
      <c r="N76" s="316">
        <v>134.15602999999999</v>
      </c>
      <c r="O76" s="316">
        <v>105.31360000000001</v>
      </c>
      <c r="P76" s="316">
        <v>77.22102000000001</v>
      </c>
      <c r="Q76" s="318">
        <v>86.265282000000013</v>
      </c>
      <c r="R76" s="319">
        <v>87.737270999999993</v>
      </c>
      <c r="S76" s="273">
        <v>93.521373000000011</v>
      </c>
      <c r="T76" s="273">
        <v>89.627096999999992</v>
      </c>
      <c r="U76" s="273">
        <v>67.050880000000006</v>
      </c>
      <c r="V76" s="273">
        <v>210.54660000000001</v>
      </c>
      <c r="W76" s="329">
        <v>76.603220000000007</v>
      </c>
    </row>
    <row r="77" spans="1:23" x14ac:dyDescent="0.25">
      <c r="A77" s="299" t="s">
        <v>497</v>
      </c>
      <c r="B77" s="326">
        <v>323.21009999999995</v>
      </c>
      <c r="C77" s="322">
        <v>60.886921999999998</v>
      </c>
      <c r="D77" s="316">
        <v>72.395570000000006</v>
      </c>
      <c r="E77" s="316">
        <v>52.000790000000002</v>
      </c>
      <c r="F77" s="316">
        <v>70.029538000000002</v>
      </c>
      <c r="G77" s="318">
        <v>67.897320999999991</v>
      </c>
      <c r="H77" s="327">
        <v>238.40389999999999</v>
      </c>
      <c r="I77" s="273">
        <v>54.873535000000004</v>
      </c>
      <c r="J77" s="273">
        <v>8.0715710000000005</v>
      </c>
      <c r="K77" s="273">
        <v>11.867692</v>
      </c>
      <c r="L77" s="328">
        <v>9.9934899999999995</v>
      </c>
      <c r="M77" s="322">
        <v>121.6969</v>
      </c>
      <c r="N77" s="316">
        <v>47.676061999999995</v>
      </c>
      <c r="O77" s="316">
        <v>39.422625999999994</v>
      </c>
      <c r="P77" s="316">
        <v>46.911377999999999</v>
      </c>
      <c r="Q77" s="318">
        <v>67.503160999999992</v>
      </c>
      <c r="R77" s="319">
        <v>35.358794000000003</v>
      </c>
      <c r="S77" s="273">
        <v>19.652857000000001</v>
      </c>
      <c r="T77" s="273">
        <v>37.116084000000001</v>
      </c>
      <c r="U77" s="273">
        <v>21.78116</v>
      </c>
      <c r="V77" s="273">
        <v>167.33870000000002</v>
      </c>
      <c r="W77" s="329">
        <v>41.962567</v>
      </c>
    </row>
    <row r="78" spans="1:23" x14ac:dyDescent="0.25">
      <c r="A78" s="299" t="s">
        <v>498</v>
      </c>
      <c r="B78" s="326">
        <v>370.09280000000001</v>
      </c>
      <c r="C78" s="322">
        <v>50.336798000000002</v>
      </c>
      <c r="D78" s="316">
        <v>49.115428999999999</v>
      </c>
      <c r="E78" s="316">
        <v>57.871544</v>
      </c>
      <c r="F78" s="316">
        <v>97.212469999999996</v>
      </c>
      <c r="G78" s="318">
        <v>115.5565</v>
      </c>
      <c r="H78" s="327">
        <v>260.62099999999998</v>
      </c>
      <c r="I78" s="273">
        <v>17.758002000000001</v>
      </c>
      <c r="J78" s="273">
        <v>51.653669999999998</v>
      </c>
      <c r="K78" s="273">
        <v>19.370873</v>
      </c>
      <c r="L78" s="328">
        <v>20.689276000000003</v>
      </c>
      <c r="M78" s="322">
        <v>137.91</v>
      </c>
      <c r="N78" s="316">
        <v>78.671300000000002</v>
      </c>
      <c r="O78" s="316">
        <v>50.528585</v>
      </c>
      <c r="P78" s="316">
        <v>43.720269000000002</v>
      </c>
      <c r="Q78" s="318">
        <v>59.262629999999994</v>
      </c>
      <c r="R78" s="319">
        <v>49.866396000000002</v>
      </c>
      <c r="S78" s="273">
        <v>43.998949999999994</v>
      </c>
      <c r="T78" s="273">
        <v>44.247658999999999</v>
      </c>
      <c r="U78" s="273">
        <v>27.331332</v>
      </c>
      <c r="V78" s="273">
        <v>141.40102999999999</v>
      </c>
      <c r="W78" s="329">
        <v>63.247424000000002</v>
      </c>
    </row>
    <row r="79" spans="1:23" x14ac:dyDescent="0.25">
      <c r="A79" s="299" t="s">
        <v>499</v>
      </c>
      <c r="B79" s="326">
        <v>238.81479999999999</v>
      </c>
      <c r="C79" s="322">
        <v>52.274472000000003</v>
      </c>
      <c r="D79" s="316">
        <v>46.391719999999999</v>
      </c>
      <c r="E79" s="316">
        <v>35.235618000000002</v>
      </c>
      <c r="F79" s="316">
        <v>50.236950999999998</v>
      </c>
      <c r="G79" s="318">
        <v>54.67604</v>
      </c>
      <c r="H79" s="327">
        <v>157.91379999999998</v>
      </c>
      <c r="I79" s="273">
        <v>17.844668000000002</v>
      </c>
      <c r="J79" s="273">
        <v>44.959626999999998</v>
      </c>
      <c r="K79" s="273">
        <v>7.1234449999999994</v>
      </c>
      <c r="L79" s="328">
        <v>10.973236</v>
      </c>
      <c r="M79" s="322">
        <v>68.502363000000003</v>
      </c>
      <c r="N79" s="316">
        <v>41.108429999999998</v>
      </c>
      <c r="O79" s="316">
        <v>40.189089999999993</v>
      </c>
      <c r="P79" s="316">
        <v>39.126199999999997</v>
      </c>
      <c r="Q79" s="318">
        <v>49.888709999999996</v>
      </c>
      <c r="R79" s="319">
        <v>28.899538</v>
      </c>
      <c r="S79" s="273">
        <v>22.922537000000002</v>
      </c>
      <c r="T79" s="273">
        <v>38.99933</v>
      </c>
      <c r="U79" s="273">
        <v>21.998225999999999</v>
      </c>
      <c r="V79" s="273">
        <v>100.9567</v>
      </c>
      <c r="W79" s="329">
        <v>25.038437999999999</v>
      </c>
    </row>
    <row r="80" spans="1:23" x14ac:dyDescent="0.25">
      <c r="A80" s="299" t="s">
        <v>500</v>
      </c>
      <c r="B80" s="326">
        <v>58.787534000000001</v>
      </c>
      <c r="C80" s="322">
        <v>6.5484930000000006</v>
      </c>
      <c r="D80" s="316">
        <v>12.780588</v>
      </c>
      <c r="E80" s="316">
        <v>10.20054</v>
      </c>
      <c r="F80" s="316">
        <v>16.630549999999999</v>
      </c>
      <c r="G80" s="318">
        <v>12.627362999999999</v>
      </c>
      <c r="H80" s="327">
        <v>45.338318000000001</v>
      </c>
      <c r="I80" s="273">
        <v>0.63400000000000001</v>
      </c>
      <c r="J80" s="273">
        <v>8.1515159999999991</v>
      </c>
      <c r="K80" s="273">
        <v>1.121761</v>
      </c>
      <c r="L80" s="328">
        <v>3.5419389999999997</v>
      </c>
      <c r="M80" s="322">
        <v>37.401874999999997</v>
      </c>
      <c r="N80" s="316">
        <v>9.012853999999999</v>
      </c>
      <c r="O80" s="316">
        <v>4.8796350000000004</v>
      </c>
      <c r="P80" s="316">
        <v>3.9663629999999999</v>
      </c>
      <c r="Q80" s="318">
        <v>3.5268069999999998</v>
      </c>
      <c r="R80" s="319">
        <v>14.512135000000001</v>
      </c>
      <c r="S80" s="273">
        <v>14.054195999999999</v>
      </c>
      <c r="T80" s="273">
        <v>7.1857550000000003</v>
      </c>
      <c r="U80" s="273">
        <v>4.5364690000000003</v>
      </c>
      <c r="V80" s="273">
        <v>8.3222109999999994</v>
      </c>
      <c r="W80" s="329">
        <v>10.176767999999999</v>
      </c>
    </row>
    <row r="81" spans="1:23" x14ac:dyDescent="0.25">
      <c r="A81" s="299" t="s">
        <v>501</v>
      </c>
      <c r="B81" s="326">
        <v>180.07729999999998</v>
      </c>
      <c r="C81" s="322">
        <v>23.393660000000001</v>
      </c>
      <c r="D81" s="316">
        <v>34.509550000000004</v>
      </c>
      <c r="E81" s="316">
        <v>33.172940000000004</v>
      </c>
      <c r="F81" s="316">
        <v>41.202089999999998</v>
      </c>
      <c r="G81" s="318">
        <v>47.799019999999999</v>
      </c>
      <c r="H81" s="327">
        <v>87.173500000000004</v>
      </c>
      <c r="I81" s="273">
        <v>56.669620000000002</v>
      </c>
      <c r="J81" s="273">
        <v>22.184367999999999</v>
      </c>
      <c r="K81" s="273">
        <v>8.9870679999999989</v>
      </c>
      <c r="L81" s="328">
        <v>5.0627040000000001</v>
      </c>
      <c r="M81" s="322">
        <v>65.644779999999997</v>
      </c>
      <c r="N81" s="316">
        <v>40.216839999999998</v>
      </c>
      <c r="O81" s="316">
        <v>31.25723</v>
      </c>
      <c r="P81" s="316">
        <v>18.52882</v>
      </c>
      <c r="Q81" s="318">
        <v>24.429590000000001</v>
      </c>
      <c r="R81" s="319">
        <v>19.308199999999999</v>
      </c>
      <c r="S81" s="273">
        <v>23.114279999999997</v>
      </c>
      <c r="T81" s="273">
        <v>31.06467</v>
      </c>
      <c r="U81" s="273">
        <v>15.41968</v>
      </c>
      <c r="V81" s="273">
        <v>67.53537</v>
      </c>
      <c r="W81" s="329">
        <v>23.635054</v>
      </c>
    </row>
    <row r="82" spans="1:23" x14ac:dyDescent="0.25">
      <c r="A82" s="299" t="s">
        <v>502</v>
      </c>
      <c r="B82" s="326">
        <v>165.149</v>
      </c>
      <c r="C82" s="322">
        <v>27.992669999999997</v>
      </c>
      <c r="D82" s="316">
        <v>31.88785</v>
      </c>
      <c r="E82" s="316">
        <v>29.501529999999999</v>
      </c>
      <c r="F82" s="316">
        <v>40.470210000000002</v>
      </c>
      <c r="G82" s="318">
        <v>35.296759999999999</v>
      </c>
      <c r="H82" s="327">
        <v>73.443570000000008</v>
      </c>
      <c r="I82" s="273">
        <v>68.352670000000003</v>
      </c>
      <c r="J82" s="273">
        <v>12.162656999999999</v>
      </c>
      <c r="K82" s="273">
        <v>5.2895450000000004</v>
      </c>
      <c r="L82" s="328">
        <v>5.9005780000000003</v>
      </c>
      <c r="M82" s="322">
        <v>57.72193</v>
      </c>
      <c r="N82" s="316">
        <v>31.893060000000002</v>
      </c>
      <c r="O82" s="316">
        <v>24.980910000000002</v>
      </c>
      <c r="P82" s="316">
        <v>20.877490000000002</v>
      </c>
      <c r="Q82" s="318">
        <v>29.675630000000002</v>
      </c>
      <c r="R82" s="319">
        <v>16.883599999999998</v>
      </c>
      <c r="S82" s="273">
        <v>14.478719999999999</v>
      </c>
      <c r="T82" s="273">
        <v>25.695240000000002</v>
      </c>
      <c r="U82" s="273">
        <v>14.912979999999999</v>
      </c>
      <c r="V82" s="273">
        <v>74.851280000000003</v>
      </c>
      <c r="W82" s="329">
        <v>18.327195</v>
      </c>
    </row>
    <row r="83" spans="1:23" x14ac:dyDescent="0.25">
      <c r="A83" s="299" t="s">
        <v>395</v>
      </c>
      <c r="B83" s="326">
        <v>496.815</v>
      </c>
      <c r="C83" s="322">
        <v>72.167000000000002</v>
      </c>
      <c r="D83" s="316">
        <v>80.507999999999996</v>
      </c>
      <c r="E83" s="316">
        <v>82.494</v>
      </c>
      <c r="F83" s="316">
        <v>110.46899999999999</v>
      </c>
      <c r="G83" s="318">
        <v>151.17699999999999</v>
      </c>
      <c r="H83" s="327">
        <v>160.452</v>
      </c>
      <c r="I83" s="273">
        <v>56.877000000000002</v>
      </c>
      <c r="J83" s="273">
        <v>234.447</v>
      </c>
      <c r="K83" s="273">
        <v>27.283999999999999</v>
      </c>
      <c r="L83" s="328">
        <v>17.754999999999999</v>
      </c>
      <c r="M83" s="322">
        <v>149.86799999999999</v>
      </c>
      <c r="N83" s="316">
        <v>110.00700000000001</v>
      </c>
      <c r="O83" s="316">
        <v>91.953000000000003</v>
      </c>
      <c r="P83" s="316">
        <v>68.507000000000005</v>
      </c>
      <c r="Q83" s="318">
        <v>76.48</v>
      </c>
      <c r="R83" s="319">
        <v>75.808999999999997</v>
      </c>
      <c r="S83" s="273">
        <v>105.95399999999999</v>
      </c>
      <c r="T83" s="273">
        <v>89.778000000000006</v>
      </c>
      <c r="U83" s="273">
        <v>65.022000000000006</v>
      </c>
      <c r="V83" s="273">
        <v>122.33</v>
      </c>
      <c r="W83" s="329">
        <v>37.921999999999997</v>
      </c>
    </row>
    <row r="84" spans="1:23" x14ac:dyDescent="0.25">
      <c r="A84" s="299" t="s">
        <v>504</v>
      </c>
      <c r="B84" s="326">
        <v>148.64709999999999</v>
      </c>
      <c r="C84" s="322">
        <v>30.51239</v>
      </c>
      <c r="D84" s="316">
        <v>35.942919000000003</v>
      </c>
      <c r="E84" s="316">
        <v>27.591951000000002</v>
      </c>
      <c r="F84" s="316">
        <v>31.174454000000001</v>
      </c>
      <c r="G84" s="318">
        <v>23.425339999999998</v>
      </c>
      <c r="H84" s="327">
        <v>91.703699999999998</v>
      </c>
      <c r="I84" s="273">
        <v>32.994796999999998</v>
      </c>
      <c r="J84" s="273">
        <v>16.173324000000001</v>
      </c>
      <c r="K84" s="273">
        <v>3.8589259999999999</v>
      </c>
      <c r="L84" s="328">
        <v>3.9163069999999998</v>
      </c>
      <c r="M84" s="322">
        <v>53.194189999999999</v>
      </c>
      <c r="N84" s="316">
        <v>22.835929</v>
      </c>
      <c r="O84" s="316">
        <v>20.710107000000001</v>
      </c>
      <c r="P84" s="316">
        <v>20.81354</v>
      </c>
      <c r="Q84" s="318">
        <v>31.093288000000001</v>
      </c>
      <c r="R84" s="319">
        <v>11.494166</v>
      </c>
      <c r="S84" s="273">
        <v>11.075759</v>
      </c>
      <c r="T84" s="273">
        <v>22.819869999999998</v>
      </c>
      <c r="U84" s="273">
        <v>12.15399</v>
      </c>
      <c r="V84" s="273">
        <v>73.84214999999999</v>
      </c>
      <c r="W84" s="329">
        <v>17.261122</v>
      </c>
    </row>
    <row r="85" spans="1:23" x14ac:dyDescent="0.25">
      <c r="A85" s="299" t="s">
        <v>397</v>
      </c>
      <c r="B85" s="326">
        <v>336.35199999999998</v>
      </c>
      <c r="C85" s="322">
        <v>50.753999999999998</v>
      </c>
      <c r="D85" s="316">
        <v>51.021000000000001</v>
      </c>
      <c r="E85" s="316">
        <v>48.701000000000001</v>
      </c>
      <c r="F85" s="316">
        <v>84.06</v>
      </c>
      <c r="G85" s="318">
        <v>101.816</v>
      </c>
      <c r="H85" s="327">
        <v>158.61000000000001</v>
      </c>
      <c r="I85" s="273">
        <v>41.145000000000003</v>
      </c>
      <c r="J85" s="273">
        <v>78.643000000000001</v>
      </c>
      <c r="K85" s="273">
        <v>36.89</v>
      </c>
      <c r="L85" s="328">
        <v>21.064</v>
      </c>
      <c r="M85" s="322">
        <v>109.32599999999999</v>
      </c>
      <c r="N85" s="316">
        <v>73.903999999999996</v>
      </c>
      <c r="O85" s="316">
        <v>56.667000000000002</v>
      </c>
      <c r="P85" s="316">
        <v>47.905000000000001</v>
      </c>
      <c r="Q85" s="318">
        <v>48.55</v>
      </c>
      <c r="R85" s="319">
        <v>46.883000000000003</v>
      </c>
      <c r="S85" s="273">
        <v>53.091000000000001</v>
      </c>
      <c r="T85" s="273">
        <v>47.354999999999997</v>
      </c>
      <c r="U85" s="273">
        <v>33.590000000000003</v>
      </c>
      <c r="V85" s="273">
        <v>108.268</v>
      </c>
      <c r="W85" s="329">
        <v>47.164999999999999</v>
      </c>
    </row>
    <row r="86" spans="1:23" x14ac:dyDescent="0.25">
      <c r="A86" s="299" t="s">
        <v>505</v>
      </c>
      <c r="B86" s="326">
        <v>130.1722</v>
      </c>
      <c r="C86" s="322">
        <v>18.361528</v>
      </c>
      <c r="D86" s="316">
        <v>16.243897999999998</v>
      </c>
      <c r="E86" s="316">
        <v>23.152977999999997</v>
      </c>
      <c r="F86" s="316">
        <v>35.130548000000005</v>
      </c>
      <c r="G86" s="318">
        <v>37.283250000000002</v>
      </c>
      <c r="H86" s="327">
        <v>83.710669999999993</v>
      </c>
      <c r="I86" s="273">
        <v>5.0529999999999999</v>
      </c>
      <c r="J86" s="273">
        <v>28.950112000000001</v>
      </c>
      <c r="K86" s="273">
        <v>6.6335959999999998</v>
      </c>
      <c r="L86" s="328">
        <v>5.8248280000000001</v>
      </c>
      <c r="M86" s="322">
        <v>56.987029999999997</v>
      </c>
      <c r="N86" s="316">
        <v>27.649956</v>
      </c>
      <c r="O86" s="316">
        <v>18.414849999999998</v>
      </c>
      <c r="P86" s="316">
        <v>14.344068</v>
      </c>
      <c r="Q86" s="318">
        <v>12.776299999999999</v>
      </c>
      <c r="R86" s="319">
        <v>20.14396</v>
      </c>
      <c r="S86" s="273">
        <v>19.028972000000003</v>
      </c>
      <c r="T86" s="273">
        <v>15.759074</v>
      </c>
      <c r="U86" s="273">
        <v>9.3174279999999996</v>
      </c>
      <c r="V86" s="273">
        <v>45.598254000000004</v>
      </c>
      <c r="W86" s="329">
        <v>20.324514000000001</v>
      </c>
    </row>
    <row r="87" spans="1:23" x14ac:dyDescent="0.25">
      <c r="A87" s="299" t="s">
        <v>506</v>
      </c>
      <c r="B87" s="326">
        <v>311.88490000000002</v>
      </c>
      <c r="C87" s="322">
        <v>46.647580000000005</v>
      </c>
      <c r="D87" s="316">
        <v>61.590582999999995</v>
      </c>
      <c r="E87" s="316">
        <v>57.934743000000005</v>
      </c>
      <c r="F87" s="316">
        <v>78.595672999999991</v>
      </c>
      <c r="G87" s="318">
        <v>67.116339000000011</v>
      </c>
      <c r="H87" s="327">
        <v>98.731954999999999</v>
      </c>
      <c r="I87" s="273">
        <v>31.224421999999997</v>
      </c>
      <c r="J87" s="273">
        <v>165.91540000000001</v>
      </c>
      <c r="K87" s="273">
        <v>7.1068699999999998</v>
      </c>
      <c r="L87" s="328">
        <v>8.9062610000000006</v>
      </c>
      <c r="M87" s="322">
        <v>112.6023</v>
      </c>
      <c r="N87" s="316">
        <v>68.211323999999991</v>
      </c>
      <c r="O87" s="316">
        <v>53.208974999999995</v>
      </c>
      <c r="P87" s="316">
        <v>39.310865</v>
      </c>
      <c r="Q87" s="318">
        <v>38.551432999999996</v>
      </c>
      <c r="R87" s="319">
        <v>37.926175999999998</v>
      </c>
      <c r="S87" s="273">
        <v>45.572940000000003</v>
      </c>
      <c r="T87" s="273">
        <v>51.508506000000004</v>
      </c>
      <c r="U87" s="273">
        <v>31.193205000000003</v>
      </c>
      <c r="V87" s="273">
        <v>115.4439</v>
      </c>
      <c r="W87" s="329">
        <v>30.240161000000001</v>
      </c>
    </row>
    <row r="88" spans="1:23" x14ac:dyDescent="0.25">
      <c r="A88" s="299" t="s">
        <v>507</v>
      </c>
      <c r="B88" s="326">
        <v>521.37199999999996</v>
      </c>
      <c r="C88" s="322">
        <v>60.223999999999997</v>
      </c>
      <c r="D88" s="316">
        <v>67.397000000000006</v>
      </c>
      <c r="E88" s="316">
        <v>66.832999999999998</v>
      </c>
      <c r="F88" s="316">
        <v>120</v>
      </c>
      <c r="G88" s="318">
        <v>206.91800000000001</v>
      </c>
      <c r="H88" s="327">
        <v>236.53800000000001</v>
      </c>
      <c r="I88" s="273">
        <v>39.345999999999997</v>
      </c>
      <c r="J88" s="273">
        <v>177.31200000000001</v>
      </c>
      <c r="K88" s="273">
        <v>50.231000000000002</v>
      </c>
      <c r="L88" s="328">
        <v>17.945</v>
      </c>
      <c r="M88" s="322">
        <v>183.684</v>
      </c>
      <c r="N88" s="316">
        <v>113.898</v>
      </c>
      <c r="O88" s="316">
        <v>84.361000000000004</v>
      </c>
      <c r="P88" s="316">
        <v>66.165999999999997</v>
      </c>
      <c r="Q88" s="318">
        <v>73.263000000000005</v>
      </c>
      <c r="R88" s="319">
        <v>93.671999999999997</v>
      </c>
      <c r="S88" s="273">
        <v>100.825</v>
      </c>
      <c r="T88" s="273">
        <v>59.942</v>
      </c>
      <c r="U88" s="273">
        <v>49.305</v>
      </c>
      <c r="V88" s="273">
        <v>152.50200000000001</v>
      </c>
      <c r="W88" s="329">
        <v>65.126000000000005</v>
      </c>
    </row>
    <row r="89" spans="1:23" x14ac:dyDescent="0.25">
      <c r="A89" s="299" t="s">
        <v>508</v>
      </c>
      <c r="B89" s="326">
        <v>791.95299999999997</v>
      </c>
      <c r="C89" s="322">
        <v>92.87</v>
      </c>
      <c r="D89" s="316">
        <v>76.096000000000004</v>
      </c>
      <c r="E89" s="316">
        <v>68.057000000000002</v>
      </c>
      <c r="F89" s="316">
        <v>125.569</v>
      </c>
      <c r="G89" s="318">
        <v>429.36099999999999</v>
      </c>
      <c r="H89" s="327">
        <v>326.59100000000001</v>
      </c>
      <c r="I89" s="273">
        <v>86.986999999999995</v>
      </c>
      <c r="J89" s="273">
        <v>169.71299999999999</v>
      </c>
      <c r="K89" s="273">
        <v>165.03800000000001</v>
      </c>
      <c r="L89" s="328">
        <v>43.624000000000002</v>
      </c>
      <c r="M89" s="322">
        <v>244.71100000000001</v>
      </c>
      <c r="N89" s="316">
        <v>182.55</v>
      </c>
      <c r="O89" s="316">
        <v>135.536</v>
      </c>
      <c r="P89" s="316">
        <v>105.017</v>
      </c>
      <c r="Q89" s="318">
        <v>124.139</v>
      </c>
      <c r="R89" s="319">
        <v>129.79900000000001</v>
      </c>
      <c r="S89" s="273">
        <v>134.072</v>
      </c>
      <c r="T89" s="273">
        <v>65.781999999999996</v>
      </c>
      <c r="U89" s="273">
        <v>60.043999999999997</v>
      </c>
      <c r="V89" s="273">
        <v>277.928</v>
      </c>
      <c r="W89" s="329">
        <v>124.328</v>
      </c>
    </row>
    <row r="90" spans="1:23" x14ac:dyDescent="0.25">
      <c r="A90" s="299" t="s">
        <v>509</v>
      </c>
      <c r="B90" s="326">
        <v>294.14409999999998</v>
      </c>
      <c r="C90" s="322">
        <v>21.925830000000001</v>
      </c>
      <c r="D90" s="316">
        <v>23.748704</v>
      </c>
      <c r="E90" s="316">
        <v>24.263686</v>
      </c>
      <c r="F90" s="316">
        <v>49.244446000000003</v>
      </c>
      <c r="G90" s="318">
        <v>174.96142</v>
      </c>
      <c r="H90" s="327">
        <v>97.03052000000001</v>
      </c>
      <c r="I90" s="273">
        <v>12.121</v>
      </c>
      <c r="J90" s="273">
        <v>81.596630000000005</v>
      </c>
      <c r="K90" s="273">
        <v>93.09666</v>
      </c>
      <c r="L90" s="328">
        <v>10.299275999999999</v>
      </c>
      <c r="M90" s="322">
        <v>100.8548</v>
      </c>
      <c r="N90" s="316">
        <v>69.858509999999995</v>
      </c>
      <c r="O90" s="316">
        <v>49.892916</v>
      </c>
      <c r="P90" s="316">
        <v>35.205932000000004</v>
      </c>
      <c r="Q90" s="318">
        <v>38.331927999999998</v>
      </c>
      <c r="R90" s="319">
        <v>55.421574</v>
      </c>
      <c r="S90" s="273">
        <v>65.134820000000005</v>
      </c>
      <c r="T90" s="273">
        <v>26.259040000000002</v>
      </c>
      <c r="U90" s="273">
        <v>28.611653999999998</v>
      </c>
      <c r="V90" s="273">
        <v>78.373772000000002</v>
      </c>
      <c r="W90" s="329">
        <v>40.343230000000005</v>
      </c>
    </row>
    <row r="91" spans="1:23" x14ac:dyDescent="0.25">
      <c r="A91" s="299" t="s">
        <v>403</v>
      </c>
      <c r="B91" s="326">
        <v>75.84169</v>
      </c>
      <c r="C91" s="322">
        <v>18.833740000000002</v>
      </c>
      <c r="D91" s="316">
        <v>15.800829999999999</v>
      </c>
      <c r="E91" s="316">
        <v>13.72763</v>
      </c>
      <c r="F91" s="316">
        <v>15.28735</v>
      </c>
      <c r="G91" s="318">
        <v>12.19214</v>
      </c>
      <c r="H91" s="327">
        <v>58.081849999999996</v>
      </c>
      <c r="I91" s="273">
        <v>4.8957299999999995</v>
      </c>
      <c r="J91" s="273">
        <v>9.8431599999999992</v>
      </c>
      <c r="K91" s="273">
        <v>1.1567700000000001</v>
      </c>
      <c r="L91" s="328">
        <v>1.8641800000000002</v>
      </c>
      <c r="M91" s="322">
        <v>26.949099999999998</v>
      </c>
      <c r="N91" s="316">
        <v>13.072239999999999</v>
      </c>
      <c r="O91" s="316">
        <v>9.8195800000000002</v>
      </c>
      <c r="P91" s="316">
        <v>10.425450000000001</v>
      </c>
      <c r="Q91" s="318">
        <v>15.57532</v>
      </c>
      <c r="R91" s="319">
        <v>9.142850000000001</v>
      </c>
      <c r="S91" s="273">
        <v>7.5049700000000001</v>
      </c>
      <c r="T91" s="273">
        <v>13.45425</v>
      </c>
      <c r="U91" s="273">
        <v>4.9764399999999993</v>
      </c>
      <c r="V91" s="273">
        <v>33.365780000000001</v>
      </c>
      <c r="W91" s="329">
        <v>7.3973999999999993</v>
      </c>
    </row>
    <row r="92" spans="1:23" x14ac:dyDescent="0.25">
      <c r="A92" s="299" t="s">
        <v>511</v>
      </c>
      <c r="B92" s="326">
        <v>624.34299999999996</v>
      </c>
      <c r="C92" s="322">
        <v>70.825000000000003</v>
      </c>
      <c r="D92" s="316">
        <v>73.799000000000007</v>
      </c>
      <c r="E92" s="316">
        <v>81.198999999999998</v>
      </c>
      <c r="F92" s="316">
        <v>128.89400000000001</v>
      </c>
      <c r="G92" s="318">
        <v>269.62599999999998</v>
      </c>
      <c r="H92" s="327">
        <v>370.45100000000002</v>
      </c>
      <c r="I92" s="273">
        <v>61.063000000000002</v>
      </c>
      <c r="J92" s="273">
        <v>65.120999999999995</v>
      </c>
      <c r="K92" s="273">
        <v>80.412999999999997</v>
      </c>
      <c r="L92" s="328">
        <v>47.295000000000002</v>
      </c>
      <c r="M92" s="322">
        <v>252.00899999999999</v>
      </c>
      <c r="N92" s="316">
        <v>129.51900000000001</v>
      </c>
      <c r="O92" s="316">
        <v>82.516000000000005</v>
      </c>
      <c r="P92" s="316">
        <v>71.036000000000001</v>
      </c>
      <c r="Q92" s="318">
        <v>89.263000000000005</v>
      </c>
      <c r="R92" s="319">
        <v>92.682000000000002</v>
      </c>
      <c r="S92" s="273">
        <v>82.668999999999997</v>
      </c>
      <c r="T92" s="273">
        <v>66.221999999999994</v>
      </c>
      <c r="U92" s="273">
        <v>43.076999999999998</v>
      </c>
      <c r="V92" s="273">
        <v>238.428</v>
      </c>
      <c r="W92" s="329">
        <v>101.265</v>
      </c>
    </row>
    <row r="93" spans="1:23" x14ac:dyDescent="0.25">
      <c r="A93" s="299" t="s">
        <v>512</v>
      </c>
      <c r="B93" s="326">
        <v>88.511592000000007</v>
      </c>
      <c r="C93" s="322">
        <v>17.349224999999997</v>
      </c>
      <c r="D93" s="316">
        <v>19.438774000000002</v>
      </c>
      <c r="E93" s="316">
        <v>13.689698</v>
      </c>
      <c r="F93" s="316">
        <v>23.720845000000001</v>
      </c>
      <c r="G93" s="318">
        <v>14.313049999999999</v>
      </c>
      <c r="H93" s="327">
        <v>71.110278999999991</v>
      </c>
      <c r="I93" s="273">
        <v>2.9769999999999999</v>
      </c>
      <c r="J93" s="273">
        <v>6.6414660000000003</v>
      </c>
      <c r="K93" s="273">
        <v>1.2629999999999999</v>
      </c>
      <c r="L93" s="328">
        <v>6.5198469999999995</v>
      </c>
      <c r="M93" s="322">
        <v>34.756792999999995</v>
      </c>
      <c r="N93" s="316">
        <v>15.182643000000001</v>
      </c>
      <c r="O93" s="316">
        <v>10.978763000000001</v>
      </c>
      <c r="P93" s="316">
        <v>11.479265</v>
      </c>
      <c r="Q93" s="318">
        <v>16.114128000000001</v>
      </c>
      <c r="R93" s="319">
        <v>9.7139249999999997</v>
      </c>
      <c r="S93" s="273">
        <v>10.373938000000001</v>
      </c>
      <c r="T93" s="273">
        <v>9.713965</v>
      </c>
      <c r="U93" s="273">
        <v>8.1994349999999994</v>
      </c>
      <c r="V93" s="273">
        <v>34.619612000000004</v>
      </c>
      <c r="W93" s="329">
        <v>15.890717</v>
      </c>
    </row>
    <row r="94" spans="1:23" x14ac:dyDescent="0.25">
      <c r="A94" s="299" t="s">
        <v>513</v>
      </c>
      <c r="B94" s="326">
        <v>90.285970000000006</v>
      </c>
      <c r="C94" s="322">
        <v>23.68721</v>
      </c>
      <c r="D94" s="316">
        <v>20.148803999999998</v>
      </c>
      <c r="E94" s="316">
        <v>14.182036</v>
      </c>
      <c r="F94" s="316">
        <v>17.158253999999999</v>
      </c>
      <c r="G94" s="318">
        <v>15.109664</v>
      </c>
      <c r="H94" s="327">
        <v>45.27854</v>
      </c>
      <c r="I94" s="273">
        <v>8.642258</v>
      </c>
      <c r="J94" s="273">
        <v>33.237918000000001</v>
      </c>
      <c r="K94" s="273">
        <v>1.16506</v>
      </c>
      <c r="L94" s="328">
        <v>1.9621900000000001</v>
      </c>
      <c r="M94" s="322">
        <v>27.182790000000001</v>
      </c>
      <c r="N94" s="316">
        <v>15.705268</v>
      </c>
      <c r="O94" s="316">
        <v>15.722291999999999</v>
      </c>
      <c r="P94" s="316">
        <v>12.561304</v>
      </c>
      <c r="Q94" s="318">
        <v>19.11431</v>
      </c>
      <c r="R94" s="319">
        <v>8.8976220000000001</v>
      </c>
      <c r="S94" s="273">
        <v>5.1442019999999999</v>
      </c>
      <c r="T94" s="273">
        <v>18.150303999999998</v>
      </c>
      <c r="U94" s="273">
        <v>6.6104040000000008</v>
      </c>
      <c r="V94" s="273">
        <v>41.120325999999999</v>
      </c>
      <c r="W94" s="329">
        <v>10.363110000000001</v>
      </c>
    </row>
    <row r="95" spans="1:23" x14ac:dyDescent="0.25">
      <c r="A95" s="299" t="s">
        <v>514</v>
      </c>
      <c r="B95" s="326">
        <v>358.05079999999998</v>
      </c>
      <c r="C95" s="322">
        <v>66.7102</v>
      </c>
      <c r="D95" s="316">
        <v>77.258979999999994</v>
      </c>
      <c r="E95" s="316">
        <v>60.458539999999999</v>
      </c>
      <c r="F95" s="316">
        <v>81.857039999999998</v>
      </c>
      <c r="G95" s="318">
        <v>71.766059999999996</v>
      </c>
      <c r="H95" s="327">
        <v>196.55889999999999</v>
      </c>
      <c r="I95" s="273">
        <v>131.06819999999999</v>
      </c>
      <c r="J95" s="273">
        <v>11.109234000000001</v>
      </c>
      <c r="K95" s="273">
        <v>11.452638</v>
      </c>
      <c r="L95" s="328">
        <v>7.8617850000000002</v>
      </c>
      <c r="M95" s="322">
        <v>128.10427999999999</v>
      </c>
      <c r="N95" s="316">
        <v>62.156930000000003</v>
      </c>
      <c r="O95" s="316">
        <v>51.0685</v>
      </c>
      <c r="P95" s="316">
        <v>53.060122</v>
      </c>
      <c r="Q95" s="318">
        <v>63.660989999999998</v>
      </c>
      <c r="R95" s="319">
        <v>33.413144000000003</v>
      </c>
      <c r="S95" s="273">
        <v>30.523289999999999</v>
      </c>
      <c r="T95" s="273">
        <v>58.070480000000003</v>
      </c>
      <c r="U95" s="273">
        <v>29.468971</v>
      </c>
      <c r="V95" s="273">
        <v>172.19639999999998</v>
      </c>
      <c r="W95" s="329">
        <v>34.378544000000005</v>
      </c>
    </row>
    <row r="96" spans="1:23" x14ac:dyDescent="0.25">
      <c r="A96" s="299" t="s">
        <v>515</v>
      </c>
      <c r="B96" s="326">
        <v>96.394000000000005</v>
      </c>
      <c r="C96" s="322">
        <v>10.718999999999999</v>
      </c>
      <c r="D96" s="316">
        <v>18.157</v>
      </c>
      <c r="E96" s="316">
        <v>14.227</v>
      </c>
      <c r="F96" s="316">
        <v>24.347000000000001</v>
      </c>
      <c r="G96" s="318">
        <v>28.943999999999999</v>
      </c>
      <c r="H96" s="327">
        <v>28.504000000000001</v>
      </c>
      <c r="I96" s="273">
        <v>10.032999999999999</v>
      </c>
      <c r="J96" s="273">
        <v>42.085000000000001</v>
      </c>
      <c r="K96" s="273">
        <v>10.643000000000001</v>
      </c>
      <c r="L96" s="328">
        <v>5.1289999999999996</v>
      </c>
      <c r="M96" s="322">
        <v>28.613</v>
      </c>
      <c r="N96" s="316">
        <v>22.692</v>
      </c>
      <c r="O96" s="316">
        <v>17.971</v>
      </c>
      <c r="P96" s="316">
        <v>13.824</v>
      </c>
      <c r="Q96" s="318">
        <v>13.294</v>
      </c>
      <c r="R96" s="319">
        <v>14.737</v>
      </c>
      <c r="S96" s="273">
        <v>25.225000000000001</v>
      </c>
      <c r="T96" s="273">
        <v>18.245000000000001</v>
      </c>
      <c r="U96" s="273">
        <v>10.292999999999999</v>
      </c>
      <c r="V96" s="273">
        <v>21.728999999999999</v>
      </c>
      <c r="W96" s="329">
        <v>6.165</v>
      </c>
    </row>
    <row r="97" spans="1:23" x14ac:dyDescent="0.25">
      <c r="A97" s="299" t="s">
        <v>516</v>
      </c>
      <c r="B97" s="326">
        <v>84.037949999999995</v>
      </c>
      <c r="C97" s="322">
        <v>20.721011999999998</v>
      </c>
      <c r="D97" s="316">
        <v>17.436040000000002</v>
      </c>
      <c r="E97" s="316">
        <v>15.332884</v>
      </c>
      <c r="F97" s="316">
        <v>17.322331999999999</v>
      </c>
      <c r="G97" s="318">
        <v>13.225682000000001</v>
      </c>
      <c r="H97" s="327">
        <v>61.069600000000001</v>
      </c>
      <c r="I97" s="273">
        <v>11.689574</v>
      </c>
      <c r="J97" s="273">
        <v>5.7872500000000002</v>
      </c>
      <c r="K97" s="273">
        <v>1.994</v>
      </c>
      <c r="L97" s="328">
        <v>3.497528</v>
      </c>
      <c r="M97" s="322">
        <v>28.74906</v>
      </c>
      <c r="N97" s="316">
        <v>12.138935999999999</v>
      </c>
      <c r="O97" s="316">
        <v>12.041043999999999</v>
      </c>
      <c r="P97" s="316">
        <v>12.588278000000001</v>
      </c>
      <c r="Q97" s="318">
        <v>18.520626</v>
      </c>
      <c r="R97" s="319">
        <v>6.6888040000000002</v>
      </c>
      <c r="S97" s="273">
        <v>5.2922419999999999</v>
      </c>
      <c r="T97" s="273">
        <v>15.384886</v>
      </c>
      <c r="U97" s="273">
        <v>4.7998280000000006</v>
      </c>
      <c r="V97" s="273">
        <v>41.920099999999998</v>
      </c>
      <c r="W97" s="329">
        <v>9.9520859999999995</v>
      </c>
    </row>
    <row r="98" spans="1:23" x14ac:dyDescent="0.25">
      <c r="A98" s="299" t="s">
        <v>517</v>
      </c>
      <c r="B98" s="326">
        <v>409.51799999999997</v>
      </c>
      <c r="C98" s="322">
        <v>65.742000000000004</v>
      </c>
      <c r="D98" s="316">
        <v>79.006</v>
      </c>
      <c r="E98" s="316">
        <v>74.846000000000004</v>
      </c>
      <c r="F98" s="316">
        <v>99.325999999999993</v>
      </c>
      <c r="G98" s="318">
        <v>90.597999999999999</v>
      </c>
      <c r="H98" s="327">
        <v>226.68700000000001</v>
      </c>
      <c r="I98" s="273">
        <v>69.376999999999995</v>
      </c>
      <c r="J98" s="273">
        <v>92.33</v>
      </c>
      <c r="K98" s="273">
        <v>9.7710000000000008</v>
      </c>
      <c r="L98" s="328">
        <v>11.353</v>
      </c>
      <c r="M98" s="322">
        <v>130.30600000000001</v>
      </c>
      <c r="N98" s="316">
        <v>84.441000000000003</v>
      </c>
      <c r="O98" s="316">
        <v>67.16</v>
      </c>
      <c r="P98" s="316">
        <v>55.072000000000003</v>
      </c>
      <c r="Q98" s="318">
        <v>72.539000000000001</v>
      </c>
      <c r="R98" s="319">
        <v>56.427</v>
      </c>
      <c r="S98" s="273">
        <v>47.933999999999997</v>
      </c>
      <c r="T98" s="273">
        <v>60.292999999999999</v>
      </c>
      <c r="U98" s="273">
        <v>34.216999999999999</v>
      </c>
      <c r="V98" s="273">
        <v>162</v>
      </c>
      <c r="W98" s="329">
        <v>48.646999999999998</v>
      </c>
    </row>
    <row r="99" spans="1:23" x14ac:dyDescent="0.25">
      <c r="A99" s="299" t="s">
        <v>518</v>
      </c>
      <c r="B99" s="326">
        <v>91.629801999999998</v>
      </c>
      <c r="C99" s="322">
        <v>24.441779</v>
      </c>
      <c r="D99" s="316">
        <v>21.921035</v>
      </c>
      <c r="E99" s="316">
        <v>13.688533</v>
      </c>
      <c r="F99" s="316">
        <v>21.436567999999998</v>
      </c>
      <c r="G99" s="318">
        <v>10.141887000000001</v>
      </c>
      <c r="H99" s="327">
        <v>55.140694000000003</v>
      </c>
      <c r="I99" s="273">
        <v>23.510804</v>
      </c>
      <c r="J99" s="273">
        <v>6.8995709999999999</v>
      </c>
      <c r="K99" s="273">
        <v>2.4412629999999997</v>
      </c>
      <c r="L99" s="328">
        <v>3.63747</v>
      </c>
      <c r="M99" s="322">
        <v>36.693641999999997</v>
      </c>
      <c r="N99" s="316">
        <v>15.086468999999999</v>
      </c>
      <c r="O99" s="316">
        <v>13.788320000000001</v>
      </c>
      <c r="P99" s="316">
        <v>12.282065000000001</v>
      </c>
      <c r="Q99" s="318">
        <v>13.779306</v>
      </c>
      <c r="R99" s="319">
        <v>8.6443780000000014</v>
      </c>
      <c r="S99" s="273">
        <v>6.2809539999999995</v>
      </c>
      <c r="T99" s="273">
        <v>18.061610000000002</v>
      </c>
      <c r="U99" s="273">
        <v>6.1454019999999998</v>
      </c>
      <c r="V99" s="273">
        <v>39.773069000000007</v>
      </c>
      <c r="W99" s="329">
        <v>12.724388999999999</v>
      </c>
    </row>
    <row r="100" spans="1:23" x14ac:dyDescent="0.25">
      <c r="A100" s="299" t="s">
        <v>519</v>
      </c>
      <c r="B100" s="326">
        <v>151.51900000000001</v>
      </c>
      <c r="C100" s="322">
        <v>29.832000000000001</v>
      </c>
      <c r="D100" s="316">
        <v>32.322000000000003</v>
      </c>
      <c r="E100" s="316">
        <v>28.588999999999999</v>
      </c>
      <c r="F100" s="316">
        <v>32.987000000000002</v>
      </c>
      <c r="G100" s="318">
        <v>27.789000000000001</v>
      </c>
      <c r="H100" s="327">
        <v>74.197999999999993</v>
      </c>
      <c r="I100" s="273">
        <v>7.5039999999999996</v>
      </c>
      <c r="J100" s="273">
        <v>56.972000000000001</v>
      </c>
      <c r="K100" s="273">
        <v>4.5110000000000001</v>
      </c>
      <c r="L100" s="328">
        <v>8.3339999999999996</v>
      </c>
      <c r="M100" s="322">
        <v>56.207000000000001</v>
      </c>
      <c r="N100" s="316">
        <v>26.635999999999999</v>
      </c>
      <c r="O100" s="316">
        <v>22.16</v>
      </c>
      <c r="P100" s="316">
        <v>19.443000000000001</v>
      </c>
      <c r="Q100" s="318">
        <v>27.073</v>
      </c>
      <c r="R100" s="319">
        <v>14.746</v>
      </c>
      <c r="S100" s="273">
        <v>15.669</v>
      </c>
      <c r="T100" s="273">
        <v>21.219000000000001</v>
      </c>
      <c r="U100" s="273">
        <v>16.965</v>
      </c>
      <c r="V100" s="273">
        <v>63.036000000000001</v>
      </c>
      <c r="W100" s="329">
        <v>19.884</v>
      </c>
    </row>
    <row r="101" spans="1:23" x14ac:dyDescent="0.25">
      <c r="A101" s="299" t="s">
        <v>520</v>
      </c>
      <c r="B101" s="326">
        <v>140.02592999999999</v>
      </c>
      <c r="C101" s="322">
        <v>26.660630000000001</v>
      </c>
      <c r="D101" s="316">
        <v>32.01</v>
      </c>
      <c r="E101" s="316">
        <v>26.248272</v>
      </c>
      <c r="F101" s="316">
        <v>32.000610000000002</v>
      </c>
      <c r="G101" s="318">
        <v>23.10642</v>
      </c>
      <c r="H101" s="327">
        <v>78.843059999999994</v>
      </c>
      <c r="I101" s="273">
        <v>20.875132000000001</v>
      </c>
      <c r="J101" s="273">
        <v>15.233407999999999</v>
      </c>
      <c r="K101" s="273">
        <v>3.4732559999999997</v>
      </c>
      <c r="L101" s="328">
        <v>21.60107</v>
      </c>
      <c r="M101" s="322">
        <v>52.554589999999997</v>
      </c>
      <c r="N101" s="316">
        <v>27.206310000000002</v>
      </c>
      <c r="O101" s="316">
        <v>21.147423999999997</v>
      </c>
      <c r="P101" s="316">
        <v>18.821912000000001</v>
      </c>
      <c r="Q101" s="318">
        <v>20.29569</v>
      </c>
      <c r="R101" s="319">
        <v>17.853740000000002</v>
      </c>
      <c r="S101" s="273">
        <v>15.879110000000001</v>
      </c>
      <c r="T101" s="273">
        <v>24.67482</v>
      </c>
      <c r="U101" s="273">
        <v>10.917592000000001</v>
      </c>
      <c r="V101" s="273">
        <v>55.970129999999997</v>
      </c>
      <c r="W101" s="329">
        <v>14.730534</v>
      </c>
    </row>
    <row r="102" spans="1:23" x14ac:dyDescent="0.25">
      <c r="A102" s="299" t="s">
        <v>521</v>
      </c>
      <c r="B102" s="326">
        <v>134.36699999999999</v>
      </c>
      <c r="C102" s="322">
        <v>18.219000000000001</v>
      </c>
      <c r="D102" s="316">
        <v>13.446999999999999</v>
      </c>
      <c r="E102" s="316">
        <v>17.512</v>
      </c>
      <c r="F102" s="316">
        <v>31.64</v>
      </c>
      <c r="G102" s="318">
        <v>53.548999999999999</v>
      </c>
      <c r="H102" s="327">
        <v>35.110999999999997</v>
      </c>
      <c r="I102" s="273">
        <v>7.5940000000000003</v>
      </c>
      <c r="J102" s="273">
        <v>18.065000000000001</v>
      </c>
      <c r="K102" s="273">
        <v>41.691000000000003</v>
      </c>
      <c r="L102" s="328">
        <v>31.905999999999999</v>
      </c>
      <c r="M102" s="322">
        <v>43.813000000000002</v>
      </c>
      <c r="N102" s="316">
        <v>31.632000000000001</v>
      </c>
      <c r="O102" s="316">
        <v>16.920999999999999</v>
      </c>
      <c r="P102" s="316">
        <v>18.087</v>
      </c>
      <c r="Q102" s="318">
        <v>23.914000000000001</v>
      </c>
      <c r="R102" s="319">
        <v>26.797000000000001</v>
      </c>
      <c r="S102" s="273">
        <v>28.14</v>
      </c>
      <c r="T102" s="273">
        <v>12.331</v>
      </c>
      <c r="U102" s="273">
        <v>12.981999999999999</v>
      </c>
      <c r="V102" s="273">
        <v>41.192</v>
      </c>
      <c r="W102" s="329">
        <v>12.925000000000001</v>
      </c>
    </row>
    <row r="103" spans="1:23" x14ac:dyDescent="0.25">
      <c r="A103" s="299" t="s">
        <v>529</v>
      </c>
      <c r="B103" s="326">
        <v>260.43610000000001</v>
      </c>
      <c r="C103" s="322">
        <v>38.096254000000002</v>
      </c>
      <c r="D103" s="316">
        <v>40.442951999999998</v>
      </c>
      <c r="E103" s="316">
        <v>47.646328000000004</v>
      </c>
      <c r="F103" s="316">
        <v>65.173161999999991</v>
      </c>
      <c r="G103" s="318">
        <v>69.077407999999991</v>
      </c>
      <c r="H103" s="327">
        <v>108.38291000000001</v>
      </c>
      <c r="I103" s="273">
        <v>114.5745</v>
      </c>
      <c r="J103" s="273">
        <v>19.239727999999999</v>
      </c>
      <c r="K103" s="273">
        <v>7.8439499999999995</v>
      </c>
      <c r="L103" s="328">
        <v>10.394982000000001</v>
      </c>
      <c r="M103" s="322">
        <v>93.277982999999992</v>
      </c>
      <c r="N103" s="316">
        <v>55.444767999999996</v>
      </c>
      <c r="O103" s="316">
        <v>41.915376999999999</v>
      </c>
      <c r="P103" s="316">
        <v>35.117345999999998</v>
      </c>
      <c r="Q103" s="318">
        <v>34.680630000000001</v>
      </c>
      <c r="R103" s="319">
        <v>35.563798999999996</v>
      </c>
      <c r="S103" s="273">
        <v>36.459989</v>
      </c>
      <c r="T103" s="273">
        <v>47.214889999999997</v>
      </c>
      <c r="U103" s="273">
        <v>20.518348999999997</v>
      </c>
      <c r="V103" s="273">
        <v>93.148899</v>
      </c>
      <c r="W103" s="329">
        <v>27.530177999999999</v>
      </c>
    </row>
    <row r="104" spans="1:23" x14ac:dyDescent="0.25">
      <c r="A104" s="299" t="s">
        <v>530</v>
      </c>
      <c r="B104" s="326">
        <v>823.81419999999991</v>
      </c>
      <c r="C104" s="322">
        <v>89.303945999999996</v>
      </c>
      <c r="D104" s="316">
        <v>89.425850000000011</v>
      </c>
      <c r="E104" s="316">
        <v>93.527299999999997</v>
      </c>
      <c r="F104" s="316">
        <v>176.50994</v>
      </c>
      <c r="G104" s="318">
        <v>375.04720000000003</v>
      </c>
      <c r="H104" s="327">
        <v>319.49520000000001</v>
      </c>
      <c r="I104" s="273">
        <v>281.24529999999999</v>
      </c>
      <c r="J104" s="273">
        <v>124.411</v>
      </c>
      <c r="K104" s="273">
        <v>63.840769999999999</v>
      </c>
      <c r="L104" s="328">
        <v>34.821904000000004</v>
      </c>
      <c r="M104" s="322">
        <v>279.84159999999997</v>
      </c>
      <c r="N104" s="316">
        <v>186.29589999999999</v>
      </c>
      <c r="O104" s="316">
        <v>137.9649</v>
      </c>
      <c r="P104" s="316">
        <v>104.4243</v>
      </c>
      <c r="Q104" s="318">
        <v>115.28749999999999</v>
      </c>
      <c r="R104" s="319">
        <v>113.85419999999999</v>
      </c>
      <c r="S104" s="273">
        <v>120.38297999999999</v>
      </c>
      <c r="T104" s="273">
        <v>100.7287</v>
      </c>
      <c r="U104" s="273">
        <v>70.942490000000006</v>
      </c>
      <c r="V104" s="273">
        <v>321.94815</v>
      </c>
      <c r="W104" s="329">
        <v>95.957705000000004</v>
      </c>
    </row>
    <row r="105" spans="1:23" x14ac:dyDescent="0.25">
      <c r="A105" s="299" t="s">
        <v>522</v>
      </c>
      <c r="B105" s="326">
        <v>87.831005000000005</v>
      </c>
      <c r="C105" s="322">
        <v>17.065256000000002</v>
      </c>
      <c r="D105" s="316">
        <v>17.235651000000001</v>
      </c>
      <c r="E105" s="316">
        <v>18.178348000000003</v>
      </c>
      <c r="F105" s="316">
        <v>21.214465000000001</v>
      </c>
      <c r="G105" s="318">
        <v>14.137285</v>
      </c>
      <c r="H105" s="327">
        <v>58.780419000000002</v>
      </c>
      <c r="I105" s="273">
        <v>11.724287</v>
      </c>
      <c r="J105" s="273">
        <v>9.3332250000000005</v>
      </c>
      <c r="K105" s="273">
        <v>2.4710000000000001</v>
      </c>
      <c r="L105" s="328">
        <v>5.5220739999999999</v>
      </c>
      <c r="M105" s="322">
        <v>32.924972000000004</v>
      </c>
      <c r="N105" s="316">
        <v>16.304190000000002</v>
      </c>
      <c r="O105" s="316">
        <v>12.512252</v>
      </c>
      <c r="P105" s="316">
        <v>12.861330000000001</v>
      </c>
      <c r="Q105" s="318">
        <v>13.228261</v>
      </c>
      <c r="R105" s="319">
        <v>10.788836</v>
      </c>
      <c r="S105" s="273">
        <v>11.175585</v>
      </c>
      <c r="T105" s="273">
        <v>13.350752</v>
      </c>
      <c r="U105" s="273">
        <v>5.9512130000000001</v>
      </c>
      <c r="V105" s="273">
        <v>37.614813999999996</v>
      </c>
      <c r="W105" s="329">
        <v>8.9498049999999996</v>
      </c>
    </row>
    <row r="106" spans="1:23" x14ac:dyDescent="0.25">
      <c r="A106" s="299" t="s">
        <v>523</v>
      </c>
      <c r="B106" s="326">
        <v>88.414969999999997</v>
      </c>
      <c r="C106" s="322">
        <v>19.330369999999998</v>
      </c>
      <c r="D106" s="316">
        <v>24.067910000000001</v>
      </c>
      <c r="E106" s="316">
        <v>15.54698</v>
      </c>
      <c r="F106" s="316">
        <v>17.404966000000002</v>
      </c>
      <c r="G106" s="318">
        <v>12.064738999999999</v>
      </c>
      <c r="H106" s="327">
        <v>45.679400000000001</v>
      </c>
      <c r="I106" s="273">
        <v>32.486998999999997</v>
      </c>
      <c r="J106" s="273">
        <v>8.0141349999999996</v>
      </c>
      <c r="K106" s="273">
        <v>0.51800000000000002</v>
      </c>
      <c r="L106" s="328">
        <v>1.716429</v>
      </c>
      <c r="M106" s="322">
        <v>29.762520000000002</v>
      </c>
      <c r="N106" s="316">
        <v>13.94816</v>
      </c>
      <c r="O106" s="316">
        <v>17.304119</v>
      </c>
      <c r="P106" s="316">
        <v>13.951086</v>
      </c>
      <c r="Q106" s="318">
        <v>13.44908</v>
      </c>
      <c r="R106" s="319">
        <v>11.295956</v>
      </c>
      <c r="S106" s="273">
        <v>9.0461130000000001</v>
      </c>
      <c r="T106" s="273">
        <v>17.934725</v>
      </c>
      <c r="U106" s="273">
        <v>8.3577790000000007</v>
      </c>
      <c r="V106" s="273">
        <v>34.688910000000007</v>
      </c>
      <c r="W106" s="329">
        <v>7.091488</v>
      </c>
    </row>
    <row r="107" spans="1:23" ht="15.75" thickBot="1" x14ac:dyDescent="0.3">
      <c r="A107" s="302" t="s">
        <v>524</v>
      </c>
      <c r="B107" s="330">
        <v>126.71589999999999</v>
      </c>
      <c r="C107" s="331">
        <v>23.519642999999999</v>
      </c>
      <c r="D107" s="332">
        <v>21.733108999999999</v>
      </c>
      <c r="E107" s="332">
        <v>21.432054000000001</v>
      </c>
      <c r="F107" s="332">
        <v>27.527366999999998</v>
      </c>
      <c r="G107" s="333">
        <v>32.503717999999999</v>
      </c>
      <c r="H107" s="334">
        <v>86.188729999999993</v>
      </c>
      <c r="I107" s="335">
        <v>9.0302249999999997</v>
      </c>
      <c r="J107" s="335">
        <v>22.895289000000002</v>
      </c>
      <c r="K107" s="335">
        <v>5.1659709999999999</v>
      </c>
      <c r="L107" s="336">
        <v>3.4356719999999998</v>
      </c>
      <c r="M107" s="331">
        <v>35.504330000000003</v>
      </c>
      <c r="N107" s="332">
        <v>24.804776999999998</v>
      </c>
      <c r="O107" s="332">
        <v>20.617093000000001</v>
      </c>
      <c r="P107" s="332">
        <v>20.077797999999998</v>
      </c>
      <c r="Q107" s="333">
        <v>25.71189</v>
      </c>
      <c r="R107" s="337">
        <v>18.576995999999998</v>
      </c>
      <c r="S107" s="335">
        <v>11.070654000000001</v>
      </c>
      <c r="T107" s="335">
        <v>17.024267999999999</v>
      </c>
      <c r="U107" s="335">
        <v>12.741727000000001</v>
      </c>
      <c r="V107" s="335">
        <v>49.335169999999998</v>
      </c>
      <c r="W107" s="338">
        <v>17.967076000000002</v>
      </c>
    </row>
    <row r="109" spans="1:23" x14ac:dyDescent="0.25">
      <c r="A109" s="630" t="s">
        <v>531</v>
      </c>
      <c r="B109" s="630"/>
      <c r="C109" s="630"/>
      <c r="D109" s="630"/>
      <c r="E109" s="630"/>
      <c r="F109" s="630"/>
      <c r="G109" s="630"/>
      <c r="H109" s="630"/>
      <c r="I109" s="630"/>
      <c r="J109" s="630"/>
      <c r="K109" s="630"/>
      <c r="L109" s="630"/>
      <c r="M109" s="630"/>
      <c r="N109" s="630"/>
    </row>
    <row r="110" spans="1:23" x14ac:dyDescent="0.25">
      <c r="A110" s="630"/>
      <c r="B110" s="630"/>
      <c r="C110" s="630"/>
      <c r="D110" s="630"/>
      <c r="E110" s="630"/>
      <c r="F110" s="630"/>
      <c r="G110" s="630"/>
      <c r="H110" s="630"/>
      <c r="I110" s="630"/>
      <c r="J110" s="630"/>
      <c r="K110" s="630"/>
      <c r="L110" s="630"/>
      <c r="M110" s="630"/>
      <c r="N110" s="630"/>
    </row>
    <row r="111" spans="1:23" x14ac:dyDescent="0.25">
      <c r="A111" s="598" t="s">
        <v>532</v>
      </c>
      <c r="B111" s="598"/>
      <c r="C111" s="598"/>
      <c r="D111" s="598"/>
      <c r="E111" s="598"/>
      <c r="F111" s="598"/>
      <c r="G111" s="598"/>
      <c r="H111" s="598"/>
      <c r="I111" s="598"/>
      <c r="J111" s="598"/>
      <c r="K111" s="598"/>
      <c r="L111" s="598"/>
      <c r="M111" s="598"/>
      <c r="N111" s="598"/>
    </row>
  </sheetData>
  <mergeCells count="8">
    <mergeCell ref="R5:W5"/>
    <mergeCell ref="A109:N110"/>
    <mergeCell ref="A111:N111"/>
    <mergeCell ref="A5:A6"/>
    <mergeCell ref="B5:B6"/>
    <mergeCell ref="C5:G5"/>
    <mergeCell ref="H5:L5"/>
    <mergeCell ref="M5:Q5"/>
  </mergeCells>
  <hyperlinks>
    <hyperlink ref="A2" location="'Appendix Table Menu'!A1" display="Return to Appendix Table Menu" xr:uid="{E4D64C65-02B2-4052-A5CE-C4F27F0EC8B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693E4-DF65-401A-B4E8-8C9FF10F7B2A}">
  <sheetPr>
    <tabColor theme="5"/>
  </sheetPr>
  <dimension ref="A1:R59"/>
  <sheetViews>
    <sheetView zoomScale="90" zoomScaleNormal="90" workbookViewId="0">
      <pane ySplit="6" topLeftCell="A7" activePane="bottomLeft" state="frozen"/>
      <selection pane="bottomLeft" sqref="A1:R1"/>
    </sheetView>
  </sheetViews>
  <sheetFormatPr defaultColWidth="8.7109375" defaultRowHeight="15" x14ac:dyDescent="0.25"/>
  <cols>
    <col min="1" max="1" width="10.42578125" customWidth="1"/>
    <col min="2" max="4" width="11.140625" customWidth="1"/>
    <col min="5" max="5" width="12.28515625" customWidth="1"/>
    <col min="6" max="6" width="13.42578125" customWidth="1"/>
    <col min="7" max="7" width="11.42578125" customWidth="1"/>
    <col min="8" max="8" width="11.7109375" customWidth="1"/>
    <col min="9" max="10" width="14.7109375" customWidth="1"/>
    <col min="11" max="14" width="12.140625" customWidth="1"/>
    <col min="15" max="15" width="12.42578125" customWidth="1"/>
    <col min="16" max="16" width="23.28515625" bestFit="1" customWidth="1"/>
    <col min="17" max="18" width="12.140625" customWidth="1"/>
    <col min="20" max="20" width="12" bestFit="1" customWidth="1"/>
    <col min="21" max="22" width="12.7109375" bestFit="1" customWidth="1"/>
  </cols>
  <sheetData>
    <row r="1" spans="1:18" s="1" customFormat="1" ht="21" x14ac:dyDescent="0.35">
      <c r="A1" s="608" t="s">
        <v>52</v>
      </c>
      <c r="B1" s="608"/>
      <c r="C1" s="608"/>
      <c r="D1" s="608"/>
      <c r="E1" s="608"/>
      <c r="F1" s="608"/>
      <c r="G1" s="608"/>
      <c r="H1" s="608"/>
      <c r="I1" s="608"/>
      <c r="J1" s="608"/>
      <c r="K1" s="608"/>
      <c r="L1" s="608"/>
      <c r="M1" s="608"/>
      <c r="N1" s="608"/>
      <c r="O1" s="608"/>
      <c r="P1" s="608"/>
      <c r="Q1" s="608"/>
      <c r="R1" s="608"/>
    </row>
    <row r="2" spans="1:18" x14ac:dyDescent="0.25">
      <c r="A2" s="2" t="s">
        <v>53</v>
      </c>
      <c r="B2" s="3"/>
      <c r="C2" s="3"/>
      <c r="D2" s="3"/>
      <c r="E2" s="3"/>
      <c r="F2" s="3"/>
      <c r="G2" s="3"/>
      <c r="H2" s="3"/>
      <c r="I2" s="3"/>
      <c r="J2" s="3"/>
      <c r="K2" s="3"/>
      <c r="L2" s="3"/>
      <c r="M2" s="3"/>
      <c r="N2" s="3"/>
      <c r="O2" s="3"/>
      <c r="P2" s="3"/>
      <c r="Q2" s="3"/>
      <c r="R2" s="3"/>
    </row>
    <row r="3" spans="1:18" ht="15.75" thickBot="1" x14ac:dyDescent="0.3">
      <c r="A3" s="2"/>
      <c r="B3" s="3"/>
      <c r="C3" s="3"/>
      <c r="D3" s="3"/>
      <c r="E3" s="3"/>
      <c r="F3" s="3"/>
      <c r="G3" s="3"/>
      <c r="H3" s="3"/>
      <c r="I3" s="3"/>
      <c r="J3" s="3"/>
      <c r="K3" s="3"/>
      <c r="L3" s="3"/>
      <c r="M3" s="3"/>
      <c r="N3" s="3"/>
      <c r="O3" s="3"/>
      <c r="P3" s="3"/>
      <c r="Q3" s="3"/>
      <c r="R3" s="3"/>
    </row>
    <row r="4" spans="1:18" s="4" customFormat="1" ht="50.25" customHeight="1" x14ac:dyDescent="0.25">
      <c r="A4" s="609" t="s">
        <v>54</v>
      </c>
      <c r="B4" s="612" t="s">
        <v>55</v>
      </c>
      <c r="C4" s="612"/>
      <c r="D4" s="612" t="s">
        <v>56</v>
      </c>
      <c r="E4" s="612"/>
      <c r="F4" s="612"/>
      <c r="G4" s="612" t="s">
        <v>57</v>
      </c>
      <c r="H4" s="612"/>
      <c r="I4" s="612" t="s">
        <v>58</v>
      </c>
      <c r="J4" s="612"/>
      <c r="K4" s="612" t="s">
        <v>59</v>
      </c>
      <c r="L4" s="612"/>
      <c r="M4" s="612" t="s">
        <v>60</v>
      </c>
      <c r="N4" s="612"/>
      <c r="O4" s="612"/>
      <c r="P4" s="547" t="s">
        <v>61</v>
      </c>
      <c r="Q4" s="612" t="s">
        <v>62</v>
      </c>
      <c r="R4" s="613"/>
    </row>
    <row r="5" spans="1:18" s="5" customFormat="1" ht="15" customHeight="1" x14ac:dyDescent="0.25">
      <c r="A5" s="610"/>
      <c r="B5" s="605" t="s">
        <v>63</v>
      </c>
      <c r="C5" s="605"/>
      <c r="D5" s="605" t="s">
        <v>63</v>
      </c>
      <c r="E5" s="605"/>
      <c r="F5" s="605"/>
      <c r="G5" s="605" t="s">
        <v>64</v>
      </c>
      <c r="H5" s="605"/>
      <c r="I5" s="605" t="s">
        <v>65</v>
      </c>
      <c r="J5" s="605"/>
      <c r="K5" s="605" t="s">
        <v>66</v>
      </c>
      <c r="L5" s="605"/>
      <c r="M5" s="599" t="s">
        <v>67</v>
      </c>
      <c r="N5" s="606"/>
      <c r="O5" s="607"/>
      <c r="P5" s="549" t="s">
        <v>67</v>
      </c>
      <c r="Q5" s="599" t="s">
        <v>68</v>
      </c>
      <c r="R5" s="600"/>
    </row>
    <row r="6" spans="1:18" s="5" customFormat="1" ht="42" customHeight="1" x14ac:dyDescent="0.25">
      <c r="A6" s="611"/>
      <c r="B6" s="6" t="s">
        <v>69</v>
      </c>
      <c r="C6" s="6" t="s">
        <v>70</v>
      </c>
      <c r="D6" s="6" t="s">
        <v>71</v>
      </c>
      <c r="E6" s="6" t="s">
        <v>72</v>
      </c>
      <c r="F6" s="7" t="s">
        <v>73</v>
      </c>
      <c r="G6" s="6" t="s">
        <v>69</v>
      </c>
      <c r="H6" s="6" t="s">
        <v>70</v>
      </c>
      <c r="I6" s="6" t="s">
        <v>74</v>
      </c>
      <c r="J6" s="6" t="s">
        <v>75</v>
      </c>
      <c r="K6" s="6" t="s">
        <v>76</v>
      </c>
      <c r="L6" s="6" t="s">
        <v>77</v>
      </c>
      <c r="M6" s="6" t="s">
        <v>69</v>
      </c>
      <c r="N6" s="6" t="s">
        <v>70</v>
      </c>
      <c r="O6" s="7" t="s">
        <v>78</v>
      </c>
      <c r="P6" s="7" t="s">
        <v>79</v>
      </c>
      <c r="Q6" s="6" t="s">
        <v>80</v>
      </c>
      <c r="R6" s="8" t="s">
        <v>81</v>
      </c>
    </row>
    <row r="7" spans="1:18" x14ac:dyDescent="0.25">
      <c r="A7" s="9">
        <v>1980</v>
      </c>
      <c r="B7" s="10">
        <v>710.39</v>
      </c>
      <c r="C7" s="10">
        <v>480.21000000000004</v>
      </c>
      <c r="D7" s="11">
        <v>852.2</v>
      </c>
      <c r="E7" s="11">
        <v>440</v>
      </c>
      <c r="F7" s="12">
        <v>221.6</v>
      </c>
      <c r="G7" s="10">
        <v>1595</v>
      </c>
      <c r="H7" s="11">
        <v>915</v>
      </c>
      <c r="I7" s="13">
        <v>182402.13019891497</v>
      </c>
      <c r="J7" s="11" t="s">
        <v>82</v>
      </c>
      <c r="K7" s="14">
        <v>1.4</v>
      </c>
      <c r="L7" s="14">
        <v>5.4</v>
      </c>
      <c r="M7" s="15">
        <v>164194.73479874595</v>
      </c>
      <c r="N7" s="15">
        <v>51838.88492313915</v>
      </c>
      <c r="O7" s="11" t="s">
        <v>82</v>
      </c>
      <c r="P7" s="11" t="s">
        <v>82</v>
      </c>
      <c r="Q7" s="10">
        <v>545</v>
      </c>
      <c r="R7" s="16">
        <v>2973</v>
      </c>
    </row>
    <row r="8" spans="1:18" x14ac:dyDescent="0.25">
      <c r="A8" s="17">
        <v>1981</v>
      </c>
      <c r="B8" s="18">
        <v>564.31299999999999</v>
      </c>
      <c r="C8" s="18">
        <v>421.22</v>
      </c>
      <c r="D8" s="19">
        <v>705.4</v>
      </c>
      <c r="E8" s="19">
        <v>378.8</v>
      </c>
      <c r="F8" s="20">
        <v>240.9</v>
      </c>
      <c r="G8" s="18">
        <v>1550</v>
      </c>
      <c r="H8" s="19">
        <v>930</v>
      </c>
      <c r="I8" s="21">
        <v>177285.13100796484</v>
      </c>
      <c r="J8" s="19" t="s">
        <v>82</v>
      </c>
      <c r="K8" s="22">
        <v>1.4</v>
      </c>
      <c r="L8" s="23">
        <v>5</v>
      </c>
      <c r="M8" s="24">
        <v>146152.22945086175</v>
      </c>
      <c r="N8" s="24">
        <v>49106.47409240924</v>
      </c>
      <c r="O8" s="19" t="s">
        <v>82</v>
      </c>
      <c r="P8" s="19" t="s">
        <v>82</v>
      </c>
      <c r="Q8" s="18">
        <v>436</v>
      </c>
      <c r="R8" s="25">
        <v>2419</v>
      </c>
    </row>
    <row r="9" spans="1:18" x14ac:dyDescent="0.25">
      <c r="A9" s="9">
        <v>1982</v>
      </c>
      <c r="B9" s="10">
        <v>546.43299999999999</v>
      </c>
      <c r="C9" s="10">
        <v>454.05200000000002</v>
      </c>
      <c r="D9" s="11">
        <v>662.6</v>
      </c>
      <c r="E9" s="11">
        <v>399.6</v>
      </c>
      <c r="F9" s="12">
        <v>239.5</v>
      </c>
      <c r="G9" s="10">
        <v>1520</v>
      </c>
      <c r="H9" s="11">
        <v>925</v>
      </c>
      <c r="I9" s="13">
        <v>168663.64582611705</v>
      </c>
      <c r="J9" s="11" t="s">
        <v>82</v>
      </c>
      <c r="K9" s="14">
        <v>1.5</v>
      </c>
      <c r="L9" s="14">
        <v>5.3</v>
      </c>
      <c r="M9" s="15">
        <v>109845.26227806562</v>
      </c>
      <c r="N9" s="15">
        <v>41164.818032815201</v>
      </c>
      <c r="O9" s="11" t="s">
        <v>82</v>
      </c>
      <c r="P9" s="11" t="s">
        <v>82</v>
      </c>
      <c r="Q9" s="10">
        <v>412</v>
      </c>
      <c r="R9" s="16">
        <v>1990</v>
      </c>
    </row>
    <row r="10" spans="1:18" x14ac:dyDescent="0.25">
      <c r="A10" s="17">
        <v>1983</v>
      </c>
      <c r="B10" s="18">
        <v>901.46</v>
      </c>
      <c r="C10" s="18">
        <v>703.76099999999997</v>
      </c>
      <c r="D10" s="19">
        <v>1067.5999999999999</v>
      </c>
      <c r="E10" s="19">
        <v>635.4</v>
      </c>
      <c r="F10" s="20">
        <v>295.8</v>
      </c>
      <c r="G10" s="18">
        <v>1565</v>
      </c>
      <c r="H10" s="19">
        <v>893</v>
      </c>
      <c r="I10" s="21">
        <v>176643.20357232285</v>
      </c>
      <c r="J10" s="19" t="s">
        <v>82</v>
      </c>
      <c r="K10" s="22">
        <v>1.5</v>
      </c>
      <c r="L10" s="22">
        <v>5.7</v>
      </c>
      <c r="M10" s="24">
        <v>186131.94690930389</v>
      </c>
      <c r="N10" s="24">
        <v>57617.891886713522</v>
      </c>
      <c r="O10" s="19" t="s">
        <v>82</v>
      </c>
      <c r="P10" s="19" t="s">
        <v>82</v>
      </c>
      <c r="Q10" s="18">
        <v>623</v>
      </c>
      <c r="R10" s="25">
        <v>2697</v>
      </c>
    </row>
    <row r="11" spans="1:18" x14ac:dyDescent="0.25">
      <c r="A11" s="9">
        <v>1984</v>
      </c>
      <c r="B11" s="10">
        <v>922.447</v>
      </c>
      <c r="C11" s="10">
        <v>759.375</v>
      </c>
      <c r="D11" s="11">
        <v>1084.2</v>
      </c>
      <c r="E11" s="11">
        <v>665.3</v>
      </c>
      <c r="F11" s="12">
        <v>295.39999999999998</v>
      </c>
      <c r="G11" s="10">
        <v>1605</v>
      </c>
      <c r="H11" s="11">
        <v>871</v>
      </c>
      <c r="I11" s="13">
        <v>180098.53444542468</v>
      </c>
      <c r="J11" s="11" t="s">
        <v>82</v>
      </c>
      <c r="K11" s="14">
        <v>1.7</v>
      </c>
      <c r="L11" s="14">
        <v>5.9</v>
      </c>
      <c r="M11" s="15">
        <v>212584.43227061277</v>
      </c>
      <c r="N11" s="15">
        <v>69440.885040904715</v>
      </c>
      <c r="O11" s="11" t="s">
        <v>82</v>
      </c>
      <c r="P11" s="11" t="s">
        <v>82</v>
      </c>
      <c r="Q11" s="10">
        <v>639</v>
      </c>
      <c r="R11" s="16">
        <v>2829</v>
      </c>
    </row>
    <row r="12" spans="1:18" x14ac:dyDescent="0.25">
      <c r="A12" s="17">
        <v>1985</v>
      </c>
      <c r="B12" s="18">
        <v>956.59500000000003</v>
      </c>
      <c r="C12" s="18">
        <v>776.67100000000005</v>
      </c>
      <c r="D12" s="19">
        <v>1072.4000000000001</v>
      </c>
      <c r="E12" s="19">
        <v>669.4</v>
      </c>
      <c r="F12" s="20">
        <v>283.5</v>
      </c>
      <c r="G12" s="18">
        <v>1605</v>
      </c>
      <c r="H12" s="19">
        <v>882</v>
      </c>
      <c r="I12" s="21">
        <v>184482.89978976868</v>
      </c>
      <c r="J12" s="19" t="s">
        <v>82</v>
      </c>
      <c r="K12" s="22">
        <v>1.7</v>
      </c>
      <c r="L12" s="22">
        <v>6.5</v>
      </c>
      <c r="M12" s="24">
        <v>207543.45116945478</v>
      </c>
      <c r="N12" s="24">
        <v>67808.615374070636</v>
      </c>
      <c r="O12" s="19" t="s">
        <v>82</v>
      </c>
      <c r="P12" s="19" t="s">
        <v>82</v>
      </c>
      <c r="Q12" s="18">
        <v>688</v>
      </c>
      <c r="R12" s="25">
        <v>3134</v>
      </c>
    </row>
    <row r="13" spans="1:18" x14ac:dyDescent="0.25">
      <c r="A13" s="9">
        <v>1986</v>
      </c>
      <c r="B13" s="10">
        <v>1077.596</v>
      </c>
      <c r="C13" s="10">
        <v>691.84699999999998</v>
      </c>
      <c r="D13" s="11">
        <v>1179.4000000000001</v>
      </c>
      <c r="E13" s="11">
        <v>626</v>
      </c>
      <c r="F13" s="12">
        <v>244.3</v>
      </c>
      <c r="G13" s="10">
        <v>1660</v>
      </c>
      <c r="H13" s="11">
        <v>876</v>
      </c>
      <c r="I13" s="13">
        <v>199500.66198595788</v>
      </c>
      <c r="J13" s="11" t="s">
        <v>82</v>
      </c>
      <c r="K13" s="14">
        <v>1.6</v>
      </c>
      <c r="L13" s="14">
        <v>7.3</v>
      </c>
      <c r="M13" s="15">
        <v>242900.20488062655</v>
      </c>
      <c r="N13" s="15">
        <v>72400.500898722632</v>
      </c>
      <c r="O13" s="11" t="s">
        <v>82</v>
      </c>
      <c r="P13" s="11" t="s">
        <v>82</v>
      </c>
      <c r="Q13" s="10">
        <v>750</v>
      </c>
      <c r="R13" s="16">
        <v>3474</v>
      </c>
    </row>
    <row r="14" spans="1:18" x14ac:dyDescent="0.25">
      <c r="A14" s="17">
        <v>1987</v>
      </c>
      <c r="B14" s="18">
        <v>1024.374</v>
      </c>
      <c r="C14" s="18">
        <v>510.39799999999997</v>
      </c>
      <c r="D14" s="19">
        <v>1146.4000000000001</v>
      </c>
      <c r="E14" s="19">
        <v>474.1</v>
      </c>
      <c r="F14" s="20">
        <v>232.8</v>
      </c>
      <c r="G14" s="18">
        <v>1755</v>
      </c>
      <c r="H14" s="19">
        <v>920</v>
      </c>
      <c r="I14" s="21">
        <v>219248.27037921766</v>
      </c>
      <c r="J14" s="19" t="s">
        <v>82</v>
      </c>
      <c r="K14" s="22">
        <v>1.7</v>
      </c>
      <c r="L14" s="22">
        <v>7.7</v>
      </c>
      <c r="M14" s="24">
        <v>263795.24429577467</v>
      </c>
      <c r="N14" s="24">
        <v>57279.864163732396</v>
      </c>
      <c r="O14" s="19" t="s">
        <v>82</v>
      </c>
      <c r="P14" s="19" t="s">
        <v>82</v>
      </c>
      <c r="Q14" s="18">
        <v>671</v>
      </c>
      <c r="R14" s="25">
        <v>3436</v>
      </c>
    </row>
    <row r="15" spans="1:18" x14ac:dyDescent="0.25">
      <c r="A15" s="9">
        <v>1988</v>
      </c>
      <c r="B15" s="10">
        <v>993.77200000000005</v>
      </c>
      <c r="C15" s="10">
        <v>461.851</v>
      </c>
      <c r="D15" s="11">
        <v>1081.3</v>
      </c>
      <c r="E15" s="11">
        <v>406.8</v>
      </c>
      <c r="F15" s="12">
        <v>218.3</v>
      </c>
      <c r="G15" s="10">
        <v>1810</v>
      </c>
      <c r="H15" s="11">
        <v>940</v>
      </c>
      <c r="I15" s="13">
        <v>227392.71844660191</v>
      </c>
      <c r="J15" s="11" t="s">
        <v>82</v>
      </c>
      <c r="K15" s="14">
        <v>1.6</v>
      </c>
      <c r="L15" s="14">
        <v>7.7</v>
      </c>
      <c r="M15" s="15">
        <v>259532.25815511413</v>
      </c>
      <c r="N15" s="15">
        <v>48188.073346012963</v>
      </c>
      <c r="O15" s="11" t="s">
        <v>82</v>
      </c>
      <c r="P15" s="11" t="s">
        <v>82</v>
      </c>
      <c r="Q15" s="10">
        <v>676</v>
      </c>
      <c r="R15" s="16">
        <v>3513</v>
      </c>
    </row>
    <row r="16" spans="1:18" x14ac:dyDescent="0.25">
      <c r="A16" s="17">
        <v>1989</v>
      </c>
      <c r="B16" s="18">
        <v>931.66200000000003</v>
      </c>
      <c r="C16" s="18">
        <v>406.76099999999997</v>
      </c>
      <c r="D16" s="19">
        <v>1003.3</v>
      </c>
      <c r="E16" s="19">
        <v>372.8</v>
      </c>
      <c r="F16" s="20">
        <v>198.1</v>
      </c>
      <c r="G16" s="18">
        <v>1850</v>
      </c>
      <c r="H16" s="19">
        <v>940</v>
      </c>
      <c r="I16" s="21">
        <v>231164.41398217957</v>
      </c>
      <c r="J16" s="21">
        <v>182234.613022618</v>
      </c>
      <c r="K16" s="22">
        <v>1.8</v>
      </c>
      <c r="L16" s="22">
        <v>7.4</v>
      </c>
      <c r="M16" s="24">
        <v>249325.77209744623</v>
      </c>
      <c r="N16" s="24">
        <v>45985.346946236554</v>
      </c>
      <c r="O16" s="19" t="s">
        <v>82</v>
      </c>
      <c r="P16" s="19" t="s">
        <v>82</v>
      </c>
      <c r="Q16" s="18">
        <v>650</v>
      </c>
      <c r="R16" s="25">
        <v>3010</v>
      </c>
    </row>
    <row r="17" spans="1:18" x14ac:dyDescent="0.25">
      <c r="A17" s="9">
        <v>1990</v>
      </c>
      <c r="B17" s="10">
        <v>793.92399999999998</v>
      </c>
      <c r="C17" s="10">
        <v>316.84199999999998</v>
      </c>
      <c r="D17" s="11">
        <v>894.8</v>
      </c>
      <c r="E17" s="11">
        <v>297.89999999999998</v>
      </c>
      <c r="F17" s="12">
        <v>188.3</v>
      </c>
      <c r="G17" s="10">
        <v>1905</v>
      </c>
      <c r="H17" s="11">
        <v>955</v>
      </c>
      <c r="I17" s="13">
        <v>224619.2902848224</v>
      </c>
      <c r="J17" s="13">
        <v>177831.22005462347</v>
      </c>
      <c r="K17" s="14">
        <v>1.7</v>
      </c>
      <c r="L17" s="14">
        <v>7.2</v>
      </c>
      <c r="M17" s="15">
        <v>220812.11276077534</v>
      </c>
      <c r="N17" s="15">
        <v>37654.210182351446</v>
      </c>
      <c r="O17" s="11" t="s">
        <v>82</v>
      </c>
      <c r="P17" s="11" t="s">
        <v>82</v>
      </c>
      <c r="Q17" s="10">
        <v>534</v>
      </c>
      <c r="R17" s="16">
        <v>2917</v>
      </c>
    </row>
    <row r="18" spans="1:18" x14ac:dyDescent="0.25">
      <c r="A18" s="17">
        <v>1991</v>
      </c>
      <c r="B18" s="18">
        <v>753.53700000000003</v>
      </c>
      <c r="C18" s="18">
        <v>195.25700000000001</v>
      </c>
      <c r="D18" s="19">
        <v>840.4</v>
      </c>
      <c r="E18" s="19">
        <v>173.5</v>
      </c>
      <c r="F18" s="20">
        <v>170.9</v>
      </c>
      <c r="G18" s="18">
        <v>1890</v>
      </c>
      <c r="H18" s="19">
        <v>980</v>
      </c>
      <c r="I18" s="21">
        <v>210582.4675324675</v>
      </c>
      <c r="J18" s="21">
        <v>180223.49512987008</v>
      </c>
      <c r="K18" s="22">
        <v>1.7</v>
      </c>
      <c r="L18" s="22">
        <v>7.4</v>
      </c>
      <c r="M18" s="24">
        <v>186631.7912402105</v>
      </c>
      <c r="N18" s="24">
        <v>28433.910041605486</v>
      </c>
      <c r="O18" s="19" t="s">
        <v>82</v>
      </c>
      <c r="P18" s="19" t="s">
        <v>82</v>
      </c>
      <c r="Q18" s="18">
        <v>509</v>
      </c>
      <c r="R18" s="25">
        <v>2886</v>
      </c>
    </row>
    <row r="19" spans="1:18" x14ac:dyDescent="0.25">
      <c r="A19" s="9">
        <v>1992</v>
      </c>
      <c r="B19" s="10">
        <v>910.67899999999997</v>
      </c>
      <c r="C19" s="10">
        <v>184.25399999999999</v>
      </c>
      <c r="D19" s="11">
        <v>1029.9000000000001</v>
      </c>
      <c r="E19" s="11">
        <v>169.8</v>
      </c>
      <c r="F19" s="12">
        <v>210.5</v>
      </c>
      <c r="G19" s="10">
        <v>1920</v>
      </c>
      <c r="H19" s="11">
        <v>985</v>
      </c>
      <c r="I19" s="13">
        <v>207199.0419270675</v>
      </c>
      <c r="J19" s="13">
        <v>179913.57138523145</v>
      </c>
      <c r="K19" s="14">
        <v>1.5</v>
      </c>
      <c r="L19" s="14">
        <v>7.4</v>
      </c>
      <c r="M19" s="15">
        <v>222267.06382988833</v>
      </c>
      <c r="N19" s="15">
        <v>23860.144075789973</v>
      </c>
      <c r="O19" s="11" t="s">
        <v>82</v>
      </c>
      <c r="P19" s="11" t="s">
        <v>82</v>
      </c>
      <c r="Q19" s="10">
        <v>610</v>
      </c>
      <c r="R19" s="16">
        <v>3155</v>
      </c>
    </row>
    <row r="20" spans="1:18" x14ac:dyDescent="0.25">
      <c r="A20" s="17">
        <v>1993</v>
      </c>
      <c r="B20" s="18">
        <v>986.54899999999998</v>
      </c>
      <c r="C20" s="18">
        <v>212.51400000000001</v>
      </c>
      <c r="D20" s="19">
        <v>1125.7</v>
      </c>
      <c r="E20" s="19">
        <v>161.9</v>
      </c>
      <c r="F20" s="20">
        <v>254.3</v>
      </c>
      <c r="G20" s="18">
        <v>1945</v>
      </c>
      <c r="H20" s="19">
        <v>1005</v>
      </c>
      <c r="I20" s="21">
        <v>209608.3073929961</v>
      </c>
      <c r="J20" s="21">
        <v>180776.8089847895</v>
      </c>
      <c r="K20" s="22">
        <v>1.4</v>
      </c>
      <c r="L20" s="22">
        <v>7.3</v>
      </c>
      <c r="M20" s="19">
        <v>247913.38543656288</v>
      </c>
      <c r="N20" s="19">
        <v>19086.728103806228</v>
      </c>
      <c r="O20" s="19">
        <v>101323.49200749712</v>
      </c>
      <c r="P20" s="19" t="s">
        <v>82</v>
      </c>
      <c r="Q20" s="18">
        <v>666</v>
      </c>
      <c r="R20" s="25">
        <v>3429</v>
      </c>
    </row>
    <row r="21" spans="1:18" x14ac:dyDescent="0.25">
      <c r="A21" s="9">
        <v>1994</v>
      </c>
      <c r="B21" s="10">
        <v>1068.461</v>
      </c>
      <c r="C21" s="10">
        <v>303.17599999999999</v>
      </c>
      <c r="D21" s="11">
        <v>1198.4000000000001</v>
      </c>
      <c r="E21" s="11">
        <v>258.60000000000002</v>
      </c>
      <c r="F21" s="12">
        <v>303.89999999999998</v>
      </c>
      <c r="G21" s="10">
        <v>1940</v>
      </c>
      <c r="H21" s="11">
        <v>1015</v>
      </c>
      <c r="I21" s="13">
        <v>210263.3481038154</v>
      </c>
      <c r="J21" s="13">
        <v>183576.07699833112</v>
      </c>
      <c r="K21" s="14">
        <v>1.5</v>
      </c>
      <c r="L21" s="14">
        <v>7.4</v>
      </c>
      <c r="M21" s="11">
        <v>279996.6237634953</v>
      </c>
      <c r="N21" s="11">
        <v>24290.904750899688</v>
      </c>
      <c r="O21" s="11">
        <v>111514.59099583897</v>
      </c>
      <c r="P21" s="11" t="s">
        <v>82</v>
      </c>
      <c r="Q21" s="10">
        <v>670</v>
      </c>
      <c r="R21" s="16">
        <v>3542</v>
      </c>
    </row>
    <row r="22" spans="1:18" x14ac:dyDescent="0.25">
      <c r="A22" s="17">
        <v>1995</v>
      </c>
      <c r="B22" s="18">
        <v>997.26800000000003</v>
      </c>
      <c r="C22" s="18">
        <v>335.28099999999995</v>
      </c>
      <c r="D22" s="19">
        <v>1076.2</v>
      </c>
      <c r="E22" s="19">
        <v>277.89999999999998</v>
      </c>
      <c r="F22" s="20">
        <v>339.9</v>
      </c>
      <c r="G22" s="18">
        <v>1920</v>
      </c>
      <c r="H22" s="19">
        <v>1040</v>
      </c>
      <c r="I22" s="21">
        <v>211021.564763934</v>
      </c>
      <c r="J22" s="21">
        <v>184387.77503644719</v>
      </c>
      <c r="K22" s="22">
        <v>1.5</v>
      </c>
      <c r="L22" s="22">
        <v>7.6</v>
      </c>
      <c r="M22" s="19">
        <v>257527.87611275152</v>
      </c>
      <c r="N22" s="19">
        <v>30009.550700459316</v>
      </c>
      <c r="O22" s="19">
        <v>95145.155518919506</v>
      </c>
      <c r="P22" s="375">
        <v>184642499.06093466</v>
      </c>
      <c r="Q22" s="18">
        <v>667</v>
      </c>
      <c r="R22" s="25">
        <v>3523</v>
      </c>
    </row>
    <row r="23" spans="1:18" x14ac:dyDescent="0.25">
      <c r="A23" s="9">
        <v>1996</v>
      </c>
      <c r="B23" s="10">
        <v>1069.472</v>
      </c>
      <c r="C23" s="10">
        <v>356.14400000000001</v>
      </c>
      <c r="D23" s="11">
        <v>1160.9000000000001</v>
      </c>
      <c r="E23" s="11">
        <v>315.89999999999998</v>
      </c>
      <c r="F23" s="12">
        <v>363.3</v>
      </c>
      <c r="G23" s="10">
        <v>1950</v>
      </c>
      <c r="H23" s="11">
        <v>1030</v>
      </c>
      <c r="I23" s="13">
        <v>214582.73436221841</v>
      </c>
      <c r="J23" s="13">
        <v>187913.16594862842</v>
      </c>
      <c r="K23" s="14">
        <v>1.6</v>
      </c>
      <c r="L23" s="14">
        <v>7.8</v>
      </c>
      <c r="M23" s="11">
        <v>278290.18605799874</v>
      </c>
      <c r="N23" s="11">
        <v>33116.51584661143</v>
      </c>
      <c r="O23" s="11">
        <v>108163.12922721478</v>
      </c>
      <c r="P23" s="376">
        <v>189083740.52712813</v>
      </c>
      <c r="Q23" s="10">
        <v>757</v>
      </c>
      <c r="R23" s="16">
        <v>3795</v>
      </c>
    </row>
    <row r="24" spans="1:18" x14ac:dyDescent="0.25">
      <c r="A24" s="17">
        <v>1997</v>
      </c>
      <c r="B24" s="18">
        <v>1062.396</v>
      </c>
      <c r="C24" s="18">
        <v>378.74</v>
      </c>
      <c r="D24" s="19">
        <v>1133.7</v>
      </c>
      <c r="E24" s="19">
        <v>340.3</v>
      </c>
      <c r="F24" s="20">
        <v>353.7</v>
      </c>
      <c r="G24" s="18">
        <v>1975</v>
      </c>
      <c r="H24" s="19">
        <v>1050</v>
      </c>
      <c r="I24" s="21">
        <v>263361.66099736851</v>
      </c>
      <c r="J24" s="21">
        <v>232696.26211411331</v>
      </c>
      <c r="K24" s="22">
        <v>1.6</v>
      </c>
      <c r="L24" s="22">
        <v>7.7</v>
      </c>
      <c r="M24" s="19">
        <v>279039.31834423676</v>
      </c>
      <c r="N24" s="19">
        <v>36449.898227933547</v>
      </c>
      <c r="O24" s="19">
        <v>106140.03926583593</v>
      </c>
      <c r="P24" s="375">
        <v>198976873.35935366</v>
      </c>
      <c r="Q24" s="18">
        <v>804</v>
      </c>
      <c r="R24" s="25">
        <v>3963</v>
      </c>
    </row>
    <row r="25" spans="1:18" x14ac:dyDescent="0.25">
      <c r="A25" s="9">
        <v>1998</v>
      </c>
      <c r="B25" s="10">
        <v>1187.6020000000001</v>
      </c>
      <c r="C25" s="10">
        <v>424.65800000000002</v>
      </c>
      <c r="D25" s="11">
        <v>1271.4000000000001</v>
      </c>
      <c r="E25" s="11">
        <v>345.5</v>
      </c>
      <c r="F25" s="12">
        <v>373.1</v>
      </c>
      <c r="G25" s="10">
        <v>2000</v>
      </c>
      <c r="H25" s="11">
        <v>1020</v>
      </c>
      <c r="I25" s="13">
        <v>227175.77516298296</v>
      </c>
      <c r="J25" s="13">
        <v>202596.10112895528</v>
      </c>
      <c r="K25" s="14">
        <v>1.7</v>
      </c>
      <c r="L25" s="14">
        <v>7.9</v>
      </c>
      <c r="M25" s="11">
        <v>312763.12760787318</v>
      </c>
      <c r="N25" s="11">
        <v>38543.100350715744</v>
      </c>
      <c r="O25" s="11">
        <v>113493.07159509204</v>
      </c>
      <c r="P25" s="376">
        <v>202752287.80529267</v>
      </c>
      <c r="Q25" s="10">
        <v>886</v>
      </c>
      <c r="R25" s="16">
        <v>4496</v>
      </c>
    </row>
    <row r="26" spans="1:18" x14ac:dyDescent="0.25">
      <c r="A26" s="17">
        <v>1999</v>
      </c>
      <c r="B26" s="18">
        <v>1246.665</v>
      </c>
      <c r="C26" s="18">
        <v>416.86799999999999</v>
      </c>
      <c r="D26" s="19">
        <v>1302.4000000000001</v>
      </c>
      <c r="E26" s="19">
        <v>338.5</v>
      </c>
      <c r="F26" s="20">
        <v>348.1</v>
      </c>
      <c r="G26" s="18">
        <v>2028</v>
      </c>
      <c r="H26" s="19">
        <v>1041</v>
      </c>
      <c r="I26" s="21">
        <v>235347.38336713996</v>
      </c>
      <c r="J26" s="21">
        <v>206404.04056795134</v>
      </c>
      <c r="K26" s="22">
        <v>1.7</v>
      </c>
      <c r="L26" s="22">
        <v>8.1</v>
      </c>
      <c r="M26" s="19">
        <v>343490.93141906767</v>
      </c>
      <c r="N26" s="19">
        <v>42099.073042216885</v>
      </c>
      <c r="O26" s="19">
        <v>115139.4455577231</v>
      </c>
      <c r="P26" s="375">
        <v>216598325.6374774</v>
      </c>
      <c r="Q26" s="18">
        <v>880</v>
      </c>
      <c r="R26" s="25">
        <v>4650</v>
      </c>
    </row>
    <row r="27" spans="1:18" x14ac:dyDescent="0.25">
      <c r="A27" s="9">
        <v>2000</v>
      </c>
      <c r="B27" s="10">
        <v>1198.067</v>
      </c>
      <c r="C27" s="10">
        <v>394.20000000000005</v>
      </c>
      <c r="D27" s="11">
        <v>1230.9000000000001</v>
      </c>
      <c r="E27" s="11">
        <v>337.8</v>
      </c>
      <c r="F27" s="12">
        <v>250.4</v>
      </c>
      <c r="G27" s="10">
        <v>2057</v>
      </c>
      <c r="H27" s="11">
        <v>1039</v>
      </c>
      <c r="I27" s="13">
        <v>238842.9657565243</v>
      </c>
      <c r="J27" s="13">
        <v>208174.96364459189</v>
      </c>
      <c r="K27" s="14">
        <v>1.6</v>
      </c>
      <c r="L27" s="26">
        <v>8</v>
      </c>
      <c r="M27" s="11">
        <v>351548.24841850565</v>
      </c>
      <c r="N27" s="11">
        <v>41954.837035907862</v>
      </c>
      <c r="O27" s="11">
        <v>120392.07650938832</v>
      </c>
      <c r="P27" s="376">
        <v>239278843.67353258</v>
      </c>
      <c r="Q27" s="10">
        <v>877</v>
      </c>
      <c r="R27" s="16">
        <v>4602</v>
      </c>
    </row>
    <row r="28" spans="1:18" x14ac:dyDescent="0.25">
      <c r="A28" s="17">
        <v>2001</v>
      </c>
      <c r="B28" s="18">
        <v>1235.55</v>
      </c>
      <c r="C28" s="18">
        <v>401.12599999999998</v>
      </c>
      <c r="D28" s="19">
        <v>1273.3</v>
      </c>
      <c r="E28" s="19">
        <v>329.4</v>
      </c>
      <c r="F28" s="20">
        <v>193.1</v>
      </c>
      <c r="G28" s="18">
        <v>2103</v>
      </c>
      <c r="H28" s="19">
        <v>1104</v>
      </c>
      <c r="I28" s="21">
        <v>241746.0674554469</v>
      </c>
      <c r="J28" s="21">
        <v>216081.24522558783</v>
      </c>
      <c r="K28" s="22">
        <v>1.8</v>
      </c>
      <c r="L28" s="22">
        <v>8.4</v>
      </c>
      <c r="M28" s="19">
        <v>359574.72212215321</v>
      </c>
      <c r="N28" s="19">
        <v>43747.589001035201</v>
      </c>
      <c r="O28" s="19">
        <v>122737.21364906833</v>
      </c>
      <c r="P28" s="375">
        <v>244151206.28790179</v>
      </c>
      <c r="Q28" s="18">
        <v>908</v>
      </c>
      <c r="R28" s="25">
        <v>4732</v>
      </c>
    </row>
    <row r="29" spans="1:18" x14ac:dyDescent="0.25">
      <c r="A29" s="9">
        <v>2002</v>
      </c>
      <c r="B29" s="10">
        <v>1332.62</v>
      </c>
      <c r="C29" s="10">
        <v>415.05799999999999</v>
      </c>
      <c r="D29" s="11">
        <v>1358.6</v>
      </c>
      <c r="E29" s="11">
        <v>346.3</v>
      </c>
      <c r="F29" s="12">
        <v>168.49999999999997</v>
      </c>
      <c r="G29" s="10">
        <v>2114</v>
      </c>
      <c r="H29" s="11">
        <v>1070</v>
      </c>
      <c r="I29" s="13">
        <v>257226.89159918035</v>
      </c>
      <c r="J29" s="13">
        <v>229803.98204702893</v>
      </c>
      <c r="K29" s="14">
        <v>1.7</v>
      </c>
      <c r="L29" s="14">
        <v>8.9</v>
      </c>
      <c r="M29" s="11">
        <v>377857.11428617756</v>
      </c>
      <c r="N29" s="11">
        <v>46828.36683713174</v>
      </c>
      <c r="O29" s="11">
        <v>139062.57091671298</v>
      </c>
      <c r="P29" s="376">
        <v>234340197.35096464</v>
      </c>
      <c r="Q29" s="10">
        <v>973</v>
      </c>
      <c r="R29" s="16">
        <v>4974</v>
      </c>
    </row>
    <row r="30" spans="1:18" x14ac:dyDescent="0.25">
      <c r="A30" s="17">
        <v>2003</v>
      </c>
      <c r="B30" s="18">
        <v>1460.8869999999999</v>
      </c>
      <c r="C30" s="18">
        <v>428.327</v>
      </c>
      <c r="D30" s="19">
        <v>1499</v>
      </c>
      <c r="E30" s="19">
        <v>348.7</v>
      </c>
      <c r="F30" s="20">
        <v>130.80000000000001</v>
      </c>
      <c r="G30" s="18">
        <v>2137</v>
      </c>
      <c r="H30" s="19">
        <v>1092</v>
      </c>
      <c r="I30" s="21">
        <v>261604.73985680184</v>
      </c>
      <c r="J30" s="21">
        <v>241749.61088305482</v>
      </c>
      <c r="K30" s="22">
        <v>1.8</v>
      </c>
      <c r="L30" s="22">
        <v>9.8000000000000007</v>
      </c>
      <c r="M30" s="19">
        <v>431526.09881114133</v>
      </c>
      <c r="N30" s="19">
        <v>48791.662193840581</v>
      </c>
      <c r="O30" s="19">
        <v>139422.21640217392</v>
      </c>
      <c r="P30" s="375">
        <v>242673560.52085447</v>
      </c>
      <c r="Q30" s="18">
        <v>1086</v>
      </c>
      <c r="R30" s="25">
        <v>5444</v>
      </c>
    </row>
    <row r="31" spans="1:18" x14ac:dyDescent="0.25">
      <c r="A31" s="9">
        <v>2004</v>
      </c>
      <c r="B31" s="10">
        <v>1613.4449999999999</v>
      </c>
      <c r="C31" s="10">
        <v>456.63200000000001</v>
      </c>
      <c r="D31" s="11">
        <v>1610.5</v>
      </c>
      <c r="E31" s="11">
        <v>345.3</v>
      </c>
      <c r="F31" s="12">
        <v>130.69999999999999</v>
      </c>
      <c r="G31" s="10">
        <v>2140</v>
      </c>
      <c r="H31" s="11">
        <v>1105</v>
      </c>
      <c r="I31" s="13">
        <v>288726.28364244878</v>
      </c>
      <c r="J31" s="13">
        <v>255019.77632129408</v>
      </c>
      <c r="K31" s="14">
        <v>1.7</v>
      </c>
      <c r="L31" s="14">
        <v>10.199999999999999</v>
      </c>
      <c r="M31" s="11">
        <v>510985.95693179808</v>
      </c>
      <c r="N31" s="11">
        <v>54060.242728074816</v>
      </c>
      <c r="O31" s="11">
        <v>156181.10230765838</v>
      </c>
      <c r="P31" s="376">
        <v>297584684.40915954</v>
      </c>
      <c r="Q31" s="10">
        <v>1203</v>
      </c>
      <c r="R31" s="16">
        <v>5958</v>
      </c>
    </row>
    <row r="32" spans="1:18" x14ac:dyDescent="0.25">
      <c r="A32" s="17">
        <v>2005</v>
      </c>
      <c r="B32" s="18">
        <v>1681.9860000000001</v>
      </c>
      <c r="C32" s="18">
        <v>473.33</v>
      </c>
      <c r="D32" s="19">
        <v>1715.8</v>
      </c>
      <c r="E32" s="19">
        <v>352.5</v>
      </c>
      <c r="F32" s="20">
        <v>146.80000000000001</v>
      </c>
      <c r="G32" s="18">
        <v>2227</v>
      </c>
      <c r="H32" s="19">
        <v>1143</v>
      </c>
      <c r="I32" s="21">
        <v>303264.03144316043</v>
      </c>
      <c r="J32" s="21">
        <v>275694.57403923676</v>
      </c>
      <c r="K32" s="22">
        <v>1.9</v>
      </c>
      <c r="L32" s="22">
        <v>9.8000000000000007</v>
      </c>
      <c r="M32" s="19">
        <v>567486.15821385896</v>
      </c>
      <c r="N32" s="19">
        <v>61914.126144819937</v>
      </c>
      <c r="O32" s="19">
        <v>188198.15577018264</v>
      </c>
      <c r="P32" s="375">
        <v>314196158.25185132</v>
      </c>
      <c r="Q32" s="18">
        <v>1283</v>
      </c>
      <c r="R32" s="25">
        <v>6180</v>
      </c>
    </row>
    <row r="33" spans="1:18" x14ac:dyDescent="0.25">
      <c r="A33" s="9">
        <v>2006</v>
      </c>
      <c r="B33" s="10">
        <v>1378.22</v>
      </c>
      <c r="C33" s="10">
        <v>460.68299999999999</v>
      </c>
      <c r="D33" s="11">
        <v>1465.4</v>
      </c>
      <c r="E33" s="11">
        <v>335.5</v>
      </c>
      <c r="F33" s="12">
        <v>117.3</v>
      </c>
      <c r="G33" s="10">
        <v>2248</v>
      </c>
      <c r="H33" s="11">
        <v>1172</v>
      </c>
      <c r="I33" s="13">
        <v>293604.12253958406</v>
      </c>
      <c r="J33" s="13">
        <v>264303.26487437601</v>
      </c>
      <c r="K33" s="14">
        <v>2.4</v>
      </c>
      <c r="L33" s="14">
        <v>9.6999999999999993</v>
      </c>
      <c r="M33" s="11">
        <v>527543.24583870708</v>
      </c>
      <c r="N33" s="11">
        <v>66961.699267113101</v>
      </c>
      <c r="O33" s="11">
        <v>176260.31745990409</v>
      </c>
      <c r="P33" s="376">
        <v>350896346.80551964</v>
      </c>
      <c r="Q33" s="10">
        <v>1051</v>
      </c>
      <c r="R33" s="16">
        <v>5677</v>
      </c>
    </row>
    <row r="34" spans="1:18" x14ac:dyDescent="0.25">
      <c r="A34" s="17">
        <v>2007</v>
      </c>
      <c r="B34" s="18">
        <v>979.88900000000001</v>
      </c>
      <c r="C34" s="18">
        <v>418.52600000000001</v>
      </c>
      <c r="D34" s="19">
        <v>1046</v>
      </c>
      <c r="E34" s="19">
        <v>309</v>
      </c>
      <c r="F34" s="20">
        <v>95.7</v>
      </c>
      <c r="G34" s="18">
        <v>2277</v>
      </c>
      <c r="H34" s="19">
        <v>1197</v>
      </c>
      <c r="I34" s="21">
        <v>295271.65102459583</v>
      </c>
      <c r="J34" s="21">
        <v>259419.78859684139</v>
      </c>
      <c r="K34" s="22">
        <v>2.7</v>
      </c>
      <c r="L34" s="22">
        <v>9.6999999999999993</v>
      </c>
      <c r="M34" s="19">
        <v>376298.83500689681</v>
      </c>
      <c r="N34" s="19">
        <v>60367.5640371142</v>
      </c>
      <c r="O34" s="19">
        <v>166091.87235220071</v>
      </c>
      <c r="P34" s="375">
        <v>328313850.56141436</v>
      </c>
      <c r="Q34" s="18">
        <v>776</v>
      </c>
      <c r="R34" s="25">
        <v>4398</v>
      </c>
    </row>
    <row r="35" spans="1:18" x14ac:dyDescent="0.25">
      <c r="A35" s="9">
        <v>2008</v>
      </c>
      <c r="B35" s="10">
        <v>575.55399999999997</v>
      </c>
      <c r="C35" s="10">
        <v>329.80499999999995</v>
      </c>
      <c r="D35" s="11">
        <v>622</v>
      </c>
      <c r="E35" s="11">
        <v>283.5</v>
      </c>
      <c r="F35" s="12">
        <v>81.900000000000006</v>
      </c>
      <c r="G35" s="10">
        <v>2215</v>
      </c>
      <c r="H35" s="11">
        <v>1122</v>
      </c>
      <c r="I35" s="13">
        <v>264592.47490295809</v>
      </c>
      <c r="J35" s="13">
        <v>224122.70816855476</v>
      </c>
      <c r="K35" s="14">
        <v>2.8</v>
      </c>
      <c r="L35" s="26">
        <v>10</v>
      </c>
      <c r="M35" s="11">
        <v>220595.55328982102</v>
      </c>
      <c r="N35" s="11">
        <v>52648.188712767595</v>
      </c>
      <c r="O35" s="11">
        <v>153247.4460651578</v>
      </c>
      <c r="P35" s="376">
        <v>295488159.05921668</v>
      </c>
      <c r="Q35" s="10">
        <v>485</v>
      </c>
      <c r="R35" s="16">
        <v>3665</v>
      </c>
    </row>
    <row r="36" spans="1:18" x14ac:dyDescent="0.25">
      <c r="A36" s="17">
        <v>2009</v>
      </c>
      <c r="B36" s="18">
        <v>441.14800000000002</v>
      </c>
      <c r="C36" s="18">
        <v>141.815</v>
      </c>
      <c r="D36" s="19">
        <v>445.1</v>
      </c>
      <c r="E36" s="19">
        <v>108.9</v>
      </c>
      <c r="F36" s="19">
        <v>49.7</v>
      </c>
      <c r="G36" s="18">
        <v>2135</v>
      </c>
      <c r="H36" s="19">
        <v>1113</v>
      </c>
      <c r="I36" s="21">
        <v>249650.61528150956</v>
      </c>
      <c r="J36" s="21">
        <v>198268.90119957452</v>
      </c>
      <c r="K36" s="22">
        <v>2.6</v>
      </c>
      <c r="L36" s="22">
        <v>10.6</v>
      </c>
      <c r="M36" s="19">
        <v>125525.80506858957</v>
      </c>
      <c r="N36" s="19">
        <v>40234.371501963142</v>
      </c>
      <c r="O36" s="19">
        <v>135435.73704768874</v>
      </c>
      <c r="P36" s="375">
        <v>265035980.3958005</v>
      </c>
      <c r="Q36" s="18">
        <v>375</v>
      </c>
      <c r="R36" s="25">
        <v>3870</v>
      </c>
    </row>
    <row r="37" spans="1:18" x14ac:dyDescent="0.25">
      <c r="A37" s="9">
        <v>2010</v>
      </c>
      <c r="B37" s="10">
        <v>447.31099999999998</v>
      </c>
      <c r="C37" s="10">
        <v>157.29900000000001</v>
      </c>
      <c r="D37" s="11">
        <v>471.2</v>
      </c>
      <c r="E37" s="11">
        <v>115.7</v>
      </c>
      <c r="F37" s="12">
        <v>50</v>
      </c>
      <c r="G37" s="10">
        <v>2169</v>
      </c>
      <c r="H37" s="11">
        <v>1110</v>
      </c>
      <c r="I37" s="13">
        <v>248984.53263974949</v>
      </c>
      <c r="J37" s="13">
        <v>194315.70153264489</v>
      </c>
      <c r="K37" s="14">
        <v>2.6</v>
      </c>
      <c r="L37" s="14">
        <v>10.199999999999999</v>
      </c>
      <c r="M37" s="11">
        <v>131980.31577553472</v>
      </c>
      <c r="N37" s="11">
        <v>21567.020304799378</v>
      </c>
      <c r="O37" s="11">
        <v>134572.57899346956</v>
      </c>
      <c r="P37" s="376">
        <v>263614405.49819031</v>
      </c>
      <c r="Q37" s="10">
        <v>323</v>
      </c>
      <c r="R37" s="16">
        <v>3708</v>
      </c>
    </row>
    <row r="38" spans="1:18" x14ac:dyDescent="0.25">
      <c r="A38" s="17">
        <v>2011</v>
      </c>
      <c r="B38" s="18">
        <v>418.49799999999999</v>
      </c>
      <c r="C38" s="18">
        <v>205.56299999999999</v>
      </c>
      <c r="D38" s="19">
        <v>430.6</v>
      </c>
      <c r="E38" s="19">
        <v>178.2</v>
      </c>
      <c r="F38" s="19">
        <v>51.6</v>
      </c>
      <c r="G38" s="18">
        <v>2233</v>
      </c>
      <c r="H38" s="19">
        <v>1124</v>
      </c>
      <c r="I38" s="21">
        <v>245169.71219466676</v>
      </c>
      <c r="J38" s="21">
        <v>179345.0975649367</v>
      </c>
      <c r="K38" s="22">
        <v>2.5</v>
      </c>
      <c r="L38" s="22">
        <v>9.5</v>
      </c>
      <c r="M38" s="19">
        <v>122951.1468449965</v>
      </c>
      <c r="N38" s="19">
        <v>20393.355653088172</v>
      </c>
      <c r="O38" s="19">
        <v>137418.46134692815</v>
      </c>
      <c r="P38" s="375">
        <v>263710953.40368897</v>
      </c>
      <c r="Q38" s="18">
        <v>306</v>
      </c>
      <c r="R38" s="25">
        <v>3786</v>
      </c>
    </row>
    <row r="39" spans="1:18" x14ac:dyDescent="0.25">
      <c r="A39" s="9">
        <v>2012</v>
      </c>
      <c r="B39" s="10">
        <v>518.69500000000005</v>
      </c>
      <c r="C39" s="10">
        <v>310.96300000000002</v>
      </c>
      <c r="D39" s="11">
        <v>535.29999999999995</v>
      </c>
      <c r="E39" s="11">
        <v>245.3</v>
      </c>
      <c r="F39" s="11">
        <v>54.9</v>
      </c>
      <c r="G39" s="10">
        <v>2306</v>
      </c>
      <c r="H39" s="11">
        <v>1098</v>
      </c>
      <c r="I39" s="13">
        <v>259338.34263457955</v>
      </c>
      <c r="J39" s="13">
        <v>187417.43195288538</v>
      </c>
      <c r="K39" s="26">
        <v>2</v>
      </c>
      <c r="L39" s="14">
        <v>8.6999999999999993</v>
      </c>
      <c r="M39" s="11">
        <v>147001.28862796936</v>
      </c>
      <c r="N39" s="11">
        <v>29459.274263845458</v>
      </c>
      <c r="O39" s="11">
        <v>128344.26790334244</v>
      </c>
      <c r="P39" s="376">
        <v>261478487.34173647</v>
      </c>
      <c r="Q39" s="10">
        <v>368</v>
      </c>
      <c r="R39" s="16">
        <v>4128</v>
      </c>
    </row>
    <row r="40" spans="1:18" x14ac:dyDescent="0.25">
      <c r="A40" s="17">
        <v>2013</v>
      </c>
      <c r="B40" s="27">
        <v>620.80200000000002</v>
      </c>
      <c r="C40" s="18">
        <v>370.02</v>
      </c>
      <c r="D40" s="19">
        <v>617.6</v>
      </c>
      <c r="E40" s="19">
        <v>307.3</v>
      </c>
      <c r="F40" s="19">
        <v>60.2</v>
      </c>
      <c r="G40" s="18">
        <v>2384</v>
      </c>
      <c r="H40" s="19">
        <v>1059</v>
      </c>
      <c r="I40" s="21">
        <v>281388.07546242507</v>
      </c>
      <c r="J40" s="21">
        <v>206567.51988204801</v>
      </c>
      <c r="K40" s="23">
        <v>2</v>
      </c>
      <c r="L40" s="22">
        <v>8.3000000000000007</v>
      </c>
      <c r="M40" s="19">
        <v>187408.43043709069</v>
      </c>
      <c r="N40" s="19">
        <v>41438.413080167869</v>
      </c>
      <c r="O40" s="19">
        <v>132914.81563013777</v>
      </c>
      <c r="P40" s="375">
        <v>274013818.82596123</v>
      </c>
      <c r="Q40" s="18">
        <v>429</v>
      </c>
      <c r="R40" s="25">
        <v>4484</v>
      </c>
    </row>
    <row r="41" spans="1:18" x14ac:dyDescent="0.25">
      <c r="A41" s="9">
        <v>2014</v>
      </c>
      <c r="B41" s="28">
        <v>640.31799999999998</v>
      </c>
      <c r="C41" s="29">
        <v>411.80600000000004</v>
      </c>
      <c r="D41" s="11">
        <v>647.9</v>
      </c>
      <c r="E41" s="11">
        <v>355.4</v>
      </c>
      <c r="F41" s="11">
        <v>64.3</v>
      </c>
      <c r="G41" s="10">
        <v>2453</v>
      </c>
      <c r="H41" s="11">
        <v>1073</v>
      </c>
      <c r="I41" s="13">
        <v>298732.41869738977</v>
      </c>
      <c r="J41" s="13">
        <v>216309.19329596093</v>
      </c>
      <c r="K41" s="14">
        <v>1.9</v>
      </c>
      <c r="L41" s="14">
        <v>7.6</v>
      </c>
      <c r="M41" s="11">
        <v>209073.71868523024</v>
      </c>
      <c r="N41" s="11">
        <v>53155.049108500607</v>
      </c>
      <c r="O41" s="11">
        <v>145400.18806849542</v>
      </c>
      <c r="P41" s="376">
        <v>286079528.97710788</v>
      </c>
      <c r="Q41" s="10">
        <v>437</v>
      </c>
      <c r="R41" s="16">
        <v>4344</v>
      </c>
    </row>
    <row r="42" spans="1:18" x14ac:dyDescent="0.25">
      <c r="A42" s="17">
        <v>2015</v>
      </c>
      <c r="B42" s="27">
        <v>695.99800000000005</v>
      </c>
      <c r="C42" s="30">
        <v>486.60700000000003</v>
      </c>
      <c r="D42" s="31">
        <v>714.5</v>
      </c>
      <c r="E42" s="31">
        <v>397.29999999999995</v>
      </c>
      <c r="F42" s="19">
        <v>70.5</v>
      </c>
      <c r="G42" s="32">
        <v>2467</v>
      </c>
      <c r="H42" s="19">
        <v>1074</v>
      </c>
      <c r="I42" s="21">
        <v>308561.42424641596</v>
      </c>
      <c r="J42" s="21">
        <v>234829.71750092634</v>
      </c>
      <c r="K42" s="22">
        <v>1.8</v>
      </c>
      <c r="L42" s="22">
        <v>7.1</v>
      </c>
      <c r="M42" s="19">
        <v>238518.81186862825</v>
      </c>
      <c r="N42" s="19">
        <v>67045.393569870503</v>
      </c>
      <c r="O42" s="19">
        <v>160161.6586841169</v>
      </c>
      <c r="P42" s="375">
        <v>299341871.68389362</v>
      </c>
      <c r="Q42" s="18">
        <v>501</v>
      </c>
      <c r="R42" s="33">
        <v>4646</v>
      </c>
    </row>
    <row r="43" spans="1:18" x14ac:dyDescent="0.25">
      <c r="A43" s="9">
        <v>2016</v>
      </c>
      <c r="B43" s="382">
        <v>750.79600000000005</v>
      </c>
      <c r="C43" s="29">
        <v>455.846</v>
      </c>
      <c r="D43" s="34">
        <v>781.5</v>
      </c>
      <c r="E43" s="34">
        <v>392.29999999999995</v>
      </c>
      <c r="F43" s="35">
        <v>81.099999999999994</v>
      </c>
      <c r="G43" s="36">
        <v>2422</v>
      </c>
      <c r="H43" s="11">
        <v>1101</v>
      </c>
      <c r="I43" s="13">
        <v>322112.87282811699</v>
      </c>
      <c r="J43" s="13">
        <v>246450.88223203883</v>
      </c>
      <c r="K43" s="14">
        <v>1.7</v>
      </c>
      <c r="L43" s="14">
        <v>6.9</v>
      </c>
      <c r="M43" s="11">
        <v>258287.23627141694</v>
      </c>
      <c r="N43" s="11">
        <v>78121.247549899577</v>
      </c>
      <c r="O43" s="11">
        <v>174267.93519360188</v>
      </c>
      <c r="P43" s="376">
        <v>296021336.49652576</v>
      </c>
      <c r="Q43" s="10">
        <v>561</v>
      </c>
      <c r="R43" s="37">
        <v>4838</v>
      </c>
    </row>
    <row r="44" spans="1:18" x14ac:dyDescent="0.25">
      <c r="A44" s="38">
        <v>2017</v>
      </c>
      <c r="B44" s="384">
        <v>819.976</v>
      </c>
      <c r="C44" s="39">
        <v>462.00099999999998</v>
      </c>
      <c r="D44" s="40">
        <v>848.9</v>
      </c>
      <c r="E44" s="40">
        <v>354.1</v>
      </c>
      <c r="F44" s="41">
        <v>92.9</v>
      </c>
      <c r="G44" s="42">
        <v>2426</v>
      </c>
      <c r="H44" s="42">
        <v>1096</v>
      </c>
      <c r="I44" s="43">
        <v>333015.06857804832</v>
      </c>
      <c r="J44" s="43">
        <v>256435.00174007556</v>
      </c>
      <c r="K44" s="44">
        <v>1.6</v>
      </c>
      <c r="L44" s="44">
        <v>7.2</v>
      </c>
      <c r="M44" s="42">
        <v>281777.46436926193</v>
      </c>
      <c r="N44" s="42">
        <v>77192.775899858403</v>
      </c>
      <c r="O44" s="42">
        <v>203216.2848269637</v>
      </c>
      <c r="P44" s="377">
        <v>302825086.15327471</v>
      </c>
      <c r="Q44" s="42">
        <v>613</v>
      </c>
      <c r="R44" s="45">
        <v>4892</v>
      </c>
    </row>
    <row r="45" spans="1:18" x14ac:dyDescent="0.25">
      <c r="A45" s="46">
        <v>2018</v>
      </c>
      <c r="B45" s="383">
        <v>855.33199999999999</v>
      </c>
      <c r="C45" s="47">
        <v>473.495</v>
      </c>
      <c r="D45" s="48">
        <v>875.8</v>
      </c>
      <c r="E45" s="48">
        <v>374.2</v>
      </c>
      <c r="F45" s="49">
        <v>96.6</v>
      </c>
      <c r="G45" s="50">
        <v>2386</v>
      </c>
      <c r="H45" s="50">
        <v>1097</v>
      </c>
      <c r="I45" s="51">
        <v>329816.12683684792</v>
      </c>
      <c r="J45" s="51">
        <v>264337.92518541496</v>
      </c>
      <c r="K45" s="52">
        <v>1.5</v>
      </c>
      <c r="L45" s="52">
        <v>6.9</v>
      </c>
      <c r="M45" s="50">
        <v>294829.83418013976</v>
      </c>
      <c r="N45" s="50">
        <v>78949.260180759709</v>
      </c>
      <c r="O45" s="50">
        <v>193883.02789051936</v>
      </c>
      <c r="P45" s="378">
        <v>329761709.18436992</v>
      </c>
      <c r="Q45" s="52">
        <v>617</v>
      </c>
      <c r="R45" s="50">
        <v>4742</v>
      </c>
    </row>
    <row r="46" spans="1:18" s="381" customFormat="1" x14ac:dyDescent="0.25">
      <c r="A46" s="53">
        <v>2019</v>
      </c>
      <c r="B46" s="385">
        <v>862.08399999999995</v>
      </c>
      <c r="C46" s="54">
        <v>523.971</v>
      </c>
      <c r="D46" s="55">
        <v>887.7</v>
      </c>
      <c r="E46" s="55">
        <v>402.3</v>
      </c>
      <c r="F46" s="56">
        <v>94.6</v>
      </c>
      <c r="G46" s="45">
        <v>2301</v>
      </c>
      <c r="H46" s="45">
        <v>1076</v>
      </c>
      <c r="I46" s="57">
        <v>321500</v>
      </c>
      <c r="J46" s="57">
        <v>274600</v>
      </c>
      <c r="K46" s="58">
        <v>1.4</v>
      </c>
      <c r="L46" s="58">
        <v>6.7</v>
      </c>
      <c r="M46" s="45">
        <v>279962</v>
      </c>
      <c r="N46" s="45">
        <v>80110</v>
      </c>
      <c r="O46" s="45">
        <v>184377</v>
      </c>
      <c r="P46" s="379">
        <v>327402956.361233</v>
      </c>
      <c r="Q46" s="58">
        <v>683</v>
      </c>
      <c r="R46" s="45">
        <v>4765</v>
      </c>
    </row>
    <row r="47" spans="1:18" x14ac:dyDescent="0.25">
      <c r="A47" s="60"/>
      <c r="B47" s="601"/>
      <c r="C47" s="601"/>
      <c r="D47" s="602"/>
      <c r="E47" s="602"/>
      <c r="F47" s="602"/>
      <c r="G47" s="602"/>
      <c r="H47" s="602"/>
      <c r="I47" s="380"/>
      <c r="J47" s="380"/>
      <c r="K47" s="603"/>
      <c r="L47" s="603"/>
      <c r="M47" s="604"/>
      <c r="N47" s="604"/>
      <c r="O47" s="604"/>
      <c r="P47" s="61"/>
      <c r="Q47" s="603"/>
      <c r="R47" s="603"/>
    </row>
    <row r="48" spans="1:18" ht="32.25" customHeight="1" x14ac:dyDescent="0.25">
      <c r="A48" s="598" t="s">
        <v>83</v>
      </c>
      <c r="B48" s="598"/>
      <c r="C48" s="598"/>
      <c r="D48" s="598"/>
      <c r="E48" s="598"/>
      <c r="F48" s="598"/>
      <c r="G48" s="598"/>
      <c r="H48" s="598"/>
      <c r="I48" s="598"/>
      <c r="J48" s="598"/>
      <c r="K48" s="598"/>
      <c r="L48" s="598"/>
      <c r="M48" s="598"/>
      <c r="N48" s="598"/>
      <c r="O48" s="598"/>
      <c r="P48" s="598"/>
      <c r="Q48" s="598"/>
      <c r="R48" s="598"/>
    </row>
    <row r="49" spans="1:18" x14ac:dyDescent="0.25">
      <c r="A49" t="s">
        <v>84</v>
      </c>
      <c r="B49" t="s">
        <v>85</v>
      </c>
    </row>
    <row r="50" spans="1:18" x14ac:dyDescent="0.25">
      <c r="B50" s="62" t="s">
        <v>86</v>
      </c>
    </row>
    <row r="51" spans="1:18" x14ac:dyDescent="0.25">
      <c r="B51" s="62" t="s">
        <v>87</v>
      </c>
    </row>
    <row r="52" spans="1:18" x14ac:dyDescent="0.25">
      <c r="B52" t="s">
        <v>88</v>
      </c>
    </row>
    <row r="53" spans="1:18" x14ac:dyDescent="0.25">
      <c r="B53" t="s">
        <v>89</v>
      </c>
    </row>
    <row r="54" spans="1:18" x14ac:dyDescent="0.25">
      <c r="B54" t="s">
        <v>90</v>
      </c>
    </row>
    <row r="55" spans="1:18" x14ac:dyDescent="0.25">
      <c r="B55" t="s">
        <v>91</v>
      </c>
    </row>
    <row r="56" spans="1:18" ht="30.75" customHeight="1" x14ac:dyDescent="0.25">
      <c r="B56" s="598" t="s">
        <v>92</v>
      </c>
      <c r="C56" s="598"/>
      <c r="D56" s="598"/>
      <c r="E56" s="598"/>
      <c r="F56" s="598"/>
      <c r="G56" s="598"/>
      <c r="H56" s="598"/>
      <c r="I56" s="598"/>
      <c r="J56" s="598"/>
      <c r="K56" s="598"/>
      <c r="L56" s="598"/>
      <c r="M56" s="598"/>
      <c r="N56" s="598"/>
      <c r="O56" s="598"/>
      <c r="P56" s="598"/>
      <c r="Q56" s="598"/>
      <c r="R56" s="598"/>
    </row>
    <row r="57" spans="1:18" x14ac:dyDescent="0.25">
      <c r="B57" s="551" t="s">
        <v>93</v>
      </c>
      <c r="C57" s="548"/>
      <c r="D57" s="548"/>
      <c r="E57" s="548"/>
      <c r="F57" s="548"/>
      <c r="G57" s="548"/>
      <c r="H57" s="548"/>
      <c r="I57" s="548"/>
      <c r="J57" s="548"/>
      <c r="K57" s="548"/>
      <c r="L57" s="548"/>
      <c r="M57" s="548"/>
      <c r="N57" s="548"/>
      <c r="O57" s="548"/>
      <c r="P57" s="548"/>
      <c r="Q57" s="548"/>
      <c r="R57" s="548"/>
    </row>
    <row r="58" spans="1:18" x14ac:dyDescent="0.25">
      <c r="B58" t="s">
        <v>94</v>
      </c>
    </row>
    <row r="59" spans="1:18" x14ac:dyDescent="0.25">
      <c r="B59" t="s">
        <v>95</v>
      </c>
    </row>
  </sheetData>
  <mergeCells count="23">
    <mergeCell ref="A1:R1"/>
    <mergeCell ref="A4:A6"/>
    <mergeCell ref="B4:C4"/>
    <mergeCell ref="D4:F4"/>
    <mergeCell ref="G4:H4"/>
    <mergeCell ref="I4:J4"/>
    <mergeCell ref="K4:L4"/>
    <mergeCell ref="M4:O4"/>
    <mergeCell ref="Q4:R4"/>
    <mergeCell ref="A48:R48"/>
    <mergeCell ref="B56:R56"/>
    <mergeCell ref="Q5:R5"/>
    <mergeCell ref="B47:C47"/>
    <mergeCell ref="D47:H47"/>
    <mergeCell ref="K47:L47"/>
    <mergeCell ref="M47:O47"/>
    <mergeCell ref="Q47:R47"/>
    <mergeCell ref="B5:C5"/>
    <mergeCell ref="D5:F5"/>
    <mergeCell ref="G5:H5"/>
    <mergeCell ref="I5:J5"/>
    <mergeCell ref="K5:L5"/>
    <mergeCell ref="M5:O5"/>
  </mergeCells>
  <hyperlinks>
    <hyperlink ref="A2" location="'Appendix Table Menu'!A1" display="Return to Appendix Table Menu" xr:uid="{2F797C51-C4AE-4005-B916-755CC5B2D386}"/>
  </hyperlinks>
  <pageMargins left="0.7" right="0.7" top="0.75" bottom="0.75" header="0.3" footer="0.3"/>
  <pageSetup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615E4-468F-405C-A0B5-5522ADACC386}">
  <sheetPr>
    <tabColor theme="8"/>
  </sheetPr>
  <dimension ref="A1:O110"/>
  <sheetViews>
    <sheetView zoomScale="90" zoomScaleNormal="90" workbookViewId="0">
      <pane ySplit="7" topLeftCell="A8" activePane="bottomLeft" state="frozen"/>
      <selection pane="bottomLeft"/>
    </sheetView>
  </sheetViews>
  <sheetFormatPr defaultColWidth="8.7109375" defaultRowHeight="15" x14ac:dyDescent="0.25"/>
  <cols>
    <col min="1" max="1" width="43.28515625" customWidth="1"/>
    <col min="2" max="2" width="11.42578125" customWidth="1"/>
    <col min="4" max="4" width="8.42578125" customWidth="1"/>
    <col min="7" max="7" width="13.28515625" customWidth="1"/>
    <col min="12" max="13" width="10.42578125" customWidth="1"/>
    <col min="14" max="14" width="9.7109375" customWidth="1"/>
  </cols>
  <sheetData>
    <row r="1" spans="1:14" ht="21" x14ac:dyDescent="0.35">
      <c r="A1" s="63" t="s">
        <v>1216</v>
      </c>
    </row>
    <row r="2" spans="1:14" x14ac:dyDescent="0.25">
      <c r="A2" s="2" t="s">
        <v>53</v>
      </c>
    </row>
    <row r="3" spans="1:14" x14ac:dyDescent="0.25">
      <c r="A3" s="2"/>
    </row>
    <row r="4" spans="1:14" ht="15.75" thickBot="1" x14ac:dyDescent="0.3">
      <c r="A4" t="s">
        <v>239</v>
      </c>
    </row>
    <row r="5" spans="1:14" ht="15" customHeight="1" x14ac:dyDescent="0.25">
      <c r="A5" s="626" t="s">
        <v>312</v>
      </c>
      <c r="B5" s="744" t="s">
        <v>241</v>
      </c>
      <c r="C5" s="742" t="s">
        <v>242</v>
      </c>
      <c r="D5" s="627"/>
      <c r="E5" s="627"/>
      <c r="F5" s="627"/>
      <c r="G5" s="746"/>
      <c r="H5" s="627" t="s">
        <v>247</v>
      </c>
      <c r="I5" s="627"/>
      <c r="J5" s="627"/>
      <c r="K5" s="627"/>
      <c r="L5" s="627"/>
      <c r="M5" s="742" t="s">
        <v>253</v>
      </c>
      <c r="N5" s="629"/>
    </row>
    <row r="6" spans="1:14" ht="30.75" thickBot="1" x14ac:dyDescent="0.3">
      <c r="A6" s="743"/>
      <c r="B6" s="745"/>
      <c r="C6" s="284" t="s">
        <v>69</v>
      </c>
      <c r="D6" s="285" t="s">
        <v>243</v>
      </c>
      <c r="E6" s="286" t="s">
        <v>244</v>
      </c>
      <c r="F6" s="286" t="s">
        <v>245</v>
      </c>
      <c r="G6" s="287" t="s">
        <v>246</v>
      </c>
      <c r="H6" s="288" t="s">
        <v>248</v>
      </c>
      <c r="I6" s="286" t="s">
        <v>249</v>
      </c>
      <c r="J6" s="286" t="s">
        <v>250</v>
      </c>
      <c r="K6" s="286" t="s">
        <v>251</v>
      </c>
      <c r="L6" s="289" t="s">
        <v>252</v>
      </c>
      <c r="M6" s="284" t="s">
        <v>247</v>
      </c>
      <c r="N6" s="290" t="s">
        <v>254</v>
      </c>
    </row>
    <row r="7" spans="1:14" x14ac:dyDescent="0.25">
      <c r="A7" s="305" t="s">
        <v>209</v>
      </c>
      <c r="B7" s="292">
        <v>47449.38</v>
      </c>
      <c r="C7" s="293">
        <v>15291.788</v>
      </c>
      <c r="D7" s="294">
        <v>8212.33</v>
      </c>
      <c r="E7" s="294">
        <v>10873.52</v>
      </c>
      <c r="F7" s="294">
        <v>10984.922</v>
      </c>
      <c r="G7" s="297">
        <v>2086.8200000000002</v>
      </c>
      <c r="H7" s="307">
        <v>4250.1549999999997</v>
      </c>
      <c r="I7" s="308">
        <v>5522.5879999999997</v>
      </c>
      <c r="J7" s="308">
        <v>7597.08</v>
      </c>
      <c r="K7" s="308">
        <v>7051.4340000000002</v>
      </c>
      <c r="L7" s="341">
        <v>20916.439999999999</v>
      </c>
      <c r="M7" s="342">
        <v>930</v>
      </c>
      <c r="N7" s="343">
        <v>1088</v>
      </c>
    </row>
    <row r="8" spans="1:14" x14ac:dyDescent="0.25">
      <c r="A8" s="313" t="s">
        <v>434</v>
      </c>
      <c r="B8" s="300">
        <v>101.48</v>
      </c>
      <c r="C8" s="206">
        <v>39.673999999999999</v>
      </c>
      <c r="D8" s="207">
        <v>17.152000000000001</v>
      </c>
      <c r="E8" s="207">
        <v>24.87</v>
      </c>
      <c r="F8" s="207">
        <v>18.715</v>
      </c>
      <c r="G8" s="344">
        <v>1.069</v>
      </c>
      <c r="H8" s="272">
        <v>9.1809999999999992</v>
      </c>
      <c r="I8" s="208">
        <v>20.408999999999999</v>
      </c>
      <c r="J8" s="208">
        <v>36.389000000000003</v>
      </c>
      <c r="K8" s="208">
        <v>15.409000000000001</v>
      </c>
      <c r="L8" s="345">
        <v>15.696999999999999</v>
      </c>
      <c r="M8" s="346">
        <v>700</v>
      </c>
      <c r="N8" s="185">
        <v>856</v>
      </c>
    </row>
    <row r="9" spans="1:14" x14ac:dyDescent="0.25">
      <c r="A9" s="299" t="s">
        <v>435</v>
      </c>
      <c r="B9" s="300">
        <v>143.63329999999999</v>
      </c>
      <c r="C9" s="206">
        <v>18.914437000000003</v>
      </c>
      <c r="D9" s="207">
        <v>60.578980000000001</v>
      </c>
      <c r="E9" s="207">
        <v>33.660572000000002</v>
      </c>
      <c r="F9" s="207">
        <v>27.359917000000003</v>
      </c>
      <c r="G9" s="209">
        <v>3.1193460000000002</v>
      </c>
      <c r="H9" s="210">
        <v>9.4608430000000006</v>
      </c>
      <c r="I9" s="208">
        <v>9.6353030000000004</v>
      </c>
      <c r="J9" s="208">
        <v>25.447348999999999</v>
      </c>
      <c r="K9" s="208">
        <v>38.200400999999999</v>
      </c>
      <c r="L9" s="301">
        <v>56.592860999999999</v>
      </c>
      <c r="M9" s="339">
        <v>900</v>
      </c>
      <c r="N9" s="185">
        <v>1030</v>
      </c>
    </row>
    <row r="10" spans="1:14" x14ac:dyDescent="0.25">
      <c r="A10" s="299" t="s">
        <v>436</v>
      </c>
      <c r="B10" s="300">
        <v>125.2653</v>
      </c>
      <c r="C10" s="206">
        <v>46.546999999999997</v>
      </c>
      <c r="D10" s="207">
        <v>19.87255</v>
      </c>
      <c r="E10" s="207">
        <v>24.858250000000002</v>
      </c>
      <c r="F10" s="207">
        <v>26.731900000000003</v>
      </c>
      <c r="G10" s="209">
        <v>7.2556000000000003</v>
      </c>
      <c r="H10" s="210">
        <v>10.5486</v>
      </c>
      <c r="I10" s="208">
        <v>15.9155</v>
      </c>
      <c r="J10" s="208">
        <v>30.361249999999998</v>
      </c>
      <c r="K10" s="208">
        <v>24.850249999999999</v>
      </c>
      <c r="L10" s="301">
        <v>37.458199999999998</v>
      </c>
      <c r="M10" s="339">
        <v>800</v>
      </c>
      <c r="N10" s="185">
        <v>902</v>
      </c>
    </row>
    <row r="11" spans="1:14" x14ac:dyDescent="0.25">
      <c r="A11" s="299" t="s">
        <v>437</v>
      </c>
      <c r="B11" s="300">
        <v>110.14400000000001</v>
      </c>
      <c r="C11" s="206">
        <v>42.837000000000003</v>
      </c>
      <c r="D11" s="207">
        <v>24.064</v>
      </c>
      <c r="E11" s="207">
        <v>24.204000000000001</v>
      </c>
      <c r="F11" s="207">
        <v>17.66</v>
      </c>
      <c r="G11" s="209">
        <v>1.379</v>
      </c>
      <c r="H11" s="210">
        <v>10.381</v>
      </c>
      <c r="I11" s="208">
        <v>6.7430000000000003</v>
      </c>
      <c r="J11" s="208">
        <v>17.963000000000001</v>
      </c>
      <c r="K11" s="208">
        <v>27.077999999999999</v>
      </c>
      <c r="L11" s="301">
        <v>43.378</v>
      </c>
      <c r="M11" s="339">
        <v>910</v>
      </c>
      <c r="N11" s="185">
        <v>1100</v>
      </c>
    </row>
    <row r="12" spans="1:14" x14ac:dyDescent="0.25">
      <c r="A12" s="299" t="s">
        <v>438</v>
      </c>
      <c r="B12" s="300">
        <v>845.45740000000001</v>
      </c>
      <c r="C12" s="206">
        <v>303.27949999999998</v>
      </c>
      <c r="D12" s="207">
        <v>72.184309999999996</v>
      </c>
      <c r="E12" s="207">
        <v>242.69320000000002</v>
      </c>
      <c r="F12" s="207">
        <v>198.464</v>
      </c>
      <c r="G12" s="209">
        <v>28.836320000000001</v>
      </c>
      <c r="H12" s="210">
        <v>51.711829999999999</v>
      </c>
      <c r="I12" s="208">
        <v>48.506830000000001</v>
      </c>
      <c r="J12" s="208">
        <v>98.826390000000004</v>
      </c>
      <c r="K12" s="208">
        <v>174.20729999999998</v>
      </c>
      <c r="L12" s="301">
        <v>449.392</v>
      </c>
      <c r="M12" s="339">
        <v>1000</v>
      </c>
      <c r="N12" s="185">
        <v>1220</v>
      </c>
    </row>
    <row r="13" spans="1:14" x14ac:dyDescent="0.25">
      <c r="A13" s="299" t="s">
        <v>439</v>
      </c>
      <c r="B13" s="300">
        <v>75.828029999999998</v>
      </c>
      <c r="C13" s="206">
        <v>38.009120000000003</v>
      </c>
      <c r="D13" s="207">
        <v>10.310015999999999</v>
      </c>
      <c r="E13" s="207">
        <v>16.786463999999999</v>
      </c>
      <c r="F13" s="207">
        <v>3.9700639999999998</v>
      </c>
      <c r="G13" s="209">
        <v>6.7523680000000006</v>
      </c>
      <c r="H13" s="210">
        <v>7.0226959999999998</v>
      </c>
      <c r="I13" s="208">
        <v>15.481592000000001</v>
      </c>
      <c r="J13" s="208">
        <v>20.198664000000001</v>
      </c>
      <c r="K13" s="208">
        <v>16.264680000000002</v>
      </c>
      <c r="L13" s="301">
        <v>12.88096</v>
      </c>
      <c r="M13" s="339">
        <v>730</v>
      </c>
      <c r="N13" s="185">
        <v>910</v>
      </c>
    </row>
    <row r="14" spans="1:14" x14ac:dyDescent="0.25">
      <c r="A14" s="299" t="s">
        <v>440</v>
      </c>
      <c r="B14" s="300">
        <v>375.33370000000002</v>
      </c>
      <c r="C14" s="206">
        <v>91.246350000000007</v>
      </c>
      <c r="D14" s="207">
        <v>48.108891999999997</v>
      </c>
      <c r="E14" s="207">
        <v>98.936651999999995</v>
      </c>
      <c r="F14" s="207">
        <v>127.8827</v>
      </c>
      <c r="G14" s="209">
        <v>9.1590559999999996</v>
      </c>
      <c r="H14" s="210">
        <v>13.536884000000001</v>
      </c>
      <c r="I14" s="208">
        <v>9.826784</v>
      </c>
      <c r="J14" s="208">
        <v>25.273848000000001</v>
      </c>
      <c r="K14" s="208">
        <v>62.590252</v>
      </c>
      <c r="L14" s="301">
        <v>257.11020000000002</v>
      </c>
      <c r="M14" s="339">
        <v>1200</v>
      </c>
      <c r="N14" s="185">
        <v>1328</v>
      </c>
    </row>
    <row r="15" spans="1:14" x14ac:dyDescent="0.25">
      <c r="A15" s="299" t="s">
        <v>441</v>
      </c>
      <c r="B15" s="300">
        <v>120.18300000000001</v>
      </c>
      <c r="C15" s="206">
        <v>63.982999999999997</v>
      </c>
      <c r="D15" s="207">
        <v>21.876999999999999</v>
      </c>
      <c r="E15" s="207">
        <v>12.954000000000001</v>
      </c>
      <c r="F15" s="207">
        <v>14.326000000000001</v>
      </c>
      <c r="G15" s="209">
        <v>7.0430000000000001</v>
      </c>
      <c r="H15" s="210">
        <v>7.1369999999999996</v>
      </c>
      <c r="I15" s="208">
        <v>15.955</v>
      </c>
      <c r="J15" s="208">
        <v>33.654000000000003</v>
      </c>
      <c r="K15" s="208">
        <v>24.821999999999999</v>
      </c>
      <c r="L15" s="301">
        <v>36.037999999999997</v>
      </c>
      <c r="M15" s="339">
        <v>800</v>
      </c>
      <c r="N15" s="185">
        <v>960</v>
      </c>
    </row>
    <row r="16" spans="1:14" x14ac:dyDescent="0.25">
      <c r="A16" s="299" t="s">
        <v>442</v>
      </c>
      <c r="B16" s="300">
        <v>388.78040000000004</v>
      </c>
      <c r="C16" s="206">
        <v>137.23150000000001</v>
      </c>
      <c r="D16" s="207">
        <v>39.987031000000002</v>
      </c>
      <c r="E16" s="207">
        <v>129.55420000000001</v>
      </c>
      <c r="F16" s="207">
        <v>80.083516000000003</v>
      </c>
      <c r="G16" s="209">
        <v>1.9241279999999998</v>
      </c>
      <c r="H16" s="210">
        <v>30.954384999999998</v>
      </c>
      <c r="I16" s="208">
        <v>15.595526</v>
      </c>
      <c r="J16" s="208">
        <v>29.806048999999998</v>
      </c>
      <c r="K16" s="208">
        <v>67.137421000000003</v>
      </c>
      <c r="L16" s="301">
        <v>235.2955</v>
      </c>
      <c r="M16" s="339">
        <v>1100</v>
      </c>
      <c r="N16" s="185">
        <v>1300</v>
      </c>
    </row>
    <row r="17" spans="1:14" x14ac:dyDescent="0.25">
      <c r="A17" s="299" t="s">
        <v>443</v>
      </c>
      <c r="B17" s="300">
        <v>104.733</v>
      </c>
      <c r="C17" s="206">
        <v>33.755000000000003</v>
      </c>
      <c r="D17" s="207">
        <v>17.431999999999999</v>
      </c>
      <c r="E17" s="207">
        <v>20.395</v>
      </c>
      <c r="F17" s="207">
        <v>22.7</v>
      </c>
      <c r="G17" s="209">
        <v>10.451000000000001</v>
      </c>
      <c r="H17" s="210">
        <v>8.8580000000000005</v>
      </c>
      <c r="I17" s="208">
        <v>14.148999999999999</v>
      </c>
      <c r="J17" s="208">
        <v>27.786999999999999</v>
      </c>
      <c r="K17" s="208">
        <v>20.048999999999999</v>
      </c>
      <c r="L17" s="301">
        <v>24.170999999999999</v>
      </c>
      <c r="M17" s="339">
        <v>760</v>
      </c>
      <c r="N17" s="185">
        <v>910</v>
      </c>
    </row>
    <row r="18" spans="1:14" x14ac:dyDescent="0.25">
      <c r="A18" s="299" t="s">
        <v>444</v>
      </c>
      <c r="B18" s="300">
        <v>166.45609999999999</v>
      </c>
      <c r="C18" s="206">
        <v>64.663870000000003</v>
      </c>
      <c r="D18" s="207">
        <v>20.823793000000002</v>
      </c>
      <c r="E18" s="207">
        <v>43.424595000000004</v>
      </c>
      <c r="F18" s="207">
        <v>26.388161</v>
      </c>
      <c r="G18" s="209">
        <v>11.155730999999999</v>
      </c>
      <c r="H18" s="210">
        <v>28.728680000000001</v>
      </c>
      <c r="I18" s="208">
        <v>32.715769999999999</v>
      </c>
      <c r="J18" s="208">
        <v>38.642797999999999</v>
      </c>
      <c r="K18" s="208">
        <v>23.311833</v>
      </c>
      <c r="L18" s="301">
        <v>30.609044999999998</v>
      </c>
      <c r="M18" s="339">
        <v>680</v>
      </c>
      <c r="N18" s="185">
        <v>895</v>
      </c>
    </row>
    <row r="19" spans="1:14" x14ac:dyDescent="0.25">
      <c r="A19" s="299" t="s">
        <v>445</v>
      </c>
      <c r="B19" s="300">
        <v>80.229361000000011</v>
      </c>
      <c r="C19" s="206">
        <v>36.751615999999999</v>
      </c>
      <c r="D19" s="207">
        <v>14.549135</v>
      </c>
      <c r="E19" s="207">
        <v>14.154020000000001</v>
      </c>
      <c r="F19" s="207">
        <v>12.275294000000001</v>
      </c>
      <c r="G19" s="209">
        <v>2.4992959999999997</v>
      </c>
      <c r="H19" s="210">
        <v>4.4677959999999999</v>
      </c>
      <c r="I19" s="208">
        <v>7.8940479999999997</v>
      </c>
      <c r="J19" s="208">
        <v>13.197417999999999</v>
      </c>
      <c r="K19" s="208">
        <v>18.332656999999998</v>
      </c>
      <c r="L19" s="301">
        <v>33.783466999999995</v>
      </c>
      <c r="M19" s="339">
        <v>920</v>
      </c>
      <c r="N19" s="185">
        <v>1040</v>
      </c>
    </row>
    <row r="20" spans="1:14" x14ac:dyDescent="0.25">
      <c r="A20" s="299" t="s">
        <v>446</v>
      </c>
      <c r="B20" s="300">
        <v>745.5059</v>
      </c>
      <c r="C20" s="206">
        <v>94.825584000000006</v>
      </c>
      <c r="D20" s="207">
        <v>255.28200000000001</v>
      </c>
      <c r="E20" s="207">
        <v>175.54050000000001</v>
      </c>
      <c r="F20" s="207">
        <v>215.0575</v>
      </c>
      <c r="G20" s="209">
        <v>4.8003370000000007</v>
      </c>
      <c r="H20" s="210">
        <v>77.048475999999994</v>
      </c>
      <c r="I20" s="208">
        <v>34.863004999999994</v>
      </c>
      <c r="J20" s="208">
        <v>34.782839999999993</v>
      </c>
      <c r="K20" s="208">
        <v>48.064339999999994</v>
      </c>
      <c r="L20" s="301">
        <v>528.5702</v>
      </c>
      <c r="M20" s="339">
        <v>1400</v>
      </c>
      <c r="N20" s="185">
        <v>1580</v>
      </c>
    </row>
    <row r="21" spans="1:14" x14ac:dyDescent="0.25">
      <c r="A21" s="299" t="s">
        <v>447</v>
      </c>
      <c r="B21" s="300">
        <v>126.325</v>
      </c>
      <c r="C21" s="206">
        <v>26.295000000000002</v>
      </c>
      <c r="D21" s="207">
        <v>37.756</v>
      </c>
      <c r="E21" s="207">
        <v>21.376999999999999</v>
      </c>
      <c r="F21" s="207">
        <v>40.113</v>
      </c>
      <c r="G21" s="209">
        <v>0.78400000000000003</v>
      </c>
      <c r="H21" s="210">
        <v>12.606</v>
      </c>
      <c r="I21" s="208">
        <v>6.9740000000000002</v>
      </c>
      <c r="J21" s="208">
        <v>7.14</v>
      </c>
      <c r="K21" s="208">
        <v>10.773999999999999</v>
      </c>
      <c r="L21" s="301">
        <v>84.807000000000002</v>
      </c>
      <c r="M21" s="339">
        <v>1400</v>
      </c>
      <c r="N21" s="185">
        <v>1510</v>
      </c>
    </row>
    <row r="22" spans="1:14" x14ac:dyDescent="0.25">
      <c r="A22" s="299" t="s">
        <v>448</v>
      </c>
      <c r="B22" s="300">
        <v>176.34100000000001</v>
      </c>
      <c r="C22" s="206">
        <v>37.786000000000001</v>
      </c>
      <c r="D22" s="207">
        <v>72.424000000000007</v>
      </c>
      <c r="E22" s="207">
        <v>35.029000000000003</v>
      </c>
      <c r="F22" s="207">
        <v>30.248999999999999</v>
      </c>
      <c r="G22" s="209">
        <v>0.85299999999999998</v>
      </c>
      <c r="H22" s="210">
        <v>20.798999999999999</v>
      </c>
      <c r="I22" s="208">
        <v>34.22</v>
      </c>
      <c r="J22" s="208">
        <v>47.442</v>
      </c>
      <c r="K22" s="208">
        <v>36.015999999999998</v>
      </c>
      <c r="L22" s="301">
        <v>30.606999999999999</v>
      </c>
      <c r="M22" s="339">
        <v>700</v>
      </c>
      <c r="N22" s="185">
        <v>830</v>
      </c>
    </row>
    <row r="23" spans="1:14" x14ac:dyDescent="0.25">
      <c r="A23" s="299" t="s">
        <v>449</v>
      </c>
      <c r="B23" s="300">
        <v>79.679000000000002</v>
      </c>
      <c r="C23" s="206">
        <v>35.475000000000001</v>
      </c>
      <c r="D23" s="207">
        <v>10.541</v>
      </c>
      <c r="E23" s="207">
        <v>14.34</v>
      </c>
      <c r="F23" s="207">
        <v>14.775</v>
      </c>
      <c r="G23" s="209">
        <v>4.548</v>
      </c>
      <c r="H23" s="210">
        <v>2.3620000000000001</v>
      </c>
      <c r="I23" s="208">
        <v>2.6349999999999998</v>
      </c>
      <c r="J23" s="208">
        <v>9.9920000000000009</v>
      </c>
      <c r="K23" s="208">
        <v>15.467000000000001</v>
      </c>
      <c r="L23" s="301">
        <v>46.423999999999999</v>
      </c>
      <c r="M23" s="339">
        <v>1100</v>
      </c>
      <c r="N23" s="185">
        <v>1220</v>
      </c>
    </row>
    <row r="24" spans="1:14" x14ac:dyDescent="0.25">
      <c r="A24" s="299" t="s">
        <v>450</v>
      </c>
      <c r="B24" s="300">
        <v>111.047</v>
      </c>
      <c r="C24" s="206">
        <v>34.136000000000003</v>
      </c>
      <c r="D24" s="207">
        <v>11.21</v>
      </c>
      <c r="E24" s="207">
        <v>36.475000000000001</v>
      </c>
      <c r="F24" s="207">
        <v>18.021000000000001</v>
      </c>
      <c r="G24" s="209">
        <v>11.205</v>
      </c>
      <c r="H24" s="210">
        <v>6.4029999999999996</v>
      </c>
      <c r="I24" s="208">
        <v>6.1550000000000002</v>
      </c>
      <c r="J24" s="208">
        <v>16.437999999999999</v>
      </c>
      <c r="K24" s="208">
        <v>22.04</v>
      </c>
      <c r="L24" s="301">
        <v>56.158000000000001</v>
      </c>
      <c r="M24" s="339">
        <v>1000</v>
      </c>
      <c r="N24" s="185">
        <v>1193</v>
      </c>
    </row>
    <row r="25" spans="1:14" x14ac:dyDescent="0.25">
      <c r="A25" s="299" t="s">
        <v>451</v>
      </c>
      <c r="B25" s="300">
        <v>372.82249999999999</v>
      </c>
      <c r="C25" s="206">
        <v>143.60929999999999</v>
      </c>
      <c r="D25" s="207">
        <v>30.790659999999999</v>
      </c>
      <c r="E25" s="207">
        <v>91.953913</v>
      </c>
      <c r="F25" s="207">
        <v>81.058410000000009</v>
      </c>
      <c r="G25" s="209">
        <v>25.41019</v>
      </c>
      <c r="H25" s="210">
        <v>23.010950000000001</v>
      </c>
      <c r="I25" s="208">
        <v>44.887050000000002</v>
      </c>
      <c r="J25" s="208">
        <v>65.078540000000004</v>
      </c>
      <c r="K25" s="208">
        <v>71.453082999999992</v>
      </c>
      <c r="L25" s="301">
        <v>151.28790000000001</v>
      </c>
      <c r="M25" s="339">
        <v>900</v>
      </c>
      <c r="N25" s="185">
        <v>1065</v>
      </c>
    </row>
    <row r="26" spans="1:14" x14ac:dyDescent="0.25">
      <c r="A26" s="299" t="s">
        <v>452</v>
      </c>
      <c r="B26" s="300">
        <v>81.639759999999995</v>
      </c>
      <c r="C26" s="206">
        <v>31.49607</v>
      </c>
      <c r="D26" s="207">
        <v>15.159120000000001</v>
      </c>
      <c r="E26" s="207">
        <v>15.174496</v>
      </c>
      <c r="F26" s="207">
        <v>13.179984000000001</v>
      </c>
      <c r="G26" s="209">
        <v>6.6300879999999998</v>
      </c>
      <c r="H26" s="210">
        <v>7.9438760000000004</v>
      </c>
      <c r="I26" s="208">
        <v>15.959607999999999</v>
      </c>
      <c r="J26" s="208">
        <v>24.621744</v>
      </c>
      <c r="K26" s="208">
        <v>13.831308000000002</v>
      </c>
      <c r="L26" s="301">
        <v>13.681520000000001</v>
      </c>
      <c r="M26" s="339">
        <v>700</v>
      </c>
      <c r="N26" s="185">
        <v>868</v>
      </c>
    </row>
    <row r="27" spans="1:14" x14ac:dyDescent="0.25">
      <c r="A27" s="299" t="s">
        <v>453</v>
      </c>
      <c r="B27" s="300">
        <v>1328.2253999999998</v>
      </c>
      <c r="C27" s="206">
        <v>273.06549999999999</v>
      </c>
      <c r="D27" s="207">
        <v>338.18740000000003</v>
      </c>
      <c r="E27" s="207">
        <v>336.63819999999998</v>
      </c>
      <c r="F27" s="207">
        <v>370.51559999999995</v>
      </c>
      <c r="G27" s="209">
        <v>9.8187239999999996</v>
      </c>
      <c r="H27" s="210">
        <v>100.25319999999999</v>
      </c>
      <c r="I27" s="208">
        <v>76.005960000000002</v>
      </c>
      <c r="J27" s="208">
        <v>190.29092</v>
      </c>
      <c r="K27" s="208">
        <v>280.21226000000001</v>
      </c>
      <c r="L27" s="301">
        <v>640.10990000000004</v>
      </c>
      <c r="M27" s="339">
        <v>990</v>
      </c>
      <c r="N27" s="185">
        <v>1110</v>
      </c>
    </row>
    <row r="28" spans="1:14" x14ac:dyDescent="0.25">
      <c r="A28" s="299" t="s">
        <v>454</v>
      </c>
      <c r="B28" s="300">
        <v>309.20620000000002</v>
      </c>
      <c r="C28" s="206">
        <v>96.496182000000005</v>
      </c>
      <c r="D28" s="207">
        <v>61.151540000000004</v>
      </c>
      <c r="E28" s="207">
        <v>96.387203</v>
      </c>
      <c r="F28" s="207">
        <v>48.394035000000002</v>
      </c>
      <c r="G28" s="209">
        <v>6.777228</v>
      </c>
      <c r="H28" s="210">
        <v>31.777639999999998</v>
      </c>
      <c r="I28" s="208">
        <v>60.508189999999999</v>
      </c>
      <c r="J28" s="208">
        <v>91.251942</v>
      </c>
      <c r="K28" s="208">
        <v>49.595536000000003</v>
      </c>
      <c r="L28" s="301">
        <v>60.458722000000002</v>
      </c>
      <c r="M28" s="339">
        <v>700</v>
      </c>
      <c r="N28" s="185">
        <v>856</v>
      </c>
    </row>
    <row r="29" spans="1:14" x14ac:dyDescent="0.25">
      <c r="A29" s="299" t="s">
        <v>455</v>
      </c>
      <c r="B29" s="300">
        <v>336.27300000000002</v>
      </c>
      <c r="C29" s="206">
        <v>105.86</v>
      </c>
      <c r="D29" s="207">
        <v>63.433</v>
      </c>
      <c r="E29" s="207">
        <v>72.195999999999998</v>
      </c>
      <c r="F29" s="207">
        <v>92.183000000000007</v>
      </c>
      <c r="G29" s="209">
        <v>2.601</v>
      </c>
      <c r="H29" s="210">
        <v>38.712000000000003</v>
      </c>
      <c r="I29" s="208">
        <v>66.491</v>
      </c>
      <c r="J29" s="208">
        <v>99.51</v>
      </c>
      <c r="K29" s="208">
        <v>61.8</v>
      </c>
      <c r="L29" s="301">
        <v>57.024000000000001</v>
      </c>
      <c r="M29" s="339">
        <v>700</v>
      </c>
      <c r="N29" s="185">
        <v>810</v>
      </c>
    </row>
    <row r="30" spans="1:14" x14ac:dyDescent="0.25">
      <c r="A30" s="299" t="s">
        <v>456</v>
      </c>
      <c r="B30" s="300">
        <v>102.081</v>
      </c>
      <c r="C30" s="206">
        <v>41.576999999999998</v>
      </c>
      <c r="D30" s="207">
        <v>13.154</v>
      </c>
      <c r="E30" s="207">
        <v>26.481000000000002</v>
      </c>
      <c r="F30" s="207">
        <v>17.007000000000001</v>
      </c>
      <c r="G30" s="209">
        <v>3.8620000000000001</v>
      </c>
      <c r="H30" s="210">
        <v>4.016</v>
      </c>
      <c r="I30" s="208">
        <v>4.7359999999999998</v>
      </c>
      <c r="J30" s="208">
        <v>11.837</v>
      </c>
      <c r="K30" s="208">
        <v>19.167000000000002</v>
      </c>
      <c r="L30" s="301">
        <v>60.844000000000001</v>
      </c>
      <c r="M30" s="339">
        <v>1100</v>
      </c>
      <c r="N30" s="185">
        <v>1236</v>
      </c>
    </row>
    <row r="31" spans="1:14" x14ac:dyDescent="0.25">
      <c r="A31" s="299" t="s">
        <v>457</v>
      </c>
      <c r="B31" s="300">
        <v>108.544</v>
      </c>
      <c r="C31" s="206">
        <v>36.609000000000002</v>
      </c>
      <c r="D31" s="207">
        <v>13.186</v>
      </c>
      <c r="E31" s="207">
        <v>25.876999999999999</v>
      </c>
      <c r="F31" s="207">
        <v>15.946</v>
      </c>
      <c r="G31" s="209">
        <v>16.925999999999998</v>
      </c>
      <c r="H31" s="210">
        <v>11.997</v>
      </c>
      <c r="I31" s="208">
        <v>18.545999999999999</v>
      </c>
      <c r="J31" s="208">
        <v>30.228999999999999</v>
      </c>
      <c r="K31" s="208">
        <v>21.73</v>
      </c>
      <c r="L31" s="301">
        <v>21.364000000000001</v>
      </c>
      <c r="M31" s="339">
        <v>720</v>
      </c>
      <c r="N31" s="185">
        <v>900</v>
      </c>
    </row>
    <row r="32" spans="1:14" x14ac:dyDescent="0.25">
      <c r="A32" s="299" t="s">
        <v>458</v>
      </c>
      <c r="B32" s="300">
        <v>343.05430000000001</v>
      </c>
      <c r="C32" s="206">
        <v>108.11288</v>
      </c>
      <c r="D32" s="207">
        <v>76.160404999999997</v>
      </c>
      <c r="E32" s="207">
        <v>96.215299999999999</v>
      </c>
      <c r="F32" s="207">
        <v>57.694004999999997</v>
      </c>
      <c r="G32" s="209">
        <v>4.8717250000000005</v>
      </c>
      <c r="H32" s="210">
        <v>24.979115</v>
      </c>
      <c r="I32" s="208">
        <v>44.109199999999994</v>
      </c>
      <c r="J32" s="208">
        <v>86.516005000000007</v>
      </c>
      <c r="K32" s="208">
        <v>80.967145000000002</v>
      </c>
      <c r="L32" s="301">
        <v>96.33697500000001</v>
      </c>
      <c r="M32" s="339">
        <v>800</v>
      </c>
      <c r="N32" s="185">
        <v>970</v>
      </c>
    </row>
    <row r="33" spans="1:14" x14ac:dyDescent="0.25">
      <c r="A33" s="299" t="s">
        <v>459</v>
      </c>
      <c r="B33" s="300">
        <v>1199.6648</v>
      </c>
      <c r="C33" s="206">
        <v>316.61920000000003</v>
      </c>
      <c r="D33" s="207">
        <v>120.4609</v>
      </c>
      <c r="E33" s="207">
        <v>393.19959999999998</v>
      </c>
      <c r="F33" s="207">
        <v>344.74259999999998</v>
      </c>
      <c r="G33" s="209">
        <v>24.642526</v>
      </c>
      <c r="H33" s="210">
        <v>43.320048</v>
      </c>
      <c r="I33" s="208">
        <v>39.499642000000001</v>
      </c>
      <c r="J33" s="208">
        <v>168.43429999999998</v>
      </c>
      <c r="K33" s="208">
        <v>278.65379999999999</v>
      </c>
      <c r="L33" s="301">
        <v>645.92319999999995</v>
      </c>
      <c r="M33" s="339">
        <v>1000</v>
      </c>
      <c r="N33" s="185">
        <v>1194</v>
      </c>
    </row>
    <row r="34" spans="1:14" x14ac:dyDescent="0.25">
      <c r="A34" s="299" t="s">
        <v>460</v>
      </c>
      <c r="B34" s="300">
        <v>128.316</v>
      </c>
      <c r="C34" s="206">
        <v>53.183</v>
      </c>
      <c r="D34" s="207">
        <v>27.395</v>
      </c>
      <c r="E34" s="207">
        <v>32.804000000000002</v>
      </c>
      <c r="F34" s="207">
        <v>14.731999999999999</v>
      </c>
      <c r="G34" s="209">
        <v>0.20200000000000001</v>
      </c>
      <c r="H34" s="210">
        <v>13.502000000000001</v>
      </c>
      <c r="I34" s="208">
        <v>33.69</v>
      </c>
      <c r="J34" s="208">
        <v>42.564</v>
      </c>
      <c r="K34" s="208">
        <v>20.481999999999999</v>
      </c>
      <c r="L34" s="301">
        <v>14.321999999999999</v>
      </c>
      <c r="M34" s="339">
        <v>650</v>
      </c>
      <c r="N34" s="185">
        <v>820</v>
      </c>
    </row>
    <row r="35" spans="1:14" x14ac:dyDescent="0.25">
      <c r="A35" s="299" t="s">
        <v>461</v>
      </c>
      <c r="B35" s="300">
        <v>78.241</v>
      </c>
      <c r="C35" s="206">
        <v>37.829000000000001</v>
      </c>
      <c r="D35" s="207">
        <v>10.121</v>
      </c>
      <c r="E35" s="207">
        <v>16.809999999999999</v>
      </c>
      <c r="F35" s="207">
        <v>9.4239999999999995</v>
      </c>
      <c r="G35" s="209">
        <v>4.0570000000000004</v>
      </c>
      <c r="H35" s="210">
        <v>5.0599999999999996</v>
      </c>
      <c r="I35" s="208">
        <v>6.5659999999999998</v>
      </c>
      <c r="J35" s="208">
        <v>10.388999999999999</v>
      </c>
      <c r="K35" s="208">
        <v>17.675000000000001</v>
      </c>
      <c r="L35" s="301">
        <v>35.252000000000002</v>
      </c>
      <c r="M35" s="339">
        <v>980</v>
      </c>
      <c r="N35" s="185">
        <v>1100</v>
      </c>
    </row>
    <row r="36" spans="1:14" x14ac:dyDescent="0.25">
      <c r="A36" s="299" t="s">
        <v>462</v>
      </c>
      <c r="B36" s="300">
        <v>432.78219999999999</v>
      </c>
      <c r="C36" s="206">
        <v>118.7332</v>
      </c>
      <c r="D36" s="207">
        <v>35.097574000000002</v>
      </c>
      <c r="E36" s="207">
        <v>109.17739999999999</v>
      </c>
      <c r="F36" s="207">
        <v>164.09720000000002</v>
      </c>
      <c r="G36" s="209">
        <v>5.676882</v>
      </c>
      <c r="H36" s="210">
        <v>19.252119</v>
      </c>
      <c r="I36" s="208">
        <v>9.0877160000000003</v>
      </c>
      <c r="J36" s="208">
        <v>15.140328999999999</v>
      </c>
      <c r="K36" s="208">
        <v>42.771396000000003</v>
      </c>
      <c r="L36" s="301">
        <v>337.28129999999999</v>
      </c>
      <c r="M36" s="339">
        <v>1400</v>
      </c>
      <c r="N36" s="185">
        <v>1470</v>
      </c>
    </row>
    <row r="37" spans="1:14" x14ac:dyDescent="0.25">
      <c r="A37" s="299" t="s">
        <v>463</v>
      </c>
      <c r="B37" s="300">
        <v>91.397850000000005</v>
      </c>
      <c r="C37" s="206">
        <v>28.42334</v>
      </c>
      <c r="D37" s="207">
        <v>7.7776229999999993</v>
      </c>
      <c r="E37" s="207">
        <v>19.999359999999999</v>
      </c>
      <c r="F37" s="207">
        <v>34.509309999999999</v>
      </c>
      <c r="G37" s="209">
        <v>0.68821299999999996</v>
      </c>
      <c r="H37" s="210">
        <v>4.9572079999999996</v>
      </c>
      <c r="I37" s="208">
        <v>6.6593119999999999</v>
      </c>
      <c r="J37" s="208">
        <v>25.421187999999997</v>
      </c>
      <c r="K37" s="208">
        <v>23.048116</v>
      </c>
      <c r="L37" s="301">
        <v>27.644712999999999</v>
      </c>
      <c r="M37" s="339">
        <v>850</v>
      </c>
      <c r="N37" s="185">
        <v>950</v>
      </c>
    </row>
    <row r="38" spans="1:14" x14ac:dyDescent="0.25">
      <c r="A38" s="299" t="s">
        <v>464</v>
      </c>
      <c r="B38" s="300">
        <v>563.57730000000004</v>
      </c>
      <c r="C38" s="206">
        <v>225.26379999999997</v>
      </c>
      <c r="D38" s="207">
        <v>66.49203</v>
      </c>
      <c r="E38" s="207">
        <v>151.67670000000001</v>
      </c>
      <c r="F38" s="207">
        <v>106.65589999999999</v>
      </c>
      <c r="G38" s="209">
        <v>13.488944999999999</v>
      </c>
      <c r="H38" s="210">
        <v>46.32582</v>
      </c>
      <c r="I38" s="208">
        <v>71.102093999999994</v>
      </c>
      <c r="J38" s="208">
        <v>150.11500000000001</v>
      </c>
      <c r="K38" s="208">
        <v>126.10299999999999</v>
      </c>
      <c r="L38" s="301">
        <v>148.79614999999998</v>
      </c>
      <c r="M38" s="339">
        <v>800</v>
      </c>
      <c r="N38" s="185">
        <v>960</v>
      </c>
    </row>
    <row r="39" spans="1:14" x14ac:dyDescent="0.25">
      <c r="A39" s="299" t="s">
        <v>465</v>
      </c>
      <c r="B39" s="300">
        <v>95.574789999999993</v>
      </c>
      <c r="C39" s="206">
        <v>29.283540000000002</v>
      </c>
      <c r="D39" s="207">
        <v>10.13917</v>
      </c>
      <c r="E39" s="207">
        <v>33.456480000000006</v>
      </c>
      <c r="F39" s="207">
        <v>17.725466000000001</v>
      </c>
      <c r="G39" s="209">
        <v>4.9701339999999998</v>
      </c>
      <c r="H39" s="210">
        <v>9.8129670000000004</v>
      </c>
      <c r="I39" s="208">
        <v>8.2035750000000007</v>
      </c>
      <c r="J39" s="208">
        <v>16.904949999999999</v>
      </c>
      <c r="K39" s="208">
        <v>19.859266999999999</v>
      </c>
      <c r="L39" s="301">
        <v>37.908338999999998</v>
      </c>
      <c r="M39" s="339">
        <v>900</v>
      </c>
      <c r="N39" s="185">
        <v>1053</v>
      </c>
    </row>
    <row r="40" spans="1:14" x14ac:dyDescent="0.25">
      <c r="A40" s="299" t="s">
        <v>466</v>
      </c>
      <c r="B40" s="300">
        <v>122.05510000000001</v>
      </c>
      <c r="C40" s="206">
        <v>52.344336000000006</v>
      </c>
      <c r="D40" s="207">
        <v>16.767759999999999</v>
      </c>
      <c r="E40" s="207">
        <v>31.973407999999999</v>
      </c>
      <c r="F40" s="207">
        <v>14.545168</v>
      </c>
      <c r="G40" s="209">
        <v>6.4243999999999994</v>
      </c>
      <c r="H40" s="210">
        <v>12.88768</v>
      </c>
      <c r="I40" s="208">
        <v>22.768135999999998</v>
      </c>
      <c r="J40" s="208">
        <v>35.493423999999997</v>
      </c>
      <c r="K40" s="208">
        <v>22.347360000000002</v>
      </c>
      <c r="L40" s="301">
        <v>24.292231999999998</v>
      </c>
      <c r="M40" s="339">
        <v>710</v>
      </c>
      <c r="N40" s="185">
        <v>840</v>
      </c>
    </row>
    <row r="41" spans="1:14" x14ac:dyDescent="0.25">
      <c r="A41" s="299" t="s">
        <v>467</v>
      </c>
      <c r="B41" s="300">
        <v>153.64099999999999</v>
      </c>
      <c r="C41" s="206">
        <v>64.308000000000007</v>
      </c>
      <c r="D41" s="207">
        <v>29.945</v>
      </c>
      <c r="E41" s="207">
        <v>34.475999999999999</v>
      </c>
      <c r="F41" s="207">
        <v>18.908000000000001</v>
      </c>
      <c r="G41" s="209">
        <v>6.0039999999999996</v>
      </c>
      <c r="H41" s="210">
        <v>11.513999999999999</v>
      </c>
      <c r="I41" s="208">
        <v>16.908000000000001</v>
      </c>
      <c r="J41" s="208">
        <v>32.917000000000002</v>
      </c>
      <c r="K41" s="208">
        <v>36.161999999999999</v>
      </c>
      <c r="L41" s="301">
        <v>51.104999999999997</v>
      </c>
      <c r="M41" s="339">
        <v>850</v>
      </c>
      <c r="N41" s="185">
        <v>1037</v>
      </c>
    </row>
    <row r="42" spans="1:14" x14ac:dyDescent="0.25">
      <c r="A42" s="299" t="s">
        <v>468</v>
      </c>
      <c r="B42" s="300">
        <v>116.90414999999999</v>
      </c>
      <c r="C42" s="206">
        <v>37.759698999999998</v>
      </c>
      <c r="D42" s="207">
        <v>21.827649000000001</v>
      </c>
      <c r="E42" s="207">
        <v>30.289982999999999</v>
      </c>
      <c r="F42" s="207">
        <v>21.545891000000001</v>
      </c>
      <c r="G42" s="209">
        <v>5.4809279999999996</v>
      </c>
      <c r="H42" s="210">
        <v>8.5013109999999994</v>
      </c>
      <c r="I42" s="208">
        <v>14.161556000000001</v>
      </c>
      <c r="J42" s="208">
        <v>26.630813999999997</v>
      </c>
      <c r="K42" s="208">
        <v>27.26745</v>
      </c>
      <c r="L42" s="301">
        <v>35.351868000000003</v>
      </c>
      <c r="M42" s="339">
        <v>830</v>
      </c>
      <c r="N42" s="185">
        <v>960</v>
      </c>
    </row>
    <row r="43" spans="1:14" x14ac:dyDescent="0.25">
      <c r="A43" s="299" t="s">
        <v>469</v>
      </c>
      <c r="B43" s="300">
        <v>122.5873</v>
      </c>
      <c r="C43" s="206">
        <v>46.469620000000006</v>
      </c>
      <c r="D43" s="207">
        <v>14.047152000000001</v>
      </c>
      <c r="E43" s="207">
        <v>35.816900000000004</v>
      </c>
      <c r="F43" s="207">
        <v>14.564399999999999</v>
      </c>
      <c r="G43" s="209">
        <v>11.68923</v>
      </c>
      <c r="H43" s="210">
        <v>15.369950000000001</v>
      </c>
      <c r="I43" s="208">
        <v>28.337880000000002</v>
      </c>
      <c r="J43" s="208">
        <v>31.641560000000002</v>
      </c>
      <c r="K43" s="208">
        <v>23.461463999999999</v>
      </c>
      <c r="L43" s="301">
        <v>18.888376000000001</v>
      </c>
      <c r="M43" s="339">
        <v>700</v>
      </c>
      <c r="N43" s="185">
        <v>858</v>
      </c>
    </row>
    <row r="44" spans="1:14" x14ac:dyDescent="0.25">
      <c r="A44" s="299" t="s">
        <v>470</v>
      </c>
      <c r="B44" s="300">
        <v>110.6532</v>
      </c>
      <c r="C44" s="206">
        <v>35.325631999999999</v>
      </c>
      <c r="D44" s="207">
        <v>16.987351999999998</v>
      </c>
      <c r="E44" s="207">
        <v>25.594448</v>
      </c>
      <c r="F44" s="207">
        <v>17.171759999999999</v>
      </c>
      <c r="G44" s="209">
        <v>15.57396</v>
      </c>
      <c r="H44" s="210">
        <v>13.979848</v>
      </c>
      <c r="I44" s="208">
        <v>23.17</v>
      </c>
      <c r="J44" s="208">
        <v>24.309463999999998</v>
      </c>
      <c r="K44" s="208">
        <v>16.189527999999999</v>
      </c>
      <c r="L44" s="301">
        <v>25.240119999999997</v>
      </c>
      <c r="M44" s="339">
        <v>700</v>
      </c>
      <c r="N44" s="185">
        <v>870</v>
      </c>
    </row>
    <row r="45" spans="1:14" x14ac:dyDescent="0.25">
      <c r="A45" s="299" t="s">
        <v>471</v>
      </c>
      <c r="B45" s="300">
        <v>77.933999999999997</v>
      </c>
      <c r="C45" s="206">
        <v>27.867999999999999</v>
      </c>
      <c r="D45" s="207">
        <v>16.631</v>
      </c>
      <c r="E45" s="207">
        <v>20.416</v>
      </c>
      <c r="F45" s="207">
        <v>10.417</v>
      </c>
      <c r="G45" s="209">
        <v>2.6019999999999999</v>
      </c>
      <c r="H45" s="210">
        <v>8.4320000000000004</v>
      </c>
      <c r="I45" s="208">
        <v>10.131</v>
      </c>
      <c r="J45" s="208">
        <v>18.521000000000001</v>
      </c>
      <c r="K45" s="208">
        <v>17.018999999999998</v>
      </c>
      <c r="L45" s="301">
        <v>19.239000000000001</v>
      </c>
      <c r="M45" s="339">
        <v>790</v>
      </c>
      <c r="N45" s="185">
        <v>920</v>
      </c>
    </row>
    <row r="46" spans="1:14" x14ac:dyDescent="0.25">
      <c r="A46" s="299" t="s">
        <v>358</v>
      </c>
      <c r="B46" s="300">
        <v>174.27199999999999</v>
      </c>
      <c r="C46" s="206">
        <v>30.27</v>
      </c>
      <c r="D46" s="207">
        <v>58.290999999999997</v>
      </c>
      <c r="E46" s="207">
        <v>43.183999999999997</v>
      </c>
      <c r="F46" s="207">
        <v>42.173999999999999</v>
      </c>
      <c r="G46" s="209">
        <v>0.35299999999999998</v>
      </c>
      <c r="H46" s="210">
        <v>17.106999999999999</v>
      </c>
      <c r="I46" s="208">
        <v>9.234</v>
      </c>
      <c r="J46" s="208">
        <v>27.89</v>
      </c>
      <c r="K46" s="208">
        <v>37.706000000000003</v>
      </c>
      <c r="L46" s="301">
        <v>76.114999999999995</v>
      </c>
      <c r="M46" s="339">
        <v>950</v>
      </c>
      <c r="N46" s="185">
        <v>1100</v>
      </c>
    </row>
    <row r="47" spans="1:14" x14ac:dyDescent="0.25">
      <c r="A47" s="299" t="s">
        <v>472</v>
      </c>
      <c r="B47" s="300">
        <v>1077.6103999999998</v>
      </c>
      <c r="C47" s="206">
        <v>289.35401999999999</v>
      </c>
      <c r="D47" s="207">
        <v>85.134919999999994</v>
      </c>
      <c r="E47" s="207">
        <v>342.53270000000003</v>
      </c>
      <c r="F47" s="207">
        <v>321.94538</v>
      </c>
      <c r="G47" s="209">
        <v>38.643419999999999</v>
      </c>
      <c r="H47" s="210">
        <v>37.680320000000002</v>
      </c>
      <c r="I47" s="208">
        <v>53.43844</v>
      </c>
      <c r="J47" s="208">
        <v>203.46304000000001</v>
      </c>
      <c r="K47" s="208">
        <v>242.46850000000001</v>
      </c>
      <c r="L47" s="301">
        <v>506.71547999999996</v>
      </c>
      <c r="M47" s="339">
        <v>980</v>
      </c>
      <c r="N47" s="185">
        <v>1120</v>
      </c>
    </row>
    <row r="48" spans="1:14" x14ac:dyDescent="0.25">
      <c r="A48" s="299" t="s">
        <v>473</v>
      </c>
      <c r="B48" s="300">
        <v>299.87799999999999</v>
      </c>
      <c r="C48" s="206">
        <v>119.18899999999999</v>
      </c>
      <c r="D48" s="207">
        <v>40.075000000000003</v>
      </c>
      <c r="E48" s="207">
        <v>88.251000000000005</v>
      </c>
      <c r="F48" s="207">
        <v>45.637999999999998</v>
      </c>
      <c r="G48" s="209">
        <v>6.7249999999999996</v>
      </c>
      <c r="H48" s="210">
        <v>17.443000000000001</v>
      </c>
      <c r="I48" s="208">
        <v>45.707000000000001</v>
      </c>
      <c r="J48" s="208">
        <v>93.1</v>
      </c>
      <c r="K48" s="208">
        <v>66.027000000000001</v>
      </c>
      <c r="L48" s="301">
        <v>69.921999999999997</v>
      </c>
      <c r="M48" s="339">
        <v>750</v>
      </c>
      <c r="N48" s="185">
        <v>940</v>
      </c>
    </row>
    <row r="49" spans="1:14" x14ac:dyDescent="0.25">
      <c r="A49" s="299" t="s">
        <v>474</v>
      </c>
      <c r="B49" s="300">
        <v>78.783429999999996</v>
      </c>
      <c r="C49" s="206">
        <v>31.163048</v>
      </c>
      <c r="D49" s="207">
        <v>10.894672</v>
      </c>
      <c r="E49" s="207">
        <v>24.580942</v>
      </c>
      <c r="F49" s="207">
        <v>5.9040159999999995</v>
      </c>
      <c r="G49" s="209">
        <v>6.2407520000000005</v>
      </c>
      <c r="H49" s="210">
        <v>15.462237999999999</v>
      </c>
      <c r="I49" s="208">
        <v>11.115563</v>
      </c>
      <c r="J49" s="208">
        <v>21.263589</v>
      </c>
      <c r="K49" s="208">
        <v>15.379597</v>
      </c>
      <c r="L49" s="301">
        <v>10.344498</v>
      </c>
      <c r="M49" s="339">
        <v>680</v>
      </c>
      <c r="N49" s="185">
        <v>890</v>
      </c>
    </row>
    <row r="50" spans="1:14" x14ac:dyDescent="0.25">
      <c r="A50" s="299" t="s">
        <v>475</v>
      </c>
      <c r="B50" s="300">
        <v>218.95429999999999</v>
      </c>
      <c r="C50" s="206">
        <v>79.223798000000002</v>
      </c>
      <c r="D50" s="207">
        <v>24.491382000000002</v>
      </c>
      <c r="E50" s="207">
        <v>56.396017999999998</v>
      </c>
      <c r="F50" s="207">
        <v>41.839910000000003</v>
      </c>
      <c r="G50" s="209">
        <v>17.003177999999998</v>
      </c>
      <c r="H50" s="210">
        <v>11.707208000000001</v>
      </c>
      <c r="I50" s="208">
        <v>15.428276</v>
      </c>
      <c r="J50" s="208">
        <v>39.694896</v>
      </c>
      <c r="K50" s="208">
        <v>45.222055999999995</v>
      </c>
      <c r="L50" s="301">
        <v>98.681948000000006</v>
      </c>
      <c r="M50" s="339">
        <v>950</v>
      </c>
      <c r="N50" s="185">
        <v>1100</v>
      </c>
    </row>
    <row r="51" spans="1:14" x14ac:dyDescent="0.25">
      <c r="A51" s="299" t="s">
        <v>476</v>
      </c>
      <c r="B51" s="300">
        <v>314.8263</v>
      </c>
      <c r="C51" s="206">
        <v>129.85419999999999</v>
      </c>
      <c r="D51" s="207">
        <v>41.078580000000002</v>
      </c>
      <c r="E51" s="207">
        <v>75.669789999999992</v>
      </c>
      <c r="F51" s="207">
        <v>64.615594999999999</v>
      </c>
      <c r="G51" s="209">
        <v>3.6080830000000002</v>
      </c>
      <c r="H51" s="210">
        <v>27.944569999999999</v>
      </c>
      <c r="I51" s="208">
        <v>40.596220000000002</v>
      </c>
      <c r="J51" s="208">
        <v>86.149590000000003</v>
      </c>
      <c r="K51" s="208">
        <v>64.061692000000008</v>
      </c>
      <c r="L51" s="301">
        <v>85.556550000000001</v>
      </c>
      <c r="M51" s="339">
        <v>780</v>
      </c>
      <c r="N51" s="185">
        <v>988</v>
      </c>
    </row>
    <row r="52" spans="1:14" x14ac:dyDescent="0.25">
      <c r="A52" s="299" t="s">
        <v>477</v>
      </c>
      <c r="B52" s="300">
        <v>120.3905</v>
      </c>
      <c r="C52" s="206">
        <v>43.966267000000002</v>
      </c>
      <c r="D52" s="207">
        <v>16.795715999999999</v>
      </c>
      <c r="E52" s="207">
        <v>31.196120999999998</v>
      </c>
      <c r="F52" s="207">
        <v>17.617901000000003</v>
      </c>
      <c r="G52" s="209">
        <v>10.814448000000001</v>
      </c>
      <c r="H52" s="210">
        <v>16.521265</v>
      </c>
      <c r="I52" s="208">
        <v>23.676179000000001</v>
      </c>
      <c r="J52" s="208">
        <v>29.221968</v>
      </c>
      <c r="K52" s="208">
        <v>19.987596</v>
      </c>
      <c r="L52" s="301">
        <v>21.933705000000003</v>
      </c>
      <c r="M52" s="339">
        <v>680</v>
      </c>
      <c r="N52" s="185">
        <v>852</v>
      </c>
    </row>
    <row r="53" spans="1:14" x14ac:dyDescent="0.25">
      <c r="A53" s="299" t="s">
        <v>478</v>
      </c>
      <c r="B53" s="300">
        <v>79.838999999999999</v>
      </c>
      <c r="C53" s="206">
        <v>35.414999999999999</v>
      </c>
      <c r="D53" s="207">
        <v>12.614000000000001</v>
      </c>
      <c r="E53" s="207">
        <v>13.066000000000001</v>
      </c>
      <c r="F53" s="207">
        <v>8.4499999999999993</v>
      </c>
      <c r="G53" s="209">
        <v>10.294</v>
      </c>
      <c r="H53" s="210">
        <v>3.4119999999999999</v>
      </c>
      <c r="I53" s="208">
        <v>12.797000000000001</v>
      </c>
      <c r="J53" s="208">
        <v>19.469000000000001</v>
      </c>
      <c r="K53" s="208">
        <v>12.955</v>
      </c>
      <c r="L53" s="301">
        <v>27.172999999999998</v>
      </c>
      <c r="M53" s="339">
        <v>800</v>
      </c>
      <c r="N53" s="185">
        <v>1000</v>
      </c>
    </row>
    <row r="54" spans="1:14" x14ac:dyDescent="0.25">
      <c r="A54" s="299" t="s">
        <v>479</v>
      </c>
      <c r="B54" s="300">
        <v>413.67700000000002</v>
      </c>
      <c r="C54" s="206">
        <v>143.99299999999999</v>
      </c>
      <c r="D54" s="207">
        <v>67.593999999999994</v>
      </c>
      <c r="E54" s="207">
        <v>113.087</v>
      </c>
      <c r="F54" s="207">
        <v>80.027000000000001</v>
      </c>
      <c r="G54" s="209">
        <v>8.9760000000000009</v>
      </c>
      <c r="H54" s="210">
        <v>9.5960000000000001</v>
      </c>
      <c r="I54" s="208">
        <v>17.018000000000001</v>
      </c>
      <c r="J54" s="208">
        <v>59.646999999999998</v>
      </c>
      <c r="K54" s="208">
        <v>92.995999999999995</v>
      </c>
      <c r="L54" s="301">
        <v>224.59399999999999</v>
      </c>
      <c r="M54" s="339">
        <v>1000</v>
      </c>
      <c r="N54" s="185">
        <v>1180</v>
      </c>
    </row>
    <row r="55" spans="1:14" x14ac:dyDescent="0.25">
      <c r="A55" s="299" t="s">
        <v>367</v>
      </c>
      <c r="B55" s="300">
        <v>115.77889999999999</v>
      </c>
      <c r="C55" s="206">
        <v>41.181274999999999</v>
      </c>
      <c r="D55" s="207">
        <v>16.916014000000001</v>
      </c>
      <c r="E55" s="207">
        <v>33.582903999999999</v>
      </c>
      <c r="F55" s="207">
        <v>15.13677</v>
      </c>
      <c r="G55" s="209">
        <v>8.9618909999999996</v>
      </c>
      <c r="H55" s="210">
        <v>13.451379999999999</v>
      </c>
      <c r="I55" s="208">
        <v>25.236968000000001</v>
      </c>
      <c r="J55" s="208">
        <v>42.002675000000004</v>
      </c>
      <c r="K55" s="208">
        <v>15.273335999999999</v>
      </c>
      <c r="L55" s="301">
        <v>14.942236999999999</v>
      </c>
      <c r="M55" s="339">
        <v>650</v>
      </c>
      <c r="N55" s="185">
        <v>835</v>
      </c>
    </row>
    <row r="56" spans="1:14" x14ac:dyDescent="0.25">
      <c r="A56" s="299" t="s">
        <v>480</v>
      </c>
      <c r="B56" s="300">
        <v>2381.366</v>
      </c>
      <c r="C56" s="206">
        <v>635.15800000000002</v>
      </c>
      <c r="D56" s="207">
        <v>354.05599999999998</v>
      </c>
      <c r="E56" s="207">
        <v>595.71100000000001</v>
      </c>
      <c r="F56" s="207">
        <v>769.60500000000002</v>
      </c>
      <c r="G56" s="209">
        <v>26.835999999999999</v>
      </c>
      <c r="H56" s="210">
        <v>91.97</v>
      </c>
      <c r="I56" s="208">
        <v>56.152999999999999</v>
      </c>
      <c r="J56" s="208">
        <v>85.802999999999997</v>
      </c>
      <c r="K56" s="208">
        <v>176.14699999999999</v>
      </c>
      <c r="L56" s="301">
        <v>1915.5450000000001</v>
      </c>
      <c r="M56" s="339">
        <v>1500</v>
      </c>
      <c r="N56" s="185">
        <v>1650</v>
      </c>
    </row>
    <row r="57" spans="1:14" x14ac:dyDescent="0.25">
      <c r="A57" s="299" t="s">
        <v>481</v>
      </c>
      <c r="B57" s="300">
        <v>181.53539000000001</v>
      </c>
      <c r="C57" s="206">
        <v>63.879404000000001</v>
      </c>
      <c r="D57" s="207">
        <v>35.440419999999996</v>
      </c>
      <c r="E57" s="207">
        <v>51.337032000000001</v>
      </c>
      <c r="F57" s="207">
        <v>24.883406000000001</v>
      </c>
      <c r="G57" s="209">
        <v>5.9951279999999993</v>
      </c>
      <c r="H57" s="210">
        <v>21.739916000000001</v>
      </c>
      <c r="I57" s="208">
        <v>31.884366000000004</v>
      </c>
      <c r="J57" s="208">
        <v>49.650451999999994</v>
      </c>
      <c r="K57" s="208">
        <v>33.193303999999998</v>
      </c>
      <c r="L57" s="301">
        <v>37.181846</v>
      </c>
      <c r="M57" s="339">
        <v>720</v>
      </c>
      <c r="N57" s="185">
        <v>870</v>
      </c>
    </row>
    <row r="58" spans="1:14" x14ac:dyDescent="0.25">
      <c r="A58" s="299" t="s">
        <v>482</v>
      </c>
      <c r="B58" s="300">
        <v>117.5659</v>
      </c>
      <c r="C58" s="206">
        <v>18.3323</v>
      </c>
      <c r="D58" s="207">
        <v>22.75929</v>
      </c>
      <c r="E58" s="207">
        <v>28.83295</v>
      </c>
      <c r="F58" s="207">
        <v>46.618257</v>
      </c>
      <c r="G58" s="209">
        <v>1.0230809999999999</v>
      </c>
      <c r="H58" s="210">
        <v>4.7874790000000003</v>
      </c>
      <c r="I58" s="208">
        <v>6.7023140000000003</v>
      </c>
      <c r="J58" s="208">
        <v>16.941320000000001</v>
      </c>
      <c r="K58" s="208">
        <v>29.031119999999998</v>
      </c>
      <c r="L58" s="301">
        <v>57.371825999999999</v>
      </c>
      <c r="M58" s="339">
        <v>990</v>
      </c>
      <c r="N58" s="185">
        <v>1100</v>
      </c>
    </row>
    <row r="59" spans="1:14" x14ac:dyDescent="0.25">
      <c r="A59" s="299" t="s">
        <v>483</v>
      </c>
      <c r="B59" s="300">
        <v>87.403999999999996</v>
      </c>
      <c r="C59" s="206">
        <v>34.14</v>
      </c>
      <c r="D59" s="207">
        <v>23.713000000000001</v>
      </c>
      <c r="E59" s="207">
        <v>15.185</v>
      </c>
      <c r="F59" s="207">
        <v>5.1020000000000003</v>
      </c>
      <c r="G59" s="209">
        <v>9.2639999999999993</v>
      </c>
      <c r="H59" s="210">
        <v>13.791</v>
      </c>
      <c r="I59" s="208">
        <v>24.488</v>
      </c>
      <c r="J59" s="208">
        <v>21.09</v>
      </c>
      <c r="K59" s="208">
        <v>11.606</v>
      </c>
      <c r="L59" s="301">
        <v>8.0920000000000005</v>
      </c>
      <c r="M59" s="339">
        <v>600</v>
      </c>
      <c r="N59" s="185">
        <v>755</v>
      </c>
    </row>
    <row r="60" spans="1:14" x14ac:dyDescent="0.25">
      <c r="A60" s="299" t="s">
        <v>484</v>
      </c>
      <c r="B60" s="300">
        <v>236.15700000000001</v>
      </c>
      <c r="C60" s="206">
        <v>110.821</v>
      </c>
      <c r="D60" s="207">
        <v>30.926970000000001</v>
      </c>
      <c r="E60" s="207">
        <v>60.793519999999994</v>
      </c>
      <c r="F60" s="207">
        <v>26.210864000000001</v>
      </c>
      <c r="G60" s="209">
        <v>7.4047099999999997</v>
      </c>
      <c r="H60" s="210">
        <v>23.35</v>
      </c>
      <c r="I60" s="208">
        <v>45.132169999999995</v>
      </c>
      <c r="J60" s="208">
        <v>67.824314000000001</v>
      </c>
      <c r="K60" s="208">
        <v>44.831610999999995</v>
      </c>
      <c r="L60" s="301">
        <v>46.215002999999996</v>
      </c>
      <c r="M60" s="339">
        <v>710</v>
      </c>
      <c r="N60" s="185">
        <v>953</v>
      </c>
    </row>
    <row r="61" spans="1:14" x14ac:dyDescent="0.25">
      <c r="A61" s="299" t="s">
        <v>373</v>
      </c>
      <c r="B61" s="300">
        <v>958.41069999999991</v>
      </c>
      <c r="C61" s="206">
        <v>248.0104</v>
      </c>
      <c r="D61" s="207">
        <v>116.0292</v>
      </c>
      <c r="E61" s="207">
        <v>222.04520000000002</v>
      </c>
      <c r="F61" s="207">
        <v>357.29629999999997</v>
      </c>
      <c r="G61" s="209">
        <v>15.029724</v>
      </c>
      <c r="H61" s="210">
        <v>43.414707999999997</v>
      </c>
      <c r="I61" s="208">
        <v>22.035828000000002</v>
      </c>
      <c r="J61" s="208">
        <v>45.545911999999994</v>
      </c>
      <c r="K61" s="208">
        <v>106.99860000000001</v>
      </c>
      <c r="L61" s="301">
        <v>717.93001000000004</v>
      </c>
      <c r="M61" s="339">
        <v>1300</v>
      </c>
      <c r="N61" s="185">
        <v>1440</v>
      </c>
    </row>
    <row r="62" spans="1:14" x14ac:dyDescent="0.25">
      <c r="A62" s="299" t="s">
        <v>485</v>
      </c>
      <c r="B62" s="300">
        <v>274.98500000000001</v>
      </c>
      <c r="C62" s="206">
        <v>49.969000000000001</v>
      </c>
      <c r="D62" s="207">
        <v>86.837999999999994</v>
      </c>
      <c r="E62" s="207">
        <v>56.031999999999996</v>
      </c>
      <c r="F62" s="207">
        <v>81.483000000000004</v>
      </c>
      <c r="G62" s="209">
        <v>0.66300000000000003</v>
      </c>
      <c r="H62" s="210">
        <v>17.954000000000001</v>
      </c>
      <c r="I62" s="208">
        <v>30.396000000000001</v>
      </c>
      <c r="J62" s="208">
        <v>83.063000000000002</v>
      </c>
      <c r="K62" s="208">
        <v>67.787000000000006</v>
      </c>
      <c r="L62" s="301">
        <v>70.299000000000007</v>
      </c>
      <c r="M62" s="339">
        <v>800</v>
      </c>
      <c r="N62" s="185">
        <v>920</v>
      </c>
    </row>
    <row r="63" spans="1:14" x14ac:dyDescent="0.25">
      <c r="A63" s="299" t="s">
        <v>375</v>
      </c>
      <c r="B63" s="300">
        <v>442.01130000000001</v>
      </c>
      <c r="C63" s="206">
        <v>101.8952</v>
      </c>
      <c r="D63" s="207">
        <v>46.991819999999997</v>
      </c>
      <c r="E63" s="207">
        <v>80.751664000000005</v>
      </c>
      <c r="F63" s="207">
        <v>208.69329999999999</v>
      </c>
      <c r="G63" s="209">
        <v>3.6793780000000003</v>
      </c>
      <c r="H63" s="210">
        <v>35.671822999999996</v>
      </c>
      <c r="I63" s="208">
        <v>21.163557000000001</v>
      </c>
      <c r="J63" s="208">
        <v>50.612942000000004</v>
      </c>
      <c r="K63" s="208">
        <v>88.317632000000003</v>
      </c>
      <c r="L63" s="301">
        <v>235.39229999999998</v>
      </c>
      <c r="M63" s="339">
        <v>1000</v>
      </c>
      <c r="N63" s="185">
        <v>1140</v>
      </c>
    </row>
    <row r="64" spans="1:14" x14ac:dyDescent="0.25">
      <c r="A64" s="299" t="s">
        <v>376</v>
      </c>
      <c r="B64" s="300">
        <v>282.00440000000003</v>
      </c>
      <c r="C64" s="206">
        <v>87.304130000000001</v>
      </c>
      <c r="D64" s="207">
        <v>34.763059999999996</v>
      </c>
      <c r="E64" s="207">
        <v>74.789609999999996</v>
      </c>
      <c r="F64" s="207">
        <v>69.943359999999998</v>
      </c>
      <c r="G64" s="209">
        <v>15.204280000000001</v>
      </c>
      <c r="H64" s="210">
        <v>17.167414000000001</v>
      </c>
      <c r="I64" s="208">
        <v>22.033235000000001</v>
      </c>
      <c r="J64" s="208">
        <v>38.941339999999997</v>
      </c>
      <c r="K64" s="208">
        <v>56.178615000000001</v>
      </c>
      <c r="L64" s="301">
        <v>138.6747</v>
      </c>
      <c r="M64" s="339">
        <v>1000</v>
      </c>
      <c r="N64" s="185">
        <v>1150</v>
      </c>
    </row>
    <row r="65" spans="1:14" x14ac:dyDescent="0.25">
      <c r="A65" s="299" t="s">
        <v>486</v>
      </c>
      <c r="B65" s="300">
        <v>138.773</v>
      </c>
      <c r="C65" s="206">
        <v>23.844999999999999</v>
      </c>
      <c r="D65" s="207">
        <v>53.597999999999999</v>
      </c>
      <c r="E65" s="207">
        <v>27.960999999999999</v>
      </c>
      <c r="F65" s="207">
        <v>32.816000000000003</v>
      </c>
      <c r="G65" s="209">
        <v>0.55300000000000005</v>
      </c>
      <c r="H65" s="210">
        <v>17.056000000000001</v>
      </c>
      <c r="I65" s="208">
        <v>7.75</v>
      </c>
      <c r="J65" s="208">
        <v>17.84</v>
      </c>
      <c r="K65" s="208">
        <v>25.774000000000001</v>
      </c>
      <c r="L65" s="301">
        <v>67.28</v>
      </c>
      <c r="M65" s="339">
        <v>980</v>
      </c>
      <c r="N65" s="185">
        <v>1150</v>
      </c>
    </row>
    <row r="66" spans="1:14" x14ac:dyDescent="0.25">
      <c r="A66" s="299" t="s">
        <v>487</v>
      </c>
      <c r="B66" s="300">
        <v>190.98</v>
      </c>
      <c r="C66" s="206">
        <v>68.328000000000003</v>
      </c>
      <c r="D66" s="207">
        <v>50.149000000000001</v>
      </c>
      <c r="E66" s="207">
        <v>30.661999999999999</v>
      </c>
      <c r="F66" s="207">
        <v>38.243000000000002</v>
      </c>
      <c r="G66" s="209">
        <v>3.5979999999999999</v>
      </c>
      <c r="H66" s="210">
        <v>17.577000000000002</v>
      </c>
      <c r="I66" s="208">
        <v>9.9860000000000007</v>
      </c>
      <c r="J66" s="208">
        <v>45.573999999999998</v>
      </c>
      <c r="K66" s="208">
        <v>45.429000000000002</v>
      </c>
      <c r="L66" s="301">
        <v>59.518000000000001</v>
      </c>
      <c r="M66" s="339">
        <v>830</v>
      </c>
      <c r="N66" s="185">
        <v>980</v>
      </c>
    </row>
    <row r="67" spans="1:14" x14ac:dyDescent="0.25">
      <c r="A67" s="299" t="s">
        <v>488</v>
      </c>
      <c r="B67" s="300">
        <v>3725.2447999999999</v>
      </c>
      <c r="C67" s="206">
        <v>380.27190000000002</v>
      </c>
      <c r="D67" s="207">
        <v>907.93259999999998</v>
      </c>
      <c r="E67" s="207">
        <v>690.18489999999997</v>
      </c>
      <c r="F67" s="207">
        <v>1735.1986999999999</v>
      </c>
      <c r="G67" s="209">
        <v>11.656674000000001</v>
      </c>
      <c r="H67" s="210">
        <v>294.69880000000001</v>
      </c>
      <c r="I67" s="208">
        <v>142.23455999999999</v>
      </c>
      <c r="J67" s="208">
        <v>191.00370000000001</v>
      </c>
      <c r="K67" s="208">
        <v>327.33790000000005</v>
      </c>
      <c r="L67" s="301">
        <v>2667.5834</v>
      </c>
      <c r="M67" s="339">
        <v>1400</v>
      </c>
      <c r="N67" s="185">
        <v>1487</v>
      </c>
    </row>
    <row r="68" spans="1:14" x14ac:dyDescent="0.25">
      <c r="A68" s="299" t="s">
        <v>489</v>
      </c>
      <c r="B68" s="300">
        <v>97.778000000000006</v>
      </c>
      <c r="C68" s="206">
        <v>39.049999999999997</v>
      </c>
      <c r="D68" s="207">
        <v>13.022</v>
      </c>
      <c r="E68" s="207">
        <v>23.646999999999998</v>
      </c>
      <c r="F68" s="207">
        <v>17.41</v>
      </c>
      <c r="G68" s="209">
        <v>4.649</v>
      </c>
      <c r="H68" s="210">
        <v>2.2789999999999999</v>
      </c>
      <c r="I68" s="208">
        <v>3.177</v>
      </c>
      <c r="J68" s="208">
        <v>8.9190000000000005</v>
      </c>
      <c r="K68" s="208">
        <v>13.407</v>
      </c>
      <c r="L68" s="301">
        <v>65.474000000000004</v>
      </c>
      <c r="M68" s="339">
        <v>1200</v>
      </c>
      <c r="N68" s="185">
        <v>1310</v>
      </c>
    </row>
    <row r="69" spans="1:14" x14ac:dyDescent="0.25">
      <c r="A69" s="299" t="s">
        <v>490</v>
      </c>
      <c r="B69" s="300">
        <v>57.351610000000001</v>
      </c>
      <c r="C69" s="206">
        <v>22.411330000000003</v>
      </c>
      <c r="D69" s="207">
        <v>14.185913000000001</v>
      </c>
      <c r="E69" s="207">
        <v>7.4570749999999997</v>
      </c>
      <c r="F69" s="207">
        <v>12.019632</v>
      </c>
      <c r="G69" s="209">
        <v>1.2776590000000001</v>
      </c>
      <c r="H69" s="210">
        <v>2.379346</v>
      </c>
      <c r="I69" s="208">
        <v>3.0958249999999996</v>
      </c>
      <c r="J69" s="208">
        <v>11.904624</v>
      </c>
      <c r="K69" s="208">
        <v>11.372479</v>
      </c>
      <c r="L69" s="301">
        <v>26.199762</v>
      </c>
      <c r="M69" s="339">
        <v>950</v>
      </c>
      <c r="N69" s="185">
        <v>1115</v>
      </c>
    </row>
    <row r="70" spans="1:14" x14ac:dyDescent="0.25">
      <c r="A70" s="299" t="s">
        <v>491</v>
      </c>
      <c r="B70" s="300">
        <v>213.12222</v>
      </c>
      <c r="C70" s="206">
        <v>98.885800000000003</v>
      </c>
      <c r="D70" s="207">
        <v>26.804006000000001</v>
      </c>
      <c r="E70" s="207">
        <v>52.454089999999994</v>
      </c>
      <c r="F70" s="207">
        <v>26.190643999999999</v>
      </c>
      <c r="G70" s="209">
        <v>8.7876779999999997</v>
      </c>
      <c r="H70" s="210">
        <v>17.692640000000001</v>
      </c>
      <c r="I70" s="208">
        <v>46.77469</v>
      </c>
      <c r="J70" s="208">
        <v>64.909360000000007</v>
      </c>
      <c r="K70" s="208">
        <v>37.175984</v>
      </c>
      <c r="L70" s="301">
        <v>36.663463999999998</v>
      </c>
      <c r="M70" s="339">
        <v>700</v>
      </c>
      <c r="N70" s="185">
        <v>860</v>
      </c>
    </row>
    <row r="71" spans="1:14" x14ac:dyDescent="0.25">
      <c r="A71" s="299" t="s">
        <v>492</v>
      </c>
      <c r="B71" s="300">
        <v>136.87179999999998</v>
      </c>
      <c r="C71" s="206">
        <v>45.914239999999999</v>
      </c>
      <c r="D71" s="207">
        <v>12.783332</v>
      </c>
      <c r="E71" s="207">
        <v>45.288603999999999</v>
      </c>
      <c r="F71" s="207">
        <v>31.419551999999999</v>
      </c>
      <c r="G71" s="209">
        <v>1.4661</v>
      </c>
      <c r="H71" s="210">
        <v>9.8938120000000005</v>
      </c>
      <c r="I71" s="208">
        <v>17.00262</v>
      </c>
      <c r="J71" s="208">
        <v>37.685744</v>
      </c>
      <c r="K71" s="208">
        <v>34.098199999999999</v>
      </c>
      <c r="L71" s="301">
        <v>35.106459999999998</v>
      </c>
      <c r="M71" s="339">
        <v>800</v>
      </c>
      <c r="N71" s="185">
        <v>933</v>
      </c>
    </row>
    <row r="72" spans="1:14" x14ac:dyDescent="0.25">
      <c r="A72" s="299" t="s">
        <v>493</v>
      </c>
      <c r="B72" s="300">
        <v>386.1431</v>
      </c>
      <c r="C72" s="206">
        <v>123.4696</v>
      </c>
      <c r="D72" s="207">
        <v>41.094679999999997</v>
      </c>
      <c r="E72" s="207">
        <v>123.2675</v>
      </c>
      <c r="F72" s="207">
        <v>84.667248999999998</v>
      </c>
      <c r="G72" s="209">
        <v>13.644150999999999</v>
      </c>
      <c r="H72" s="210">
        <v>12.718268999999999</v>
      </c>
      <c r="I72" s="208">
        <v>12.703932</v>
      </c>
      <c r="J72" s="208">
        <v>34.526279000000002</v>
      </c>
      <c r="K72" s="208">
        <v>71.541651000000002</v>
      </c>
      <c r="L72" s="301">
        <v>244.6421</v>
      </c>
      <c r="M72" s="339">
        <v>1200</v>
      </c>
      <c r="N72" s="185">
        <v>1310</v>
      </c>
    </row>
    <row r="73" spans="1:14" x14ac:dyDescent="0.25">
      <c r="A73" s="299" t="s">
        <v>494</v>
      </c>
      <c r="B73" s="300">
        <v>106.06699999999999</v>
      </c>
      <c r="C73" s="206">
        <v>50.109000000000002</v>
      </c>
      <c r="D73" s="207">
        <v>13.375</v>
      </c>
      <c r="E73" s="207">
        <v>23.11</v>
      </c>
      <c r="F73" s="207">
        <v>17.745000000000001</v>
      </c>
      <c r="G73" s="209">
        <v>1.728</v>
      </c>
      <c r="H73" s="210">
        <v>3.4289999999999998</v>
      </c>
      <c r="I73" s="208">
        <v>2.2570000000000001</v>
      </c>
      <c r="J73" s="208">
        <v>3.637</v>
      </c>
      <c r="K73" s="208">
        <v>3.4380000000000002</v>
      </c>
      <c r="L73" s="301">
        <v>90.897000000000006</v>
      </c>
      <c r="M73" s="339">
        <v>1800</v>
      </c>
      <c r="N73" s="185">
        <v>1930</v>
      </c>
    </row>
    <row r="74" spans="1:14" x14ac:dyDescent="0.25">
      <c r="A74" s="299" t="s">
        <v>495</v>
      </c>
      <c r="B74" s="300">
        <v>63.28</v>
      </c>
      <c r="C74" s="206">
        <v>22.039000000000001</v>
      </c>
      <c r="D74" s="207">
        <v>8.0039999999999996</v>
      </c>
      <c r="E74" s="207">
        <v>18.841999999999999</v>
      </c>
      <c r="F74" s="207">
        <v>11.967000000000001</v>
      </c>
      <c r="G74" s="209">
        <v>2.4279999999999999</v>
      </c>
      <c r="H74" s="210">
        <v>3.3740000000000001</v>
      </c>
      <c r="I74" s="208">
        <v>3.379</v>
      </c>
      <c r="J74" s="208">
        <v>9.5239999999999991</v>
      </c>
      <c r="K74" s="208">
        <v>15.506</v>
      </c>
      <c r="L74" s="301">
        <v>29.440999999999999</v>
      </c>
      <c r="M74" s="339">
        <v>960</v>
      </c>
      <c r="N74" s="185">
        <v>1110</v>
      </c>
    </row>
    <row r="75" spans="1:14" x14ac:dyDescent="0.25">
      <c r="A75" s="299" t="s">
        <v>528</v>
      </c>
      <c r="B75" s="300">
        <v>821.91882999999996</v>
      </c>
      <c r="C75" s="206">
        <v>283.7056</v>
      </c>
      <c r="D75" s="207">
        <v>163.7534</v>
      </c>
      <c r="E75" s="207">
        <v>162.43799999999999</v>
      </c>
      <c r="F75" s="207">
        <v>204.04429999999999</v>
      </c>
      <c r="G75" s="209">
        <v>7.977544</v>
      </c>
      <c r="H75" s="210">
        <v>61.821325999999999</v>
      </c>
      <c r="I75" s="208">
        <v>48.854292999999998</v>
      </c>
      <c r="J75" s="208">
        <v>111.0363</v>
      </c>
      <c r="K75" s="208">
        <v>171.46510000000001</v>
      </c>
      <c r="L75" s="301">
        <v>405.04570000000001</v>
      </c>
      <c r="M75" s="339">
        <v>1000</v>
      </c>
      <c r="N75" s="185">
        <v>1160</v>
      </c>
    </row>
    <row r="76" spans="1:14" x14ac:dyDescent="0.25">
      <c r="A76" s="299" t="s">
        <v>496</v>
      </c>
      <c r="B76" s="300">
        <v>667.26840000000004</v>
      </c>
      <c r="C76" s="206">
        <v>239.08679999999998</v>
      </c>
      <c r="D76" s="207">
        <v>77.589504000000005</v>
      </c>
      <c r="E76" s="207">
        <v>157.36150000000001</v>
      </c>
      <c r="F76" s="207">
        <v>166.14570000000001</v>
      </c>
      <c r="G76" s="209">
        <v>27.084878</v>
      </c>
      <c r="H76" s="210">
        <v>21.512166000000001</v>
      </c>
      <c r="I76" s="208">
        <v>37.699185</v>
      </c>
      <c r="J76" s="208">
        <v>94.142721000000009</v>
      </c>
      <c r="K76" s="208">
        <v>152.8398</v>
      </c>
      <c r="L76" s="301">
        <v>338.87609999999995</v>
      </c>
      <c r="M76" s="339">
        <v>1000</v>
      </c>
      <c r="N76" s="185">
        <v>1180</v>
      </c>
    </row>
    <row r="77" spans="1:14" x14ac:dyDescent="0.25">
      <c r="A77" s="299" t="s">
        <v>497</v>
      </c>
      <c r="B77" s="300">
        <v>347.46229999999997</v>
      </c>
      <c r="C77" s="206">
        <v>119.5355</v>
      </c>
      <c r="D77" s="207">
        <v>68.546883000000008</v>
      </c>
      <c r="E77" s="207">
        <v>72.163051999999993</v>
      </c>
      <c r="F77" s="207">
        <v>75.884725000000003</v>
      </c>
      <c r="G77" s="209">
        <v>11.332174</v>
      </c>
      <c r="H77" s="210">
        <v>44.914949</v>
      </c>
      <c r="I77" s="208">
        <v>69.82403699999999</v>
      </c>
      <c r="J77" s="208">
        <v>90.703964999999997</v>
      </c>
      <c r="K77" s="208">
        <v>47.273404999999997</v>
      </c>
      <c r="L77" s="301">
        <v>77.456596000000005</v>
      </c>
      <c r="M77" s="339">
        <v>700</v>
      </c>
      <c r="N77" s="185">
        <v>860</v>
      </c>
    </row>
    <row r="78" spans="1:14" x14ac:dyDescent="0.25">
      <c r="A78" s="299" t="s">
        <v>498</v>
      </c>
      <c r="B78" s="300">
        <v>388.8571</v>
      </c>
      <c r="C78" s="206">
        <v>109.2518</v>
      </c>
      <c r="D78" s="207">
        <v>61.282883999999996</v>
      </c>
      <c r="E78" s="207">
        <v>93.163830000000004</v>
      </c>
      <c r="F78" s="207">
        <v>117.46939999999999</v>
      </c>
      <c r="G78" s="209">
        <v>7.6892839999999998</v>
      </c>
      <c r="H78" s="210">
        <v>13.641526000000001</v>
      </c>
      <c r="I78" s="208">
        <v>13.662169</v>
      </c>
      <c r="J78" s="208">
        <v>24.951952000000002</v>
      </c>
      <c r="K78" s="208">
        <v>44.828679999999999</v>
      </c>
      <c r="L78" s="301">
        <v>281.512</v>
      </c>
      <c r="M78" s="339">
        <v>1200</v>
      </c>
      <c r="N78" s="185">
        <v>1363</v>
      </c>
    </row>
    <row r="79" spans="1:14" x14ac:dyDescent="0.25">
      <c r="A79" s="299" t="s">
        <v>499</v>
      </c>
      <c r="B79" s="300">
        <v>259.12560000000002</v>
      </c>
      <c r="C79" s="206">
        <v>38.057739999999995</v>
      </c>
      <c r="D79" s="207">
        <v>114.22412</v>
      </c>
      <c r="E79" s="207">
        <v>54.076639999999998</v>
      </c>
      <c r="F79" s="207">
        <v>51.569470000000003</v>
      </c>
      <c r="G79" s="209">
        <v>1.1975960000000001</v>
      </c>
      <c r="H79" s="210">
        <v>33.414422999999999</v>
      </c>
      <c r="I79" s="208">
        <v>20.132496</v>
      </c>
      <c r="J79" s="208">
        <v>44.945029999999996</v>
      </c>
      <c r="K79" s="208">
        <v>55.824486</v>
      </c>
      <c r="L79" s="301">
        <v>93.46978</v>
      </c>
      <c r="M79" s="339">
        <v>850</v>
      </c>
      <c r="N79" s="185">
        <v>1000</v>
      </c>
    </row>
    <row r="80" spans="1:14" x14ac:dyDescent="0.25">
      <c r="A80" s="299" t="s">
        <v>500</v>
      </c>
      <c r="B80" s="300">
        <v>61.375792000000004</v>
      </c>
      <c r="C80" s="206">
        <v>22.488330999999999</v>
      </c>
      <c r="D80" s="207">
        <v>11.921367</v>
      </c>
      <c r="E80" s="207">
        <v>16.549109000000001</v>
      </c>
      <c r="F80" s="207">
        <v>9.8287250000000004</v>
      </c>
      <c r="G80" s="209">
        <v>0.58826000000000001</v>
      </c>
      <c r="H80" s="210">
        <v>2.521137</v>
      </c>
      <c r="I80" s="208">
        <v>3.6848640000000001</v>
      </c>
      <c r="J80" s="208">
        <v>9.5986989999999999</v>
      </c>
      <c r="K80" s="208">
        <v>12.601967</v>
      </c>
      <c r="L80" s="301">
        <v>31.36027</v>
      </c>
      <c r="M80" s="339">
        <v>1000</v>
      </c>
      <c r="N80" s="185">
        <v>1130</v>
      </c>
    </row>
    <row r="81" spans="1:14" x14ac:dyDescent="0.25">
      <c r="A81" s="299" t="s">
        <v>501</v>
      </c>
      <c r="B81" s="300">
        <v>199.35679999999999</v>
      </c>
      <c r="C81" s="206">
        <v>60.946440000000003</v>
      </c>
      <c r="D81" s="207">
        <v>20.096053999999999</v>
      </c>
      <c r="E81" s="207">
        <v>56.018059999999998</v>
      </c>
      <c r="F81" s="207">
        <v>50.285959999999996</v>
      </c>
      <c r="G81" s="209">
        <v>12.01033</v>
      </c>
      <c r="H81" s="210">
        <v>13.85807</v>
      </c>
      <c r="I81" s="208">
        <v>15.200089999999999</v>
      </c>
      <c r="J81" s="208">
        <v>24.676880000000001</v>
      </c>
      <c r="K81" s="208">
        <v>40.944733999999997</v>
      </c>
      <c r="L81" s="301">
        <v>98.003456</v>
      </c>
      <c r="M81" s="339">
        <v>1000</v>
      </c>
      <c r="N81" s="185">
        <v>1148</v>
      </c>
    </row>
    <row r="82" spans="1:14" x14ac:dyDescent="0.25">
      <c r="A82" s="299" t="s">
        <v>502</v>
      </c>
      <c r="B82" s="300">
        <v>179.96420000000001</v>
      </c>
      <c r="C82" s="206">
        <v>69.389719999999997</v>
      </c>
      <c r="D82" s="207">
        <v>23.91667</v>
      </c>
      <c r="E82" s="207">
        <v>49.892710000000001</v>
      </c>
      <c r="F82" s="207">
        <v>31.824069999999999</v>
      </c>
      <c r="G82" s="209">
        <v>4.9410230000000004</v>
      </c>
      <c r="H82" s="210">
        <v>14.61608</v>
      </c>
      <c r="I82" s="208">
        <v>10.782249999999999</v>
      </c>
      <c r="J82" s="208">
        <v>27.679389999999998</v>
      </c>
      <c r="K82" s="208">
        <v>36.86009</v>
      </c>
      <c r="L82" s="301">
        <v>83.050839999999994</v>
      </c>
      <c r="M82" s="339">
        <v>970</v>
      </c>
      <c r="N82" s="185">
        <v>1158</v>
      </c>
    </row>
    <row r="83" spans="1:14" x14ac:dyDescent="0.25">
      <c r="A83" s="299" t="s">
        <v>395</v>
      </c>
      <c r="B83" s="300">
        <v>526.40499999999997</v>
      </c>
      <c r="C83" s="206">
        <v>243.97399999999999</v>
      </c>
      <c r="D83" s="207">
        <v>67.447999999999993</v>
      </c>
      <c r="E83" s="207">
        <v>97.301000000000002</v>
      </c>
      <c r="F83" s="207">
        <v>94.674000000000007</v>
      </c>
      <c r="G83" s="209">
        <v>23.007999999999999</v>
      </c>
      <c r="H83" s="210">
        <v>20.890999999999998</v>
      </c>
      <c r="I83" s="208">
        <v>24.477</v>
      </c>
      <c r="J83" s="208">
        <v>48.36</v>
      </c>
      <c r="K83" s="208">
        <v>66.105000000000004</v>
      </c>
      <c r="L83" s="301">
        <v>349.16300000000001</v>
      </c>
      <c r="M83" s="339">
        <v>1300</v>
      </c>
      <c r="N83" s="185">
        <v>1424</v>
      </c>
    </row>
    <row r="84" spans="1:14" x14ac:dyDescent="0.25">
      <c r="A84" s="299" t="s">
        <v>504</v>
      </c>
      <c r="B84" s="300">
        <v>161.0917</v>
      </c>
      <c r="C84" s="206">
        <v>39.715726000000004</v>
      </c>
      <c r="D84" s="207">
        <v>50.465317000000006</v>
      </c>
      <c r="E84" s="207">
        <v>37.266197999999996</v>
      </c>
      <c r="F84" s="207">
        <v>30.605810000000002</v>
      </c>
      <c r="G84" s="209">
        <v>3.038662</v>
      </c>
      <c r="H84" s="210">
        <v>13.102758</v>
      </c>
      <c r="I84" s="208">
        <v>23.525421999999999</v>
      </c>
      <c r="J84" s="208">
        <v>42.566772</v>
      </c>
      <c r="K84" s="208">
        <v>37.559370000000001</v>
      </c>
      <c r="L84" s="301">
        <v>39.743099999999998</v>
      </c>
      <c r="M84" s="339">
        <v>780</v>
      </c>
      <c r="N84" s="185">
        <v>900</v>
      </c>
    </row>
    <row r="85" spans="1:14" x14ac:dyDescent="0.25">
      <c r="A85" s="299" t="s">
        <v>397</v>
      </c>
      <c r="B85" s="300">
        <v>349.46</v>
      </c>
      <c r="C85" s="206">
        <v>146.953</v>
      </c>
      <c r="D85" s="207">
        <v>47.71</v>
      </c>
      <c r="E85" s="207">
        <v>87.75</v>
      </c>
      <c r="F85" s="207">
        <v>60.704999999999998</v>
      </c>
      <c r="G85" s="209">
        <v>6.3419999999999996</v>
      </c>
      <c r="H85" s="210">
        <v>11.57</v>
      </c>
      <c r="I85" s="208">
        <v>11.647</v>
      </c>
      <c r="J85" s="208">
        <v>21.994</v>
      </c>
      <c r="K85" s="208">
        <v>44.856999999999999</v>
      </c>
      <c r="L85" s="301">
        <v>247.78700000000001</v>
      </c>
      <c r="M85" s="339">
        <v>1300</v>
      </c>
      <c r="N85" s="185">
        <v>1400</v>
      </c>
    </row>
    <row r="86" spans="1:14" x14ac:dyDescent="0.25">
      <c r="A86" s="299" t="s">
        <v>505</v>
      </c>
      <c r="B86" s="300">
        <v>143.71340000000001</v>
      </c>
      <c r="C86" s="206">
        <v>39.811370000000004</v>
      </c>
      <c r="D86" s="207">
        <v>19.129932</v>
      </c>
      <c r="E86" s="207">
        <v>34.219264000000003</v>
      </c>
      <c r="F86" s="207">
        <v>47.490212</v>
      </c>
      <c r="G86" s="209">
        <v>3.0625740000000001</v>
      </c>
      <c r="H86" s="210">
        <v>6.0479919999999998</v>
      </c>
      <c r="I86" s="208">
        <v>4.8699880000000002</v>
      </c>
      <c r="J86" s="208">
        <v>16.746231999999999</v>
      </c>
      <c r="K86" s="208">
        <v>28.097799999999999</v>
      </c>
      <c r="L86" s="301">
        <v>84.185759999999988</v>
      </c>
      <c r="M86" s="339">
        <v>1100</v>
      </c>
      <c r="N86" s="185">
        <v>1152</v>
      </c>
    </row>
    <row r="87" spans="1:14" x14ac:dyDescent="0.25">
      <c r="A87" s="299" t="s">
        <v>506</v>
      </c>
      <c r="B87" s="300">
        <v>341.03050000000002</v>
      </c>
      <c r="C87" s="206">
        <v>110.6228</v>
      </c>
      <c r="D87" s="207">
        <v>47.120449999999998</v>
      </c>
      <c r="E87" s="207">
        <v>96.889668999999998</v>
      </c>
      <c r="F87" s="207">
        <v>73.197374999999994</v>
      </c>
      <c r="G87" s="209">
        <v>13.200229999999999</v>
      </c>
      <c r="H87" s="210">
        <v>24.039171</v>
      </c>
      <c r="I87" s="208">
        <v>25.640307</v>
      </c>
      <c r="J87" s="208">
        <v>72.983929000000003</v>
      </c>
      <c r="K87" s="208">
        <v>74.16807</v>
      </c>
      <c r="L87" s="301">
        <v>131.22670000000002</v>
      </c>
      <c r="M87" s="339">
        <v>900</v>
      </c>
      <c r="N87" s="185">
        <v>1040</v>
      </c>
    </row>
    <row r="88" spans="1:14" x14ac:dyDescent="0.25">
      <c r="A88" s="299" t="s">
        <v>507</v>
      </c>
      <c r="B88" s="300">
        <v>555.28300000000002</v>
      </c>
      <c r="C88" s="206">
        <v>179.90100000000001</v>
      </c>
      <c r="D88" s="207">
        <v>54.567</v>
      </c>
      <c r="E88" s="207">
        <v>146.87700000000001</v>
      </c>
      <c r="F88" s="207">
        <v>162.096</v>
      </c>
      <c r="G88" s="209">
        <v>11.842000000000001</v>
      </c>
      <c r="H88" s="210">
        <v>14.298999999999999</v>
      </c>
      <c r="I88" s="208">
        <v>12.374000000000001</v>
      </c>
      <c r="J88" s="208">
        <v>15.324999999999999</v>
      </c>
      <c r="K88" s="208">
        <v>26.013999999999999</v>
      </c>
      <c r="L88" s="301">
        <v>476.39100000000002</v>
      </c>
      <c r="M88" s="339">
        <v>1600</v>
      </c>
      <c r="N88" s="185">
        <v>1750</v>
      </c>
    </row>
    <row r="89" spans="1:14" x14ac:dyDescent="0.25">
      <c r="A89" s="299" t="s">
        <v>508</v>
      </c>
      <c r="B89" s="300">
        <v>828.41600000000005</v>
      </c>
      <c r="C89" s="206">
        <v>210.428</v>
      </c>
      <c r="D89" s="207">
        <v>148.62799999999999</v>
      </c>
      <c r="E89" s="207">
        <v>192.279</v>
      </c>
      <c r="F89" s="207">
        <v>271.94499999999999</v>
      </c>
      <c r="G89" s="209">
        <v>5.1360000000000001</v>
      </c>
      <c r="H89" s="210">
        <v>48.173000000000002</v>
      </c>
      <c r="I89" s="208">
        <v>20.221</v>
      </c>
      <c r="J89" s="208">
        <v>25.986000000000001</v>
      </c>
      <c r="K89" s="208">
        <v>38.344000000000001</v>
      </c>
      <c r="L89" s="301">
        <v>676.66399999999999</v>
      </c>
      <c r="M89" s="339">
        <v>1900</v>
      </c>
      <c r="N89" s="185">
        <v>2050</v>
      </c>
    </row>
    <row r="90" spans="1:14" x14ac:dyDescent="0.25">
      <c r="A90" s="299" t="s">
        <v>509</v>
      </c>
      <c r="B90" s="300">
        <v>314.96559999999999</v>
      </c>
      <c r="C90" s="206">
        <v>92.600179999999995</v>
      </c>
      <c r="D90" s="207">
        <v>37.195843999999994</v>
      </c>
      <c r="E90" s="207">
        <v>63.2136</v>
      </c>
      <c r="F90" s="207">
        <v>117.9978</v>
      </c>
      <c r="G90" s="209">
        <v>3.9582359999999999</v>
      </c>
      <c r="H90" s="210">
        <v>9.4435260000000003</v>
      </c>
      <c r="I90" s="208">
        <v>5.0548519999999995</v>
      </c>
      <c r="J90" s="208">
        <v>6.1606040000000002</v>
      </c>
      <c r="K90" s="208">
        <v>8.649636000000001</v>
      </c>
      <c r="L90" s="301">
        <v>280.54356999999999</v>
      </c>
      <c r="M90" s="339">
        <v>2300</v>
      </c>
      <c r="N90" s="185">
        <v>2378</v>
      </c>
    </row>
    <row r="91" spans="1:14" x14ac:dyDescent="0.25">
      <c r="A91" s="299" t="s">
        <v>403</v>
      </c>
      <c r="B91" s="300">
        <v>79.743979999999993</v>
      </c>
      <c r="C91" s="206">
        <v>33.086030000000001</v>
      </c>
      <c r="D91" s="207">
        <v>24.20815</v>
      </c>
      <c r="E91" s="207">
        <v>11.46364</v>
      </c>
      <c r="F91" s="207">
        <v>10.124559999999999</v>
      </c>
      <c r="G91" s="209">
        <v>0.86160000000000003</v>
      </c>
      <c r="H91" s="210">
        <v>11.001329999999999</v>
      </c>
      <c r="I91" s="208">
        <v>19.422400000000003</v>
      </c>
      <c r="J91" s="208">
        <v>27.574480000000001</v>
      </c>
      <c r="K91" s="208">
        <v>8.3626699999999996</v>
      </c>
      <c r="L91" s="301">
        <v>7.9544300000000003</v>
      </c>
      <c r="M91" s="339">
        <v>600</v>
      </c>
      <c r="N91" s="185">
        <v>760</v>
      </c>
    </row>
    <row r="92" spans="1:14" x14ac:dyDescent="0.25">
      <c r="A92" s="299" t="s">
        <v>511</v>
      </c>
      <c r="B92" s="300">
        <v>660.06200000000001</v>
      </c>
      <c r="C92" s="206">
        <v>163.077</v>
      </c>
      <c r="D92" s="207">
        <v>75.754999999999995</v>
      </c>
      <c r="E92" s="207">
        <v>170.86099999999999</v>
      </c>
      <c r="F92" s="207">
        <v>242.98</v>
      </c>
      <c r="G92" s="209">
        <v>7.3890000000000002</v>
      </c>
      <c r="H92" s="210">
        <v>27.629000000000001</v>
      </c>
      <c r="I92" s="208">
        <v>13.491</v>
      </c>
      <c r="J92" s="208">
        <v>24.154</v>
      </c>
      <c r="K92" s="208">
        <v>51.125</v>
      </c>
      <c r="L92" s="301">
        <v>526.44000000000005</v>
      </c>
      <c r="M92" s="339">
        <v>1500</v>
      </c>
      <c r="N92" s="185">
        <v>1621</v>
      </c>
    </row>
    <row r="93" spans="1:14" x14ac:dyDescent="0.25">
      <c r="A93" s="299" t="s">
        <v>512</v>
      </c>
      <c r="B93" s="300">
        <v>91.847899999999996</v>
      </c>
      <c r="C93" s="206">
        <v>28.782342</v>
      </c>
      <c r="D93" s="207">
        <v>11.032641</v>
      </c>
      <c r="E93" s="207">
        <v>25.140618999999997</v>
      </c>
      <c r="F93" s="207">
        <v>21.575658999999998</v>
      </c>
      <c r="G93" s="209">
        <v>5.3166349999999998</v>
      </c>
      <c r="H93" s="210">
        <v>9.4199470000000005</v>
      </c>
      <c r="I93" s="208">
        <v>9.3459150000000015</v>
      </c>
      <c r="J93" s="208">
        <v>24.277840000000001</v>
      </c>
      <c r="K93" s="208">
        <v>21.409976999999998</v>
      </c>
      <c r="L93" s="301">
        <v>24.752723999999997</v>
      </c>
      <c r="M93" s="339">
        <v>800</v>
      </c>
      <c r="N93" s="185">
        <v>910</v>
      </c>
    </row>
    <row r="94" spans="1:14" x14ac:dyDescent="0.25">
      <c r="A94" s="299" t="s">
        <v>513</v>
      </c>
      <c r="B94" s="300">
        <v>93.869129999999998</v>
      </c>
      <c r="C94" s="206">
        <v>16.990159999999999</v>
      </c>
      <c r="D94" s="207">
        <v>33.625089999999993</v>
      </c>
      <c r="E94" s="207">
        <v>25.955295999999997</v>
      </c>
      <c r="F94" s="207">
        <v>16.397094000000003</v>
      </c>
      <c r="G94" s="209">
        <v>0.90148800000000007</v>
      </c>
      <c r="H94" s="210">
        <v>16.567353999999998</v>
      </c>
      <c r="I94" s="208">
        <v>8.1065339999999999</v>
      </c>
      <c r="J94" s="208">
        <v>16.669802000000001</v>
      </c>
      <c r="K94" s="208">
        <v>24.487776</v>
      </c>
      <c r="L94" s="301">
        <v>24.757986000000002</v>
      </c>
      <c r="M94" s="339">
        <v>800</v>
      </c>
      <c r="N94" s="185">
        <v>950</v>
      </c>
    </row>
    <row r="95" spans="1:14" x14ac:dyDescent="0.25">
      <c r="A95" s="299" t="s">
        <v>514</v>
      </c>
      <c r="B95" s="300">
        <v>383.06559999999996</v>
      </c>
      <c r="C95" s="206">
        <v>127.4286</v>
      </c>
      <c r="D95" s="207">
        <v>91.643679999999989</v>
      </c>
      <c r="E95" s="207">
        <v>88.363545999999999</v>
      </c>
      <c r="F95" s="207">
        <v>62.589209000000004</v>
      </c>
      <c r="G95" s="209">
        <v>13.040593999999999</v>
      </c>
      <c r="H95" s="210">
        <v>40.285299999999999</v>
      </c>
      <c r="I95" s="208">
        <v>85.756039999999999</v>
      </c>
      <c r="J95" s="208">
        <v>100.1835</v>
      </c>
      <c r="K95" s="208">
        <v>65.696240000000003</v>
      </c>
      <c r="L95" s="301">
        <v>74.998449999999991</v>
      </c>
      <c r="M95" s="339">
        <v>700</v>
      </c>
      <c r="N95" s="185">
        <v>870</v>
      </c>
    </row>
    <row r="96" spans="1:14" x14ac:dyDescent="0.25">
      <c r="A96" s="299" t="s">
        <v>515</v>
      </c>
      <c r="B96" s="300">
        <v>102.38500000000001</v>
      </c>
      <c r="C96" s="206">
        <v>55.466000000000001</v>
      </c>
      <c r="D96" s="207">
        <v>13.975</v>
      </c>
      <c r="E96" s="207">
        <v>14.855</v>
      </c>
      <c r="F96" s="207">
        <v>14.96</v>
      </c>
      <c r="G96" s="209">
        <v>3.129</v>
      </c>
      <c r="H96" s="210">
        <v>4.0209999999999999</v>
      </c>
      <c r="I96" s="208">
        <v>5.6150000000000002</v>
      </c>
      <c r="J96" s="208">
        <v>13.262</v>
      </c>
      <c r="K96" s="208">
        <v>20.954999999999998</v>
      </c>
      <c r="L96" s="301">
        <v>55.512</v>
      </c>
      <c r="M96" s="339">
        <v>1000</v>
      </c>
      <c r="N96" s="185">
        <v>1280</v>
      </c>
    </row>
    <row r="97" spans="1:15" x14ac:dyDescent="0.25">
      <c r="A97" s="299" t="s">
        <v>516</v>
      </c>
      <c r="B97" s="300">
        <v>94.886289999999988</v>
      </c>
      <c r="C97" s="206">
        <v>17.723990000000001</v>
      </c>
      <c r="D97" s="207">
        <v>30.873570000000001</v>
      </c>
      <c r="E97" s="207">
        <v>20.672045999999998</v>
      </c>
      <c r="F97" s="207">
        <v>23.1157</v>
      </c>
      <c r="G97" s="209">
        <v>2.500982</v>
      </c>
      <c r="H97" s="210">
        <v>8.8937580000000001</v>
      </c>
      <c r="I97" s="208">
        <v>13.685668</v>
      </c>
      <c r="J97" s="208">
        <v>29.808109999999999</v>
      </c>
      <c r="K97" s="208">
        <v>22.222878000000001</v>
      </c>
      <c r="L97" s="301">
        <v>16.992990000000002</v>
      </c>
      <c r="M97" s="339">
        <v>750</v>
      </c>
      <c r="N97" s="185">
        <v>850</v>
      </c>
    </row>
    <row r="98" spans="1:15" x14ac:dyDescent="0.25">
      <c r="A98" s="299" t="s">
        <v>517</v>
      </c>
      <c r="B98" s="300">
        <v>452.70400000000001</v>
      </c>
      <c r="C98" s="206">
        <v>145.298</v>
      </c>
      <c r="D98" s="207">
        <v>56.256999999999998</v>
      </c>
      <c r="E98" s="207">
        <v>106.277</v>
      </c>
      <c r="F98" s="207">
        <v>114.69799999999999</v>
      </c>
      <c r="G98" s="209">
        <v>30.173999999999999</v>
      </c>
      <c r="H98" s="210">
        <v>22.696000000000002</v>
      </c>
      <c r="I98" s="208">
        <v>25.675000000000001</v>
      </c>
      <c r="J98" s="208">
        <v>60.177999999999997</v>
      </c>
      <c r="K98" s="208">
        <v>102.312</v>
      </c>
      <c r="L98" s="301">
        <v>224.916</v>
      </c>
      <c r="M98" s="339">
        <v>1000</v>
      </c>
      <c r="N98" s="185">
        <v>1147</v>
      </c>
    </row>
    <row r="99" spans="1:15" x14ac:dyDescent="0.25">
      <c r="A99" s="299" t="s">
        <v>518</v>
      </c>
      <c r="B99" s="300">
        <v>97.54325</v>
      </c>
      <c r="C99" s="206">
        <v>37.880986</v>
      </c>
      <c r="D99" s="207">
        <v>15.400176999999999</v>
      </c>
      <c r="E99" s="207">
        <v>25.662557</v>
      </c>
      <c r="F99" s="207">
        <v>16.665452000000002</v>
      </c>
      <c r="G99" s="209">
        <v>1.93408</v>
      </c>
      <c r="H99" s="210">
        <v>11.468903000000001</v>
      </c>
      <c r="I99" s="208">
        <v>29.961145999999999</v>
      </c>
      <c r="J99" s="208">
        <v>31.047211999999998</v>
      </c>
      <c r="K99" s="208">
        <v>11.547034</v>
      </c>
      <c r="L99" s="301">
        <v>8.3291160000000009</v>
      </c>
      <c r="M99" s="339">
        <v>600</v>
      </c>
      <c r="N99" s="185">
        <v>760</v>
      </c>
    </row>
    <row r="100" spans="1:15" x14ac:dyDescent="0.25">
      <c r="A100" s="299" t="s">
        <v>519</v>
      </c>
      <c r="B100" s="300">
        <v>165.721</v>
      </c>
      <c r="C100" s="206">
        <v>61.35</v>
      </c>
      <c r="D100" s="207">
        <v>18.309999999999999</v>
      </c>
      <c r="E100" s="207">
        <v>40.156999999999996</v>
      </c>
      <c r="F100" s="207">
        <v>36.616</v>
      </c>
      <c r="G100" s="209">
        <v>9.2880000000000003</v>
      </c>
      <c r="H100" s="210">
        <v>10.286</v>
      </c>
      <c r="I100" s="208">
        <v>25.725000000000001</v>
      </c>
      <c r="J100" s="208">
        <v>46.12</v>
      </c>
      <c r="K100" s="208">
        <v>30.893000000000001</v>
      </c>
      <c r="L100" s="301">
        <v>43.725000000000001</v>
      </c>
      <c r="M100" s="339">
        <v>760</v>
      </c>
      <c r="N100" s="185">
        <v>910</v>
      </c>
    </row>
    <row r="101" spans="1:15" x14ac:dyDescent="0.25">
      <c r="A101" s="299" t="s">
        <v>520</v>
      </c>
      <c r="B101" s="300">
        <v>154.1224</v>
      </c>
      <c r="C101" s="206">
        <v>65.433099999999996</v>
      </c>
      <c r="D101" s="207">
        <v>17.268619999999999</v>
      </c>
      <c r="E101" s="207">
        <v>38.742105000000002</v>
      </c>
      <c r="F101" s="207">
        <v>25.866332999999997</v>
      </c>
      <c r="G101" s="209">
        <v>6.8122720000000001</v>
      </c>
      <c r="H101" s="210">
        <v>15.055440000000001</v>
      </c>
      <c r="I101" s="208">
        <v>35.831230000000005</v>
      </c>
      <c r="J101" s="208">
        <v>45.711880000000001</v>
      </c>
      <c r="K101" s="208">
        <v>28.305318</v>
      </c>
      <c r="L101" s="301">
        <v>22.226334999999999</v>
      </c>
      <c r="M101" s="339">
        <v>690</v>
      </c>
      <c r="N101" s="185">
        <v>850</v>
      </c>
    </row>
    <row r="102" spans="1:15" x14ac:dyDescent="0.25">
      <c r="A102" s="299" t="s">
        <v>521</v>
      </c>
      <c r="B102" s="300">
        <v>142.422</v>
      </c>
      <c r="C102" s="206">
        <v>50.72</v>
      </c>
      <c r="D102" s="207">
        <v>17.917999999999999</v>
      </c>
      <c r="E102" s="207">
        <v>26.143000000000001</v>
      </c>
      <c r="F102" s="207">
        <v>47.362000000000002</v>
      </c>
      <c r="G102" s="209">
        <v>0.27900000000000003</v>
      </c>
      <c r="H102" s="210">
        <v>7.6740000000000004</v>
      </c>
      <c r="I102" s="208">
        <v>4.0960000000000001</v>
      </c>
      <c r="J102" s="208">
        <v>5.7270000000000003</v>
      </c>
      <c r="K102" s="208">
        <v>9.1880000000000006</v>
      </c>
      <c r="L102" s="301">
        <v>111.47499999999999</v>
      </c>
      <c r="M102" s="339">
        <v>1600</v>
      </c>
      <c r="N102" s="185">
        <v>1755</v>
      </c>
    </row>
    <row r="103" spans="1:15" x14ac:dyDescent="0.25">
      <c r="A103" s="299" t="s">
        <v>529</v>
      </c>
      <c r="B103" s="300">
        <v>284.39350000000002</v>
      </c>
      <c r="C103" s="206">
        <v>107.2236</v>
      </c>
      <c r="D103" s="207">
        <v>39.891095</v>
      </c>
      <c r="E103" s="207">
        <v>84.747160000000008</v>
      </c>
      <c r="F103" s="207">
        <v>45.381603999999996</v>
      </c>
      <c r="G103" s="209">
        <v>7.1500469999999998</v>
      </c>
      <c r="H103" s="210">
        <v>21.342186000000002</v>
      </c>
      <c r="I103" s="208">
        <v>16.405166000000001</v>
      </c>
      <c r="J103" s="208">
        <v>43.60613</v>
      </c>
      <c r="K103" s="208">
        <v>57.010748</v>
      </c>
      <c r="L103" s="301">
        <v>138.97379999999998</v>
      </c>
      <c r="M103" s="339">
        <v>1000</v>
      </c>
      <c r="N103" s="185">
        <v>1180</v>
      </c>
    </row>
    <row r="104" spans="1:15" x14ac:dyDescent="0.25">
      <c r="A104" s="299" t="s">
        <v>530</v>
      </c>
      <c r="B104" s="300">
        <v>877.20669999999996</v>
      </c>
      <c r="C104" s="206">
        <v>210.53059999999999</v>
      </c>
      <c r="D104" s="207">
        <v>58.456313000000002</v>
      </c>
      <c r="E104" s="207">
        <v>271.32259999999997</v>
      </c>
      <c r="F104" s="207">
        <v>329.084</v>
      </c>
      <c r="G104" s="209">
        <v>7.8131830000000004</v>
      </c>
      <c r="H104" s="210">
        <v>41.019489999999998</v>
      </c>
      <c r="I104" s="208">
        <v>20.667518000000001</v>
      </c>
      <c r="J104" s="208">
        <v>28.911208999999999</v>
      </c>
      <c r="K104" s="208">
        <v>43.600957999999999</v>
      </c>
      <c r="L104" s="301">
        <v>723.65740000000005</v>
      </c>
      <c r="M104" s="339">
        <v>1600</v>
      </c>
      <c r="N104" s="185">
        <v>1693</v>
      </c>
    </row>
    <row r="105" spans="1:15" x14ac:dyDescent="0.25">
      <c r="A105" s="299" t="s">
        <v>522</v>
      </c>
      <c r="B105" s="300">
        <v>97.397322000000003</v>
      </c>
      <c r="C105" s="206">
        <v>46.140107999999998</v>
      </c>
      <c r="D105" s="207">
        <v>16.090105999999999</v>
      </c>
      <c r="E105" s="207">
        <v>16.791080000000001</v>
      </c>
      <c r="F105" s="207">
        <v>14.515985000000001</v>
      </c>
      <c r="G105" s="209">
        <v>3.8600430000000001</v>
      </c>
      <c r="H105" s="210">
        <v>11.032412000000001</v>
      </c>
      <c r="I105" s="208">
        <v>26.246029999999998</v>
      </c>
      <c r="J105" s="208">
        <v>32.587853000000003</v>
      </c>
      <c r="K105" s="208">
        <v>12.452703999999999</v>
      </c>
      <c r="L105" s="301">
        <v>11.137373</v>
      </c>
      <c r="M105" s="339">
        <v>650</v>
      </c>
      <c r="N105" s="185">
        <v>835</v>
      </c>
    </row>
    <row r="106" spans="1:15" x14ac:dyDescent="0.25">
      <c r="A106" s="299" t="s">
        <v>523</v>
      </c>
      <c r="B106" s="300">
        <v>95.229199999999992</v>
      </c>
      <c r="C106" s="206">
        <v>34.43721</v>
      </c>
      <c r="D106" s="207">
        <v>10.540940000000001</v>
      </c>
      <c r="E106" s="207">
        <v>28.226787000000002</v>
      </c>
      <c r="F106" s="207">
        <v>12.769178</v>
      </c>
      <c r="G106" s="209">
        <v>9.2550869999999996</v>
      </c>
      <c r="H106" s="210">
        <v>12.016546</v>
      </c>
      <c r="I106" s="208">
        <v>25.043599999999998</v>
      </c>
      <c r="J106" s="208">
        <v>27.557646000000002</v>
      </c>
      <c r="K106" s="208">
        <v>12.965628000000001</v>
      </c>
      <c r="L106" s="301">
        <v>11.414351</v>
      </c>
      <c r="M106" s="339">
        <v>630</v>
      </c>
      <c r="N106" s="185">
        <v>782</v>
      </c>
    </row>
    <row r="107" spans="1:15" ht="15.75" thickBot="1" x14ac:dyDescent="0.3">
      <c r="A107" s="302" t="s">
        <v>524</v>
      </c>
      <c r="B107" s="303">
        <v>131.8629</v>
      </c>
      <c r="C107" s="213">
        <v>25.501065999999998</v>
      </c>
      <c r="D107" s="214">
        <v>51.042480000000005</v>
      </c>
      <c r="E107" s="214">
        <v>29.144496999999998</v>
      </c>
      <c r="F107" s="214">
        <v>25.196155999999998</v>
      </c>
      <c r="G107" s="347">
        <v>0.97867399999999993</v>
      </c>
      <c r="H107" s="216">
        <v>14.522359</v>
      </c>
      <c r="I107" s="215">
        <v>11.522886</v>
      </c>
      <c r="J107" s="215">
        <v>17.629381000000002</v>
      </c>
      <c r="K107" s="215">
        <v>28.588349999999998</v>
      </c>
      <c r="L107" s="304">
        <v>54.61645</v>
      </c>
      <c r="M107" s="340">
        <v>900</v>
      </c>
      <c r="N107" s="191">
        <v>1100</v>
      </c>
    </row>
    <row r="109" spans="1:15" ht="15" customHeight="1" x14ac:dyDescent="0.25">
      <c r="A109" s="630" t="s">
        <v>255</v>
      </c>
      <c r="B109" s="630"/>
      <c r="C109" s="630"/>
      <c r="D109" s="630"/>
      <c r="E109" s="630"/>
      <c r="F109" s="630"/>
      <c r="G109" s="630"/>
      <c r="H109" s="630"/>
      <c r="I109" s="630"/>
      <c r="J109" s="630"/>
      <c r="K109" s="630"/>
      <c r="L109" s="630"/>
      <c r="M109" s="630"/>
      <c r="N109" s="630"/>
      <c r="O109" s="630"/>
    </row>
    <row r="110" spans="1:15" x14ac:dyDescent="0.25">
      <c r="A110" s="598" t="s">
        <v>238</v>
      </c>
      <c r="B110" s="598"/>
      <c r="C110" s="598"/>
      <c r="D110" s="598"/>
      <c r="E110" s="598"/>
      <c r="F110" s="598"/>
      <c r="G110" s="598"/>
      <c r="H110" s="598"/>
      <c r="I110" s="598"/>
      <c r="J110" s="598"/>
      <c r="K110" s="598"/>
      <c r="L110" s="598"/>
      <c r="M110" s="598"/>
      <c r="N110" s="598"/>
      <c r="O110" s="598"/>
    </row>
  </sheetData>
  <mergeCells count="7">
    <mergeCell ref="A110:O110"/>
    <mergeCell ref="A5:A6"/>
    <mergeCell ref="B5:B6"/>
    <mergeCell ref="C5:G5"/>
    <mergeCell ref="H5:L5"/>
    <mergeCell ref="M5:N5"/>
    <mergeCell ref="A109:O109"/>
  </mergeCells>
  <hyperlinks>
    <hyperlink ref="A2" location="'Appendix Table Menu'!A1" display="Return to Appendix Table Menu" xr:uid="{0986F194-9616-48E4-B606-9A21034C0699}"/>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8C235-F792-4964-9D4A-76D93348DCEA}">
  <sheetPr>
    <tabColor theme="8"/>
  </sheetPr>
  <dimension ref="A1:AE392"/>
  <sheetViews>
    <sheetView zoomScale="90" zoomScaleNormal="90" workbookViewId="0">
      <pane ySplit="6" topLeftCell="A7" activePane="bottomLeft" state="frozen"/>
      <selection pane="bottomLeft"/>
    </sheetView>
  </sheetViews>
  <sheetFormatPr defaultColWidth="8.7109375" defaultRowHeight="15" x14ac:dyDescent="0.25"/>
  <cols>
    <col min="1" max="1" width="48.28515625" customWidth="1"/>
    <col min="2" max="31" width="6.28515625" customWidth="1"/>
  </cols>
  <sheetData>
    <row r="1" spans="1:31" ht="21" x14ac:dyDescent="0.35">
      <c r="A1" s="63" t="s">
        <v>1204</v>
      </c>
    </row>
    <row r="2" spans="1:31" x14ac:dyDescent="0.25">
      <c r="A2" s="2" t="s">
        <v>53</v>
      </c>
    </row>
    <row r="3" spans="1:31" x14ac:dyDescent="0.25">
      <c r="A3" s="2"/>
    </row>
    <row r="4" spans="1:31" ht="15.75" thickBot="1" x14ac:dyDescent="0.3">
      <c r="A4" t="s">
        <v>533</v>
      </c>
    </row>
    <row r="5" spans="1:31" ht="23.25" customHeight="1" x14ac:dyDescent="0.25">
      <c r="A5" s="554" t="s">
        <v>312</v>
      </c>
      <c r="B5" s="553">
        <v>1990</v>
      </c>
      <c r="C5" s="553">
        <v>1991</v>
      </c>
      <c r="D5" s="553">
        <v>1992</v>
      </c>
      <c r="E5" s="553">
        <v>1993</v>
      </c>
      <c r="F5" s="553">
        <v>1994</v>
      </c>
      <c r="G5" s="553">
        <v>1995</v>
      </c>
      <c r="H5" s="553">
        <v>1996</v>
      </c>
      <c r="I5" s="553">
        <v>1997</v>
      </c>
      <c r="J5" s="553">
        <v>1998</v>
      </c>
      <c r="K5" s="553">
        <v>1999</v>
      </c>
      <c r="L5" s="553">
        <v>2000</v>
      </c>
      <c r="M5" s="553">
        <v>2001</v>
      </c>
      <c r="N5" s="553">
        <v>2002</v>
      </c>
      <c r="O5" s="553">
        <v>2003</v>
      </c>
      <c r="P5" s="553">
        <v>2004</v>
      </c>
      <c r="Q5" s="553">
        <v>2005</v>
      </c>
      <c r="R5" s="553">
        <v>2006</v>
      </c>
      <c r="S5" s="553">
        <v>2007</v>
      </c>
      <c r="T5" s="553">
        <v>2008</v>
      </c>
      <c r="U5" s="553">
        <v>2009</v>
      </c>
      <c r="V5" s="553">
        <v>2010</v>
      </c>
      <c r="W5" s="553">
        <v>2011</v>
      </c>
      <c r="X5" s="553">
        <v>2012</v>
      </c>
      <c r="Y5" s="553">
        <v>2013</v>
      </c>
      <c r="Z5" s="553">
        <v>2014</v>
      </c>
      <c r="AA5" s="553">
        <v>2015</v>
      </c>
      <c r="AB5" s="553">
        <v>2016</v>
      </c>
      <c r="AC5" s="553">
        <v>2017</v>
      </c>
      <c r="AD5" s="553">
        <v>2018</v>
      </c>
      <c r="AE5" s="555">
        <v>2019</v>
      </c>
    </row>
    <row r="6" spans="1:31" x14ac:dyDescent="0.25">
      <c r="A6" s="524" t="s">
        <v>209</v>
      </c>
      <c r="B6" s="525">
        <v>3.1131478965967174</v>
      </c>
      <c r="C6" s="525">
        <v>3.2635611948794456</v>
      </c>
      <c r="D6" s="525">
        <v>3.3078659221699596</v>
      </c>
      <c r="E6" s="525">
        <v>3.3444512971926033</v>
      </c>
      <c r="F6" s="525">
        <v>3.3750439116666606</v>
      </c>
      <c r="G6" s="525">
        <v>3.2854673696949765</v>
      </c>
      <c r="H6" s="525">
        <v>3.3218917378858817</v>
      </c>
      <c r="I6" s="525">
        <v>3.3489851155533685</v>
      </c>
      <c r="J6" s="525">
        <v>3.3615480870439947</v>
      </c>
      <c r="K6" s="525">
        <v>3.3396297982250025</v>
      </c>
      <c r="L6" s="525">
        <v>3.4475697889859913</v>
      </c>
      <c r="M6" s="525">
        <v>3.6173756397284906</v>
      </c>
      <c r="N6" s="525">
        <v>3.8592946137536117</v>
      </c>
      <c r="O6" s="525">
        <v>4.0925826492454558</v>
      </c>
      <c r="P6" s="525">
        <v>4.3139585798474513</v>
      </c>
      <c r="Q6" s="525">
        <v>4.7005744664936042</v>
      </c>
      <c r="R6" s="525">
        <v>4.5803615590775966</v>
      </c>
      <c r="S6" s="525">
        <v>4.2477509553924815</v>
      </c>
      <c r="T6" s="525">
        <v>3.7646451304607833</v>
      </c>
      <c r="U6" s="525">
        <v>3.4362557860957788</v>
      </c>
      <c r="V6" s="525">
        <v>3.4526943327466229</v>
      </c>
      <c r="W6" s="525">
        <v>3.2669776102882659</v>
      </c>
      <c r="X6" s="525">
        <v>3.4191753773674249</v>
      </c>
      <c r="Y6" s="525">
        <v>3.7463561501449942</v>
      </c>
      <c r="Z6" s="525">
        <v>3.8597539207041334</v>
      </c>
      <c r="AA6" s="525">
        <v>3.967301526801712</v>
      </c>
      <c r="AB6" s="525">
        <v>4.0544975697938757</v>
      </c>
      <c r="AC6" s="525">
        <v>4.1018604659788407</v>
      </c>
      <c r="AD6" s="525">
        <v>4.1890230938257131</v>
      </c>
      <c r="AE6" s="526">
        <v>4.2877298754632909</v>
      </c>
    </row>
    <row r="7" spans="1:31" x14ac:dyDescent="0.25">
      <c r="A7" s="183" t="s">
        <v>534</v>
      </c>
      <c r="B7" s="463">
        <v>2.0023677785115446</v>
      </c>
      <c r="C7" s="463">
        <v>2.1970220849960116</v>
      </c>
      <c r="D7" s="463">
        <v>2.3634898940863227</v>
      </c>
      <c r="E7" s="463">
        <v>2.5852879143912935</v>
      </c>
      <c r="F7" s="463">
        <v>2.8143326529462747</v>
      </c>
      <c r="G7" s="463">
        <v>2.9750882522099693</v>
      </c>
      <c r="H7" s="463">
        <v>3.0269466600516495</v>
      </c>
      <c r="I7" s="463">
        <v>3.1052925162840284</v>
      </c>
      <c r="J7" s="463">
        <v>3.2137811426336342</v>
      </c>
      <c r="K7" s="463">
        <v>3.2464661385141667</v>
      </c>
      <c r="L7" s="463">
        <v>3.2906030003247215</v>
      </c>
      <c r="M7" s="463">
        <v>3.4577003463217206</v>
      </c>
      <c r="N7" s="463">
        <v>3.4976090443838626</v>
      </c>
      <c r="O7" s="463">
        <v>3.5171397469592245</v>
      </c>
      <c r="P7" s="463">
        <v>3.6205849840896005</v>
      </c>
      <c r="Q7" s="463">
        <v>3.9072573431191087</v>
      </c>
      <c r="R7" s="463">
        <v>4.3415292073123926</v>
      </c>
      <c r="S7" s="463">
        <v>4.5230032910850033</v>
      </c>
      <c r="T7" s="463">
        <v>4.3223817389180716</v>
      </c>
      <c r="U7" s="463">
        <v>4.2306211595274057</v>
      </c>
      <c r="V7" s="463">
        <v>4.0452798071618696</v>
      </c>
      <c r="W7" s="463">
        <v>3.9774690371005481</v>
      </c>
      <c r="X7" s="463">
        <v>3.8060619886784837</v>
      </c>
      <c r="Y7" s="463">
        <v>3.9670974798488152</v>
      </c>
      <c r="Z7" s="463">
        <v>4.0421760610189645</v>
      </c>
      <c r="AA7" s="463">
        <v>4.154955382206623</v>
      </c>
      <c r="AB7" s="463">
        <v>4.2233558797801782</v>
      </c>
      <c r="AC7" s="463">
        <v>4.5326039880155937</v>
      </c>
      <c r="AD7" s="463">
        <v>4.8873587392382793</v>
      </c>
      <c r="AE7" s="464">
        <v>5.161223035303574</v>
      </c>
    </row>
    <row r="8" spans="1:31" x14ac:dyDescent="0.25">
      <c r="A8" s="183" t="s">
        <v>535</v>
      </c>
      <c r="B8" s="463">
        <v>2.0575025460453054</v>
      </c>
      <c r="C8" s="463">
        <v>2.1083684377990322</v>
      </c>
      <c r="D8" s="463">
        <v>2.200781398874712</v>
      </c>
      <c r="E8" s="463">
        <v>2.2612679983070625</v>
      </c>
      <c r="F8" s="463">
        <v>2.2075155776569702</v>
      </c>
      <c r="G8" s="463">
        <v>2.1673121552671311</v>
      </c>
      <c r="H8" s="463">
        <v>2.1672411538280456</v>
      </c>
      <c r="I8" s="463">
        <v>2.117191490640618</v>
      </c>
      <c r="J8" s="463">
        <v>2.1117901032647239</v>
      </c>
      <c r="K8" s="463">
        <v>2.1292751684957216</v>
      </c>
      <c r="L8" s="463">
        <v>2.1195554229730793</v>
      </c>
      <c r="M8" s="463">
        <v>2.2201393544490045</v>
      </c>
      <c r="N8" s="463">
        <v>2.3030460450047716</v>
      </c>
      <c r="O8" s="463">
        <v>2.3523870848529387</v>
      </c>
      <c r="P8" s="463">
        <v>2.394394757925018</v>
      </c>
      <c r="Q8" s="463">
        <v>2.4479251312170143</v>
      </c>
      <c r="R8" s="463">
        <v>2.5385160311550772</v>
      </c>
      <c r="S8" s="463">
        <v>2.5516372539047385</v>
      </c>
      <c r="T8" s="463">
        <v>2.5308746591688007</v>
      </c>
      <c r="U8" s="463">
        <v>2.6001864845793805</v>
      </c>
      <c r="V8" s="463">
        <v>2.7341580496176907</v>
      </c>
      <c r="W8" s="463">
        <v>2.8502970821766636</v>
      </c>
      <c r="X8" s="463">
        <v>2.9030066218665054</v>
      </c>
      <c r="Y8" s="463">
        <v>2.916601487074908</v>
      </c>
      <c r="Z8" s="463">
        <v>3.0120650680785128</v>
      </c>
      <c r="AA8" s="463">
        <v>3.2613904949514203</v>
      </c>
      <c r="AB8" s="463">
        <v>3.2450191988064008</v>
      </c>
      <c r="AC8" s="463">
        <v>3.2714362092190168</v>
      </c>
      <c r="AD8" s="463">
        <v>3.4830222935702673</v>
      </c>
      <c r="AE8" s="464">
        <v>3.7358137365823847</v>
      </c>
    </row>
    <row r="9" spans="1:31" x14ac:dyDescent="0.25">
      <c r="A9" s="183" t="s">
        <v>434</v>
      </c>
      <c r="B9" s="463">
        <v>2.237246836730598</v>
      </c>
      <c r="C9" s="463">
        <v>2.2947594318884232</v>
      </c>
      <c r="D9" s="463">
        <v>2.4614163991328288</v>
      </c>
      <c r="E9" s="463">
        <v>2.459138697668207</v>
      </c>
      <c r="F9" s="463">
        <v>2.4090974256168476</v>
      </c>
      <c r="G9" s="463">
        <v>2.4992583366266992</v>
      </c>
      <c r="H9" s="463">
        <v>2.5716346960052978</v>
      </c>
      <c r="I9" s="463">
        <v>2.6451053890695979</v>
      </c>
      <c r="J9" s="463">
        <v>2.5642160827219924</v>
      </c>
      <c r="K9" s="463">
        <v>2.4336337294081263</v>
      </c>
      <c r="L9" s="463">
        <v>2.519235731452294</v>
      </c>
      <c r="M9" s="463">
        <v>2.5990751316025742</v>
      </c>
      <c r="N9" s="463">
        <v>2.6465211854114123</v>
      </c>
      <c r="O9" s="463">
        <v>2.6524977591292038</v>
      </c>
      <c r="P9" s="463">
        <v>2.5937586986593404</v>
      </c>
      <c r="Q9" s="463">
        <v>2.6703661740864191</v>
      </c>
      <c r="R9" s="463">
        <v>2.4832501408247878</v>
      </c>
      <c r="S9" s="463">
        <v>2.4749628648180448</v>
      </c>
      <c r="T9" s="463">
        <v>2.0505077901087376</v>
      </c>
      <c r="U9" s="463">
        <v>1.8021989637557132</v>
      </c>
      <c r="V9" s="463">
        <v>2.2731812641141831</v>
      </c>
      <c r="W9" s="463">
        <v>1.8862392930634067</v>
      </c>
      <c r="X9" s="463">
        <v>2.1891993232512235</v>
      </c>
      <c r="Y9" s="463">
        <v>2.3410587411048644</v>
      </c>
      <c r="Z9" s="463">
        <v>2.2556755762308027</v>
      </c>
      <c r="AA9" s="463">
        <v>2.2400763710208533</v>
      </c>
      <c r="AB9" s="463">
        <v>2.3331038849567203</v>
      </c>
      <c r="AC9" s="463">
        <v>2.3894729285507696</v>
      </c>
      <c r="AD9" s="463">
        <v>2.3904539008455594</v>
      </c>
      <c r="AE9" s="464">
        <v>2.4882184128307285</v>
      </c>
    </row>
    <row r="10" spans="1:31" x14ac:dyDescent="0.25">
      <c r="A10" s="183" t="s">
        <v>435</v>
      </c>
      <c r="B10" s="463">
        <v>3.1127133973727887</v>
      </c>
      <c r="C10" s="463">
        <v>3.1379431667913935</v>
      </c>
      <c r="D10" s="463">
        <v>3.1234218298856926</v>
      </c>
      <c r="E10" s="463">
        <v>3.0809447470898559</v>
      </c>
      <c r="F10" s="463">
        <v>3.0461492988824226</v>
      </c>
      <c r="G10" s="463">
        <v>2.8453699644189845</v>
      </c>
      <c r="H10" s="463">
        <v>2.8031591589800797</v>
      </c>
      <c r="I10" s="463">
        <v>2.6460921318924893</v>
      </c>
      <c r="J10" s="463">
        <v>2.5568118174975538</v>
      </c>
      <c r="K10" s="463">
        <v>2.4021312379158215</v>
      </c>
      <c r="L10" s="463">
        <v>2.4335789373133907</v>
      </c>
      <c r="M10" s="463">
        <v>2.6204847252676369</v>
      </c>
      <c r="N10" s="463">
        <v>2.6994616515955547</v>
      </c>
      <c r="O10" s="463">
        <v>2.9738458486686339</v>
      </c>
      <c r="P10" s="463">
        <v>3.2631607701086769</v>
      </c>
      <c r="Q10" s="463">
        <v>3.5813390895873263</v>
      </c>
      <c r="R10" s="463">
        <v>3.671930217556155</v>
      </c>
      <c r="S10" s="463">
        <v>3.5829027051770015</v>
      </c>
      <c r="T10" s="463">
        <v>3.4577793028199553</v>
      </c>
      <c r="U10" s="463">
        <v>3.274369698280279</v>
      </c>
      <c r="V10" s="463">
        <v>3.4094976728201796</v>
      </c>
      <c r="W10" s="463">
        <v>3.2947854304610815</v>
      </c>
      <c r="X10" s="463">
        <v>3.3481388398250291</v>
      </c>
      <c r="Y10" s="463">
        <v>3.3180480674328785</v>
      </c>
      <c r="Z10" s="463">
        <v>3.2795520751793279</v>
      </c>
      <c r="AA10" s="463">
        <v>3.2010538964126707</v>
      </c>
      <c r="AB10" s="463">
        <v>3.0774174306541595</v>
      </c>
      <c r="AC10" s="463">
        <v>2.9764542705776824</v>
      </c>
      <c r="AD10" s="463">
        <v>2.9103910238079909</v>
      </c>
      <c r="AE10" s="464">
        <v>3.0436261180898101</v>
      </c>
    </row>
    <row r="11" spans="1:31" x14ac:dyDescent="0.25">
      <c r="A11" s="183" t="s">
        <v>436</v>
      </c>
      <c r="B11" s="463">
        <v>3.0271073460181821</v>
      </c>
      <c r="C11" s="463">
        <v>3.012617914396321</v>
      </c>
      <c r="D11" s="463">
        <v>3.0827773105627445</v>
      </c>
      <c r="E11" s="463">
        <v>3.1927739063867335</v>
      </c>
      <c r="F11" s="463">
        <v>3.3159346558121952</v>
      </c>
      <c r="G11" s="463">
        <v>3.3787716998588846</v>
      </c>
      <c r="H11" s="463">
        <v>3.4421466501202955</v>
      </c>
      <c r="I11" s="463">
        <v>3.4650402418636959</v>
      </c>
      <c r="J11" s="463">
        <v>3.4138378609636186</v>
      </c>
      <c r="K11" s="463">
        <v>3.3394524710346318</v>
      </c>
      <c r="L11" s="463">
        <v>3.3015325489513452</v>
      </c>
      <c r="M11" s="463">
        <v>3.3624498162385676</v>
      </c>
      <c r="N11" s="463">
        <v>3.3069562436460083</v>
      </c>
      <c r="O11" s="463">
        <v>3.3342746353916324</v>
      </c>
      <c r="P11" s="463">
        <v>3.4231978577629936</v>
      </c>
      <c r="Q11" s="463">
        <v>3.8272282576994261</v>
      </c>
      <c r="R11" s="463">
        <v>4.1431715195853096</v>
      </c>
      <c r="S11" s="463">
        <v>4.3361614231392762</v>
      </c>
      <c r="T11" s="463">
        <v>4.1270129304085916</v>
      </c>
      <c r="U11" s="463">
        <v>3.8390535230787064</v>
      </c>
      <c r="V11" s="463">
        <v>3.8590287565240695</v>
      </c>
      <c r="W11" s="463">
        <v>3.6173519819897755</v>
      </c>
      <c r="X11" s="463">
        <v>3.6329970539766721</v>
      </c>
      <c r="Y11" s="463">
        <v>3.6565174738715691</v>
      </c>
      <c r="Z11" s="463">
        <v>3.6724447753421199</v>
      </c>
      <c r="AA11" s="463">
        <v>3.6739233238486064</v>
      </c>
      <c r="AB11" s="463">
        <v>3.7627559538412885</v>
      </c>
      <c r="AC11" s="463">
        <v>3.8501422778397218</v>
      </c>
      <c r="AD11" s="463">
        <v>4.0085765932050279</v>
      </c>
      <c r="AE11" s="464">
        <v>4.3230096842044929</v>
      </c>
    </row>
    <row r="12" spans="1:31" x14ac:dyDescent="0.25">
      <c r="A12" s="183" t="s">
        <v>536</v>
      </c>
      <c r="B12" s="463">
        <v>2.7676726878809097</v>
      </c>
      <c r="C12" s="463">
        <v>2.7278475526176149</v>
      </c>
      <c r="D12" s="463">
        <v>2.6932373570962436</v>
      </c>
      <c r="E12" s="463">
        <v>2.6493873742149634</v>
      </c>
      <c r="F12" s="463">
        <v>2.657992828013767</v>
      </c>
      <c r="G12" s="463">
        <v>2.6437937319481497</v>
      </c>
      <c r="H12" s="463">
        <v>2.6659633247670791</v>
      </c>
      <c r="I12" s="463">
        <v>2.6324262437963104</v>
      </c>
      <c r="J12" s="463">
        <v>2.6797914235887634</v>
      </c>
      <c r="K12" s="463">
        <v>2.6448433545140997</v>
      </c>
      <c r="L12" s="463">
        <v>2.6726693480920325</v>
      </c>
      <c r="M12" s="463">
        <v>2.8068320491615113</v>
      </c>
      <c r="N12" s="463">
        <v>2.8948552429051899</v>
      </c>
      <c r="O12" s="463">
        <v>2.9666063419606528</v>
      </c>
      <c r="P12" s="463">
        <v>3.0065785901248696</v>
      </c>
      <c r="Q12" s="463">
        <v>3.0965740536609769</v>
      </c>
      <c r="R12" s="463">
        <v>3.2112137763980422</v>
      </c>
      <c r="S12" s="463">
        <v>3.1784352778361762</v>
      </c>
      <c r="T12" s="463">
        <v>3.1548241435719606</v>
      </c>
      <c r="U12" s="463">
        <v>3.1129902496843012</v>
      </c>
      <c r="V12" s="463">
        <v>3.1772942281968679</v>
      </c>
      <c r="W12" s="463">
        <v>3.0531534797418138</v>
      </c>
      <c r="X12" s="463">
        <v>3.0797045776384637</v>
      </c>
      <c r="Y12" s="463">
        <v>3.0254115644924138</v>
      </c>
      <c r="Z12" s="463">
        <v>3.1437658488604163</v>
      </c>
      <c r="AA12" s="463">
        <v>3.2745416906270441</v>
      </c>
      <c r="AB12" s="463">
        <v>3.3579462607022235</v>
      </c>
      <c r="AC12" s="463">
        <v>3.3397210757228319</v>
      </c>
      <c r="AD12" s="463">
        <v>3.0906787133996203</v>
      </c>
      <c r="AE12" s="464">
        <v>3.0618463528700759</v>
      </c>
    </row>
    <row r="13" spans="1:31" x14ac:dyDescent="0.25">
      <c r="A13" s="183" t="s">
        <v>437</v>
      </c>
      <c r="B13" s="463">
        <v>3.0808950607979746</v>
      </c>
      <c r="C13" s="463">
        <v>3.021351701777176</v>
      </c>
      <c r="D13" s="463">
        <v>2.9947283815222536</v>
      </c>
      <c r="E13" s="463">
        <v>2.9116455938347228</v>
      </c>
      <c r="F13" s="463">
        <v>2.7807873017494122</v>
      </c>
      <c r="G13" s="463">
        <v>2.6864461861795421</v>
      </c>
      <c r="H13" s="463">
        <v>2.6339068069932301</v>
      </c>
      <c r="I13" s="463">
        <v>2.5656566101987739</v>
      </c>
      <c r="J13" s="463">
        <v>2.5094048175797439</v>
      </c>
      <c r="K13" s="463">
        <v>2.4361140203222207</v>
      </c>
      <c r="L13" s="463">
        <v>2.4680616656355414</v>
      </c>
      <c r="M13" s="463">
        <v>2.6033990935314648</v>
      </c>
      <c r="N13" s="463">
        <v>3.3809663896073685</v>
      </c>
      <c r="O13" s="463">
        <v>3.7762139572686086</v>
      </c>
      <c r="P13" s="463">
        <v>4.1311407126128206</v>
      </c>
      <c r="Q13" s="463">
        <v>4.7378944385707449</v>
      </c>
      <c r="R13" s="463">
        <v>4.7242048511118657</v>
      </c>
      <c r="S13" s="463">
        <v>4.7023618874847166</v>
      </c>
      <c r="T13" s="463">
        <v>4.2750057471244602</v>
      </c>
      <c r="U13" s="463">
        <v>3.9016979497677799</v>
      </c>
      <c r="V13" s="463">
        <v>4.0479582338788793</v>
      </c>
      <c r="W13" s="463">
        <v>3.3669818711207542</v>
      </c>
      <c r="X13" s="463">
        <v>3.3655760049378372</v>
      </c>
      <c r="Y13" s="463">
        <v>3.0829909208384967</v>
      </c>
      <c r="Z13" s="463">
        <v>3.0140026011801107</v>
      </c>
      <c r="AA13" s="463">
        <v>2.9252566334712817</v>
      </c>
      <c r="AB13" s="463">
        <v>2.9562179055490785</v>
      </c>
      <c r="AC13" s="463">
        <v>2.9409996121924937</v>
      </c>
      <c r="AD13" s="463">
        <v>3.0178639823782776</v>
      </c>
      <c r="AE13" s="464">
        <v>3.0820921834668167</v>
      </c>
    </row>
    <row r="14" spans="1:31" x14ac:dyDescent="0.25">
      <c r="A14" s="183" t="s">
        <v>537</v>
      </c>
      <c r="B14" s="463">
        <v>2.6265839926426864</v>
      </c>
      <c r="C14" s="463">
        <v>2.6400536909128731</v>
      </c>
      <c r="D14" s="463">
        <v>2.6267252508305057</v>
      </c>
      <c r="E14" s="463">
        <v>2.5582685053858305</v>
      </c>
      <c r="F14" s="463">
        <v>2.5177893733715546</v>
      </c>
      <c r="G14" s="463">
        <v>2.4254984887656428</v>
      </c>
      <c r="H14" s="463">
        <v>2.5181788699154448</v>
      </c>
      <c r="I14" s="463">
        <v>2.4603909237092956</v>
      </c>
      <c r="J14" s="463">
        <v>2.4769863931550415</v>
      </c>
      <c r="K14" s="463">
        <v>2.5080822503916882</v>
      </c>
      <c r="L14" s="463">
        <v>2.5617640754381807</v>
      </c>
      <c r="M14" s="463">
        <v>2.6738342874390524</v>
      </c>
      <c r="N14" s="463">
        <v>2.7723899409253319</v>
      </c>
      <c r="O14" s="463">
        <v>2.854279895269217</v>
      </c>
      <c r="P14" s="463">
        <v>2.8310028906542626</v>
      </c>
      <c r="Q14" s="463">
        <v>2.8944853608993615</v>
      </c>
      <c r="R14" s="463">
        <v>2.9821124716125218</v>
      </c>
      <c r="S14" s="463">
        <v>3.1742534282374981</v>
      </c>
      <c r="T14" s="463">
        <v>3.1967064441200783</v>
      </c>
      <c r="U14" s="463">
        <v>3.2233788472829139</v>
      </c>
      <c r="V14" s="463">
        <v>3.1943175386463558</v>
      </c>
      <c r="W14" s="463">
        <v>3.0207852943977733</v>
      </c>
      <c r="X14" s="463">
        <v>2.9461043759215064</v>
      </c>
      <c r="Y14" s="463">
        <v>2.914487825179628</v>
      </c>
      <c r="Z14" s="463">
        <v>2.9491726836190901</v>
      </c>
      <c r="AA14" s="463">
        <v>3.0077004662421234</v>
      </c>
      <c r="AB14" s="463">
        <v>3.0147968512950292</v>
      </c>
      <c r="AC14" s="463">
        <v>3.0124747932143903</v>
      </c>
      <c r="AD14" s="463">
        <v>2.9571299128500623</v>
      </c>
      <c r="AE14" s="464">
        <v>3.0025217219762239</v>
      </c>
    </row>
    <row r="15" spans="1:31" x14ac:dyDescent="0.25">
      <c r="A15" s="183" t="s">
        <v>538</v>
      </c>
      <c r="B15" s="463">
        <v>1.7129387092089308</v>
      </c>
      <c r="C15" s="463">
        <v>1.7585117669283636</v>
      </c>
      <c r="D15" s="463">
        <v>1.8474743750586051</v>
      </c>
      <c r="E15" s="463">
        <v>1.8972775027899464</v>
      </c>
      <c r="F15" s="463">
        <v>1.9340987360156705</v>
      </c>
      <c r="G15" s="463">
        <v>1.9762059418650242</v>
      </c>
      <c r="H15" s="463">
        <v>2.029250955184267</v>
      </c>
      <c r="I15" s="463">
        <v>2.0406570591441024</v>
      </c>
      <c r="J15" s="463">
        <v>2.0803821756307315</v>
      </c>
      <c r="K15" s="463">
        <v>2.1059530794006331</v>
      </c>
      <c r="L15" s="463">
        <v>2.1308476336966327</v>
      </c>
      <c r="M15" s="463">
        <v>2.2285119436473706</v>
      </c>
      <c r="N15" s="463">
        <v>2.2927615446302565</v>
      </c>
      <c r="O15" s="463">
        <v>2.3329126907236177</v>
      </c>
      <c r="P15" s="463">
        <v>2.4090557993690358</v>
      </c>
      <c r="Q15" s="463">
        <v>2.3991203510283317</v>
      </c>
      <c r="R15" s="463">
        <v>2.3679606180575585</v>
      </c>
      <c r="S15" s="463">
        <v>2.3483702359066587</v>
      </c>
      <c r="T15" s="463">
        <v>2.4342148564505695</v>
      </c>
      <c r="U15" s="463">
        <v>2.4499762180076203</v>
      </c>
      <c r="V15" s="463">
        <v>2.3147735092811419</v>
      </c>
      <c r="W15" s="463">
        <v>2.3070325567999692</v>
      </c>
      <c r="X15" s="463">
        <v>2.2980119655653217</v>
      </c>
      <c r="Y15" s="463">
        <v>2.3566745591120104</v>
      </c>
      <c r="Z15" s="463">
        <v>2.3370400765177624</v>
      </c>
      <c r="AA15" s="463">
        <v>2.3727352829869783</v>
      </c>
      <c r="AB15" s="463">
        <v>2.3702009868763554</v>
      </c>
      <c r="AC15" s="463">
        <v>2.4380836993362038</v>
      </c>
      <c r="AD15" s="463">
        <v>2.4020852266819275</v>
      </c>
      <c r="AE15" s="464">
        <v>2.363776541665064</v>
      </c>
    </row>
    <row r="16" spans="1:31" x14ac:dyDescent="0.25">
      <c r="A16" s="183" t="s">
        <v>539</v>
      </c>
      <c r="B16" s="463">
        <v>2.0863995687368253</v>
      </c>
      <c r="C16" s="463">
        <v>2.0925081776874364</v>
      </c>
      <c r="D16" s="463">
        <v>2.0396771820986168</v>
      </c>
      <c r="E16" s="463">
        <v>2.1049332351166119</v>
      </c>
      <c r="F16" s="463">
        <v>2.0632648791949171</v>
      </c>
      <c r="G16" s="463">
        <v>2.2076996961228681</v>
      </c>
      <c r="H16" s="463">
        <v>2.2523916804863906</v>
      </c>
      <c r="I16" s="463">
        <v>2.2650299730745749</v>
      </c>
      <c r="J16" s="463">
        <v>2.2636855864511864</v>
      </c>
      <c r="K16" s="463">
        <v>2.2432260558211023</v>
      </c>
      <c r="L16" s="463">
        <v>2.3235549578568979</v>
      </c>
      <c r="M16" s="463">
        <v>2.4271961987001043</v>
      </c>
      <c r="N16" s="463">
        <v>2.4786200972391828</v>
      </c>
      <c r="O16" s="463">
        <v>2.5150213127682237</v>
      </c>
      <c r="P16" s="463">
        <v>2.5499600820996609</v>
      </c>
      <c r="Q16" s="463">
        <v>2.7032291514691691</v>
      </c>
      <c r="R16" s="463">
        <v>2.78299852548649</v>
      </c>
      <c r="S16" s="463">
        <v>2.6988540144139948</v>
      </c>
      <c r="T16" s="463">
        <v>2.7721848378654692</v>
      </c>
      <c r="U16" s="463">
        <v>2.6833893059924914</v>
      </c>
      <c r="V16" s="463">
        <v>2.6884056348707319</v>
      </c>
      <c r="W16" s="463">
        <v>2.7430037472792708</v>
      </c>
      <c r="X16" s="463">
        <v>2.8188928503144566</v>
      </c>
      <c r="Y16" s="463">
        <v>2.8029274813948826</v>
      </c>
      <c r="Z16" s="463">
        <v>2.8440087078346381</v>
      </c>
      <c r="AA16" s="463">
        <v>2.840293368924192</v>
      </c>
      <c r="AB16" s="463">
        <v>2.8829949591588684</v>
      </c>
      <c r="AC16" s="463">
        <v>2.9135988065693583</v>
      </c>
      <c r="AD16" s="463">
        <v>2.9734435755179374</v>
      </c>
      <c r="AE16" s="464">
        <v>3.028985481550174</v>
      </c>
    </row>
    <row r="17" spans="1:31" x14ac:dyDescent="0.25">
      <c r="A17" s="183" t="s">
        <v>540</v>
      </c>
      <c r="B17" s="463">
        <v>2.4299433577492304</v>
      </c>
      <c r="C17" s="463">
        <v>2.5088828890633317</v>
      </c>
      <c r="D17" s="463">
        <v>2.5835459649009187</v>
      </c>
      <c r="E17" s="463">
        <v>2.6484691745530937</v>
      </c>
      <c r="F17" s="463">
        <v>2.7210020135530844</v>
      </c>
      <c r="G17" s="463">
        <v>2.7703962686958459</v>
      </c>
      <c r="H17" s="463">
        <v>2.758923844623689</v>
      </c>
      <c r="I17" s="463">
        <v>2.7871757782660609</v>
      </c>
      <c r="J17" s="463">
        <v>2.7838619733184395</v>
      </c>
      <c r="K17" s="463">
        <v>2.8086697063095194</v>
      </c>
      <c r="L17" s="463">
        <v>2.8716614724179679</v>
      </c>
      <c r="M17" s="463">
        <v>2.9809808209569679</v>
      </c>
      <c r="N17" s="463">
        <v>3.0934883718767989</v>
      </c>
      <c r="O17" s="463">
        <v>3.1675465917504648</v>
      </c>
      <c r="P17" s="463">
        <v>3.2960167236358062</v>
      </c>
      <c r="Q17" s="463">
        <v>3.3476246116484369</v>
      </c>
      <c r="R17" s="463">
        <v>3.2645588363532929</v>
      </c>
      <c r="S17" s="463">
        <v>3.136208786194278</v>
      </c>
      <c r="T17" s="463">
        <v>3.0795619279723851</v>
      </c>
      <c r="U17" s="463">
        <v>3.0961010247582639</v>
      </c>
      <c r="V17" s="463">
        <v>3.122396912127837</v>
      </c>
      <c r="W17" s="463">
        <v>3.0902627983433799</v>
      </c>
      <c r="X17" s="463">
        <v>3.0670615634060812</v>
      </c>
      <c r="Y17" s="463">
        <v>3.0449209805570678</v>
      </c>
      <c r="Z17" s="463">
        <v>3.1946068177144995</v>
      </c>
      <c r="AA17" s="463">
        <v>3.2063273985883605</v>
      </c>
      <c r="AB17" s="463">
        <v>3.1171321668875076</v>
      </c>
      <c r="AC17" s="463">
        <v>3.1561781394595543</v>
      </c>
      <c r="AD17" s="463">
        <v>3.2863730289415711</v>
      </c>
      <c r="AE17" s="464">
        <v>3.3455245755691032</v>
      </c>
    </row>
    <row r="18" spans="1:31" x14ac:dyDescent="0.25">
      <c r="A18" s="183" t="s">
        <v>541</v>
      </c>
      <c r="B18" s="463">
        <v>2.2900356112142024</v>
      </c>
      <c r="C18" s="463">
        <v>2.3980944779749964</v>
      </c>
      <c r="D18" s="463">
        <v>2.4298659819992099</v>
      </c>
      <c r="E18" s="463">
        <v>2.4094269498950553</v>
      </c>
      <c r="F18" s="463">
        <v>2.4785516346978143</v>
      </c>
      <c r="G18" s="463">
        <v>2.53726260471357</v>
      </c>
      <c r="H18" s="463">
        <v>2.618261352188946</v>
      </c>
      <c r="I18" s="463">
        <v>2.6319493578324149</v>
      </c>
      <c r="J18" s="463">
        <v>2.677125796450591</v>
      </c>
      <c r="K18" s="463">
        <v>2.7368823018589299</v>
      </c>
      <c r="L18" s="463">
        <v>2.7639003498520762</v>
      </c>
      <c r="M18" s="463">
        <v>2.9795154184930186</v>
      </c>
      <c r="N18" s="463">
        <v>3.2393261126232531</v>
      </c>
      <c r="O18" s="463">
        <v>3.4077292087567446</v>
      </c>
      <c r="P18" s="463">
        <v>3.7075150075019287</v>
      </c>
      <c r="Q18" s="463">
        <v>4.0750972961116894</v>
      </c>
      <c r="R18" s="463">
        <v>4.3051589674172641</v>
      </c>
      <c r="S18" s="463">
        <v>4.3381831414875807</v>
      </c>
      <c r="T18" s="463">
        <v>3.9677540900091604</v>
      </c>
      <c r="U18" s="463">
        <v>3.6329048351533735</v>
      </c>
      <c r="V18" s="463">
        <v>3.7446170362946929</v>
      </c>
      <c r="W18" s="463">
        <v>3.8076420517818916</v>
      </c>
      <c r="X18" s="463">
        <v>3.7857047236818437</v>
      </c>
      <c r="Y18" s="463">
        <v>3.8784902714874563</v>
      </c>
      <c r="Z18" s="463">
        <v>3.725539073870161</v>
      </c>
      <c r="AA18" s="463">
        <v>3.756172532054725</v>
      </c>
      <c r="AB18" s="463">
        <v>3.988411660488846</v>
      </c>
      <c r="AC18" s="463">
        <v>3.9697304368388315</v>
      </c>
      <c r="AD18" s="463">
        <v>3.8957082038860107</v>
      </c>
      <c r="AE18" s="464">
        <v>3.9731949913130764</v>
      </c>
    </row>
    <row r="19" spans="1:31" x14ac:dyDescent="0.25">
      <c r="A19" s="183" t="s">
        <v>542</v>
      </c>
      <c r="B19" s="463">
        <v>2.4127308956272997</v>
      </c>
      <c r="C19" s="463">
        <v>2.3625631364062638</v>
      </c>
      <c r="D19" s="463">
        <v>2.3625284357182497</v>
      </c>
      <c r="E19" s="463">
        <v>2.3940205592126729</v>
      </c>
      <c r="F19" s="463">
        <v>2.4076447429650623</v>
      </c>
      <c r="G19" s="463">
        <v>2.4343412682783381</v>
      </c>
      <c r="H19" s="463">
        <v>2.4509982632823517</v>
      </c>
      <c r="I19" s="463">
        <v>2.4531403737190427</v>
      </c>
      <c r="J19" s="463">
        <v>2.4817582625598651</v>
      </c>
      <c r="K19" s="463">
        <v>2.4766341356508375</v>
      </c>
      <c r="L19" s="463">
        <v>2.5101567984374369</v>
      </c>
      <c r="M19" s="463">
        <v>2.6591985821044455</v>
      </c>
      <c r="N19" s="463">
        <v>2.7871709530107287</v>
      </c>
      <c r="O19" s="463">
        <v>2.8490498065138432</v>
      </c>
      <c r="P19" s="463">
        <v>2.8569471843180421</v>
      </c>
      <c r="Q19" s="463">
        <v>2.9478419391134576</v>
      </c>
      <c r="R19" s="463">
        <v>3.0933277642733041</v>
      </c>
      <c r="S19" s="463">
        <v>3.1449858134217217</v>
      </c>
      <c r="T19" s="463">
        <v>3.1822776038372962</v>
      </c>
      <c r="U19" s="463">
        <v>3.2237684043004426</v>
      </c>
      <c r="V19" s="463">
        <v>3.0997036967319569</v>
      </c>
      <c r="W19" s="463">
        <v>2.9447205197750463</v>
      </c>
      <c r="X19" s="463">
        <v>2.9644924781819881</v>
      </c>
      <c r="Y19" s="463">
        <v>2.8889214102443916</v>
      </c>
      <c r="Z19" s="463">
        <v>2.8312184978453487</v>
      </c>
      <c r="AA19" s="463">
        <v>2.8053455135062233</v>
      </c>
      <c r="AB19" s="463">
        <v>2.7619347715940545</v>
      </c>
      <c r="AC19" s="463">
        <v>2.710933304473341</v>
      </c>
      <c r="AD19" s="463">
        <v>2.7957252113201001</v>
      </c>
      <c r="AE19" s="464">
        <v>2.9274970499631898</v>
      </c>
    </row>
    <row r="20" spans="1:31" x14ac:dyDescent="0.25">
      <c r="A20" s="183" t="s">
        <v>543</v>
      </c>
      <c r="B20" s="463">
        <v>3.0885881411399878</v>
      </c>
      <c r="C20" s="463">
        <v>3.1383129578052151</v>
      </c>
      <c r="D20" s="463">
        <v>3.1724903272760376</v>
      </c>
      <c r="E20" s="463">
        <v>3.1026465786570236</v>
      </c>
      <c r="F20" s="463">
        <v>3.1482239746564793</v>
      </c>
      <c r="G20" s="463">
        <v>3.2399308593820986</v>
      </c>
      <c r="H20" s="463">
        <v>3.364487391898793</v>
      </c>
      <c r="I20" s="463">
        <v>3.43855093403225</v>
      </c>
      <c r="J20" s="463">
        <v>3.4312083353831273</v>
      </c>
      <c r="K20" s="463">
        <v>3.4994668646782117</v>
      </c>
      <c r="L20" s="463">
        <v>3.6740152253944345</v>
      </c>
      <c r="M20" s="463">
        <v>3.8403217888925911</v>
      </c>
      <c r="N20" s="463">
        <v>4.0858042009437732</v>
      </c>
      <c r="O20" s="463">
        <v>4.2081782033638744</v>
      </c>
      <c r="P20" s="463">
        <v>4.3753196002865753</v>
      </c>
      <c r="Q20" s="463">
        <v>4.4744056808728816</v>
      </c>
      <c r="R20" s="463">
        <v>4.2278209697996294</v>
      </c>
      <c r="S20" s="463">
        <v>3.8718796268446791</v>
      </c>
      <c r="T20" s="463">
        <v>3.5861460238375629</v>
      </c>
      <c r="U20" s="463">
        <v>3.4632745523102102</v>
      </c>
      <c r="V20" s="463">
        <v>3.3878295401178735</v>
      </c>
      <c r="W20" s="463">
        <v>3.3136570511079784</v>
      </c>
      <c r="X20" s="463">
        <v>3.2553694463609908</v>
      </c>
      <c r="Y20" s="463">
        <v>3.4131736510152417</v>
      </c>
      <c r="Z20" s="463">
        <v>3.5810028468100321</v>
      </c>
      <c r="AA20" s="463">
        <v>3.6540835181400055</v>
      </c>
      <c r="AB20" s="463">
        <v>3.7168041354595087</v>
      </c>
      <c r="AC20" s="463">
        <v>3.7616340316676329</v>
      </c>
      <c r="AD20" s="463">
        <v>3.8734171152759971</v>
      </c>
      <c r="AE20" s="464">
        <v>3.9666403340492731</v>
      </c>
    </row>
    <row r="21" spans="1:31" x14ac:dyDescent="0.25">
      <c r="A21" s="183" t="s">
        <v>544</v>
      </c>
      <c r="B21" s="463">
        <v>1.8072532514593498</v>
      </c>
      <c r="C21" s="463">
        <v>1.8079453004197792</v>
      </c>
      <c r="D21" s="463">
        <v>1.8362207613993962</v>
      </c>
      <c r="E21" s="463">
        <v>1.8836342550255936</v>
      </c>
      <c r="F21" s="463">
        <v>1.914327466982443</v>
      </c>
      <c r="G21" s="463">
        <v>1.891445663554725</v>
      </c>
      <c r="H21" s="463">
        <v>1.875292662394038</v>
      </c>
      <c r="I21" s="463">
        <v>1.8933696674191014</v>
      </c>
      <c r="J21" s="463">
        <v>1.9237877256711713</v>
      </c>
      <c r="K21" s="463">
        <v>1.8478541658749514</v>
      </c>
      <c r="L21" s="463">
        <v>1.9788775416016469</v>
      </c>
      <c r="M21" s="463">
        <v>2.0290761195181344</v>
      </c>
      <c r="N21" s="463">
        <v>2.1551987658406309</v>
      </c>
      <c r="O21" s="463">
        <v>2.2275788317587049</v>
      </c>
      <c r="P21" s="463">
        <v>2.2848060371530461</v>
      </c>
      <c r="Q21" s="463">
        <v>2.423880125708719</v>
      </c>
      <c r="R21" s="463">
        <v>2.376418892313378</v>
      </c>
      <c r="S21" s="463">
        <v>2.3797064315203711</v>
      </c>
      <c r="T21" s="463">
        <v>2.2851189976895103</v>
      </c>
      <c r="U21" s="463">
        <v>2.1300388858794856</v>
      </c>
      <c r="V21" s="463">
        <v>2.1025882051221951</v>
      </c>
      <c r="W21" s="463">
        <v>1.9873437012559578</v>
      </c>
      <c r="X21" s="463">
        <v>2.0620489432777354</v>
      </c>
      <c r="Y21" s="463">
        <v>2.3789150830294936</v>
      </c>
      <c r="Z21" s="463">
        <v>2.3593477322453857</v>
      </c>
      <c r="AA21" s="463">
        <v>2.3229669081239428</v>
      </c>
      <c r="AB21" s="463">
        <v>2.364404725067256</v>
      </c>
      <c r="AC21" s="463">
        <v>2.4960851509653157</v>
      </c>
      <c r="AD21" s="463">
        <v>2.6471405987401035</v>
      </c>
      <c r="AE21" s="464">
        <v>2.787141741785188</v>
      </c>
    </row>
    <row r="22" spans="1:31" x14ac:dyDescent="0.25">
      <c r="A22" s="183" t="s">
        <v>545</v>
      </c>
      <c r="B22" s="463">
        <v>2.9456268557539516</v>
      </c>
      <c r="C22" s="463">
        <v>2.9977756600784033</v>
      </c>
      <c r="D22" s="463">
        <v>3.0562685460282313</v>
      </c>
      <c r="E22" s="463">
        <v>3.04549182628516</v>
      </c>
      <c r="F22" s="463">
        <v>3.0633349008474426</v>
      </c>
      <c r="G22" s="463">
        <v>3.1325118464924184</v>
      </c>
      <c r="H22" s="463">
        <v>3.1458846517989132</v>
      </c>
      <c r="I22" s="463">
        <v>3.2850222127731921</v>
      </c>
      <c r="J22" s="463">
        <v>3.4185945309426526</v>
      </c>
      <c r="K22" s="463">
        <v>3.4885003730602224</v>
      </c>
      <c r="L22" s="463">
        <v>3.6363641595317451</v>
      </c>
      <c r="M22" s="463">
        <v>3.8376752915789232</v>
      </c>
      <c r="N22" s="463">
        <v>4.0542234392025902</v>
      </c>
      <c r="O22" s="463">
        <v>4.2073622639212758</v>
      </c>
      <c r="P22" s="463">
        <v>4.3572548354468132</v>
      </c>
      <c r="Q22" s="463">
        <v>4.6252832347689026</v>
      </c>
      <c r="R22" s="463">
        <v>4.88355352611973</v>
      </c>
      <c r="S22" s="463">
        <v>5.0699359405918383</v>
      </c>
      <c r="T22" s="463">
        <v>5.0869284191938613</v>
      </c>
      <c r="U22" s="463">
        <v>5.0053880388577934</v>
      </c>
      <c r="V22" s="463">
        <v>4.7746953722264713</v>
      </c>
      <c r="W22" s="463">
        <v>4.4739284796137895</v>
      </c>
      <c r="X22" s="463">
        <v>4.3141185062174161</v>
      </c>
      <c r="Y22" s="463">
        <v>4.2101754462509637</v>
      </c>
      <c r="Z22" s="463">
        <v>4.3261191448710266</v>
      </c>
      <c r="AA22" s="463">
        <v>4.3477209729812838</v>
      </c>
      <c r="AB22" s="463">
        <v>4.5224273818816378</v>
      </c>
      <c r="AC22" s="463">
        <v>4.5878947672708836</v>
      </c>
      <c r="AD22" s="463">
        <v>4.8140167827613913</v>
      </c>
      <c r="AE22" s="464">
        <v>4.9600434796111204</v>
      </c>
    </row>
    <row r="23" spans="1:31" x14ac:dyDescent="0.25">
      <c r="A23" s="183" t="s">
        <v>546</v>
      </c>
      <c r="B23" s="463">
        <v>3.1844522905761621</v>
      </c>
      <c r="C23" s="463">
        <v>3.0322397501526672</v>
      </c>
      <c r="D23" s="463">
        <v>2.9592804072769012</v>
      </c>
      <c r="E23" s="463">
        <v>2.7805849324385141</v>
      </c>
      <c r="F23" s="463">
        <v>2.7520962058795937</v>
      </c>
      <c r="G23" s="463">
        <v>2.6704416410960934</v>
      </c>
      <c r="H23" s="463">
        <v>2.6170270064031529</v>
      </c>
      <c r="I23" s="463">
        <v>2.5868244868550141</v>
      </c>
      <c r="J23" s="463">
        <v>2.5553648577036805</v>
      </c>
      <c r="K23" s="463">
        <v>2.5531608632710703</v>
      </c>
      <c r="L23" s="463">
        <v>2.5958393703777256</v>
      </c>
      <c r="M23" s="463">
        <v>2.7387577910347414</v>
      </c>
      <c r="N23" s="463">
        <v>3.1422665569883135</v>
      </c>
      <c r="O23" s="463">
        <v>3.5656347713108882</v>
      </c>
      <c r="P23" s="463">
        <v>4.0401533658529178</v>
      </c>
      <c r="Q23" s="463">
        <v>4.7443027141869951</v>
      </c>
      <c r="R23" s="463">
        <v>4.651448377294658</v>
      </c>
      <c r="S23" s="463">
        <v>4.8467217349446718</v>
      </c>
      <c r="T23" s="463">
        <v>4.5688411917142009</v>
      </c>
      <c r="U23" s="463">
        <v>4.0791945736972997</v>
      </c>
      <c r="V23" s="463">
        <v>4.2626737668648413</v>
      </c>
      <c r="W23" s="463">
        <v>4.2339274590207312</v>
      </c>
      <c r="X23" s="463">
        <v>4.1998812331209274</v>
      </c>
      <c r="Y23" s="463">
        <v>4.0546982952513515</v>
      </c>
      <c r="Z23" s="463">
        <v>3.8084275318835776</v>
      </c>
      <c r="AA23" s="463">
        <v>3.7237334533141708</v>
      </c>
      <c r="AB23" s="463">
        <v>3.2703710832916109</v>
      </c>
      <c r="AC23" s="463">
        <v>3.1105746038015711</v>
      </c>
      <c r="AD23" s="463">
        <v>3.1325438949602771</v>
      </c>
      <c r="AE23" s="464">
        <v>3.3905289774737097</v>
      </c>
    </row>
    <row r="24" spans="1:31" x14ac:dyDescent="0.25">
      <c r="A24" s="183" t="s">
        <v>547</v>
      </c>
      <c r="B24" s="463">
        <v>3.3817961129001901</v>
      </c>
      <c r="C24" s="463">
        <v>3.5087771718392387</v>
      </c>
      <c r="D24" s="463">
        <v>3.4975178123956789</v>
      </c>
      <c r="E24" s="463">
        <v>3.3749563039729673</v>
      </c>
      <c r="F24" s="463">
        <v>3.4016114597096054</v>
      </c>
      <c r="G24" s="463">
        <v>3.3530091078936564</v>
      </c>
      <c r="H24" s="463">
        <v>3.5263339395906543</v>
      </c>
      <c r="I24" s="463">
        <v>3.4463037335245561</v>
      </c>
      <c r="J24" s="463">
        <v>3.4518075165607152</v>
      </c>
      <c r="K24" s="463">
        <v>3.5255715272667145</v>
      </c>
      <c r="L24" s="463">
        <v>3.7343856770067365</v>
      </c>
      <c r="M24" s="463">
        <v>4.045421232282199</v>
      </c>
      <c r="N24" s="463">
        <v>4.3467883579644866</v>
      </c>
      <c r="O24" s="463">
        <v>4.513439539695935</v>
      </c>
      <c r="P24" s="463">
        <v>4.808395292297555</v>
      </c>
      <c r="Q24" s="463">
        <v>4.8797421164124284</v>
      </c>
      <c r="R24" s="463">
        <v>4.9018388203945653</v>
      </c>
      <c r="S24" s="463">
        <v>4.8558209699857962</v>
      </c>
      <c r="T24" s="463">
        <v>4.8303142198322702</v>
      </c>
      <c r="U24" s="463">
        <v>4.7638226960126504</v>
      </c>
      <c r="V24" s="463">
        <v>4.4189571690469114</v>
      </c>
      <c r="W24" s="463">
        <v>4.1400882624237578</v>
      </c>
      <c r="X24" s="463">
        <v>4.1563888908658999</v>
      </c>
      <c r="Y24" s="463">
        <v>4.1033215118574669</v>
      </c>
      <c r="Z24" s="463">
        <v>4.2385680463516415</v>
      </c>
      <c r="AA24" s="463">
        <v>4.3398615335331501</v>
      </c>
      <c r="AB24" s="463">
        <v>4.2969873478629186</v>
      </c>
      <c r="AC24" s="463">
        <v>4.0117788164902155</v>
      </c>
      <c r="AD24" s="463">
        <v>3.9329528644702076</v>
      </c>
      <c r="AE24" s="464">
        <v>4.1435399168473683</v>
      </c>
    </row>
    <row r="25" spans="1:31" x14ac:dyDescent="0.25">
      <c r="A25" s="183" t="s">
        <v>438</v>
      </c>
      <c r="B25" s="463">
        <v>2.4445716073134438</v>
      </c>
      <c r="C25" s="463">
        <v>2.4315934617972021</v>
      </c>
      <c r="D25" s="463">
        <v>2.4307701890851248</v>
      </c>
      <c r="E25" s="463">
        <v>2.3901510647487987</v>
      </c>
      <c r="F25" s="463">
        <v>2.3491315938807311</v>
      </c>
      <c r="G25" s="463">
        <v>2.3285438383188408</v>
      </c>
      <c r="H25" s="463">
        <v>2.304509201106125</v>
      </c>
      <c r="I25" s="463">
        <v>2.3326305519243649</v>
      </c>
      <c r="J25" s="463">
        <v>2.3660110379820209</v>
      </c>
      <c r="K25" s="463">
        <v>2.3794065679690695</v>
      </c>
      <c r="L25" s="463">
        <v>2.4531662374632819</v>
      </c>
      <c r="M25" s="463">
        <v>2.5914039056719527</v>
      </c>
      <c r="N25" s="463">
        <v>2.7714036106680209</v>
      </c>
      <c r="O25" s="463">
        <v>2.9087659087031721</v>
      </c>
      <c r="P25" s="463">
        <v>2.9291433388292325</v>
      </c>
      <c r="Q25" s="463">
        <v>3.0095064453218092</v>
      </c>
      <c r="R25" s="463">
        <v>2.967356616870267</v>
      </c>
      <c r="S25" s="463">
        <v>2.8678680036599071</v>
      </c>
      <c r="T25" s="463">
        <v>2.4918752107309623</v>
      </c>
      <c r="U25" s="463">
        <v>2.1232174860100561</v>
      </c>
      <c r="V25" s="463">
        <v>2.0656157346293882</v>
      </c>
      <c r="W25" s="463">
        <v>1.809338958999219</v>
      </c>
      <c r="X25" s="463">
        <v>1.8396859616929861</v>
      </c>
      <c r="Y25" s="463">
        <v>2.4712852647323365</v>
      </c>
      <c r="Z25" s="463">
        <v>2.7598365694294369</v>
      </c>
      <c r="AA25" s="463">
        <v>2.8818228493886591</v>
      </c>
      <c r="AB25" s="463">
        <v>2.9302522114545093</v>
      </c>
      <c r="AC25" s="463">
        <v>3.0090417260420419</v>
      </c>
      <c r="AD25" s="463">
        <v>3.1447838247766193</v>
      </c>
      <c r="AE25" s="464">
        <v>3.2777244428527217</v>
      </c>
    </row>
    <row r="26" spans="1:31" x14ac:dyDescent="0.25">
      <c r="A26" s="183" t="s">
        <v>548</v>
      </c>
      <c r="B26" s="463">
        <v>3.3451498582540977</v>
      </c>
      <c r="C26" s="463">
        <v>3.3292997291368476</v>
      </c>
      <c r="D26" s="463">
        <v>3.3484690024932298</v>
      </c>
      <c r="E26" s="463">
        <v>3.3585149446148601</v>
      </c>
      <c r="F26" s="463">
        <v>3.4159807061819034</v>
      </c>
      <c r="G26" s="463">
        <v>3.4729882480078813</v>
      </c>
      <c r="H26" s="463">
        <v>3.511395781920073</v>
      </c>
      <c r="I26" s="463">
        <v>3.5996971066496424</v>
      </c>
      <c r="J26" s="463">
        <v>3.6383235713285504</v>
      </c>
      <c r="K26" s="463">
        <v>3.6820990109002785</v>
      </c>
      <c r="L26" s="463">
        <v>3.7767326363787399</v>
      </c>
      <c r="M26" s="463">
        <v>3.9038658016342653</v>
      </c>
      <c r="N26" s="463">
        <v>3.9735917285628908</v>
      </c>
      <c r="O26" s="463">
        <v>3.9870628947215594</v>
      </c>
      <c r="P26" s="463">
        <v>4.1069101850393217</v>
      </c>
      <c r="Q26" s="463">
        <v>4.2751964879642248</v>
      </c>
      <c r="R26" s="463">
        <v>4.3688418497182422</v>
      </c>
      <c r="S26" s="463">
        <v>4.3147579618897902</v>
      </c>
      <c r="T26" s="463">
        <v>4.2562370890082377</v>
      </c>
      <c r="U26" s="463">
        <v>4.2282468238772415</v>
      </c>
      <c r="V26" s="463">
        <v>4.1566678349027235</v>
      </c>
      <c r="W26" s="463">
        <v>3.8651030895070164</v>
      </c>
      <c r="X26" s="463">
        <v>3.8159596403326206</v>
      </c>
      <c r="Y26" s="463">
        <v>3.8314487578143646</v>
      </c>
      <c r="Z26" s="463">
        <v>3.8287072374177136</v>
      </c>
      <c r="AA26" s="463">
        <v>4.0379415988875733</v>
      </c>
      <c r="AB26" s="463">
        <v>3.7881825077484681</v>
      </c>
      <c r="AC26" s="463">
        <v>3.7941677803131277</v>
      </c>
      <c r="AD26" s="463">
        <v>4.0150436420185445</v>
      </c>
      <c r="AE26" s="464">
        <v>4.3717637458754384</v>
      </c>
    </row>
    <row r="27" spans="1:31" x14ac:dyDescent="0.25">
      <c r="A27" s="183" t="s">
        <v>439</v>
      </c>
      <c r="B27" s="463">
        <v>2.2137046572374555</v>
      </c>
      <c r="C27" s="463">
        <v>2.2473365414212387</v>
      </c>
      <c r="D27" s="463">
        <v>2.3253591534023421</v>
      </c>
      <c r="E27" s="463">
        <v>2.3725686756667703</v>
      </c>
      <c r="F27" s="463">
        <v>2.3741033015430202</v>
      </c>
      <c r="G27" s="463">
        <v>2.358083759038839</v>
      </c>
      <c r="H27" s="463">
        <v>2.3923972616629321</v>
      </c>
      <c r="I27" s="463">
        <v>2.3841289178624514</v>
      </c>
      <c r="J27" s="463">
        <v>2.4348566618493255</v>
      </c>
      <c r="K27" s="463">
        <v>2.4140250767117486</v>
      </c>
      <c r="L27" s="463">
        <v>2.4419590229178914</v>
      </c>
      <c r="M27" s="463">
        <v>2.5628549791984683</v>
      </c>
      <c r="N27" s="463">
        <v>2.667165207104615</v>
      </c>
      <c r="O27" s="463">
        <v>2.7488133667417625</v>
      </c>
      <c r="P27" s="463">
        <v>2.8202118313331983</v>
      </c>
      <c r="Q27" s="463">
        <v>2.9787281592565971</v>
      </c>
      <c r="R27" s="463">
        <v>3.134643588786064</v>
      </c>
      <c r="S27" s="463">
        <v>3.2934488205733521</v>
      </c>
      <c r="T27" s="463">
        <v>3.3297822696805932</v>
      </c>
      <c r="U27" s="463">
        <v>3.3664208692932434</v>
      </c>
      <c r="V27" s="463">
        <v>3.3058651950092934</v>
      </c>
      <c r="W27" s="463">
        <v>3.1317320702488272</v>
      </c>
      <c r="X27" s="463">
        <v>3.0481708172499631</v>
      </c>
      <c r="Y27" s="463">
        <v>2.9741754637049245</v>
      </c>
      <c r="Z27" s="463">
        <v>2.9458309331629877</v>
      </c>
      <c r="AA27" s="463">
        <v>2.9533286673858039</v>
      </c>
      <c r="AB27" s="463">
        <v>2.9778148142492942</v>
      </c>
      <c r="AC27" s="463">
        <v>3.03259912326926</v>
      </c>
      <c r="AD27" s="463">
        <v>3.0988506506947959</v>
      </c>
      <c r="AE27" s="464">
        <v>3.1608950487873551</v>
      </c>
    </row>
    <row r="28" spans="1:31" x14ac:dyDescent="0.25">
      <c r="A28" s="183" t="s">
        <v>440</v>
      </c>
      <c r="B28" s="463">
        <v>2.3808537952060016</v>
      </c>
      <c r="C28" s="463">
        <v>2.5197860889354855</v>
      </c>
      <c r="D28" s="463">
        <v>2.6504117693125653</v>
      </c>
      <c r="E28" s="463">
        <v>2.7716563245891943</v>
      </c>
      <c r="F28" s="463">
        <v>2.7917625305589246</v>
      </c>
      <c r="G28" s="463">
        <v>2.8108723662525512</v>
      </c>
      <c r="H28" s="463">
        <v>2.8262444674342215</v>
      </c>
      <c r="I28" s="463">
        <v>2.8607591607420773</v>
      </c>
      <c r="J28" s="463">
        <v>2.7540095323946527</v>
      </c>
      <c r="K28" s="463">
        <v>2.6544614678066494</v>
      </c>
      <c r="L28" s="463">
        <v>2.9224658062480797</v>
      </c>
      <c r="M28" s="463">
        <v>3.0037185071888626</v>
      </c>
      <c r="N28" s="463">
        <v>3.1462769685299259</v>
      </c>
      <c r="O28" s="463">
        <v>3.1687386452945239</v>
      </c>
      <c r="P28" s="463">
        <v>3.1110400681302042</v>
      </c>
      <c r="Q28" s="463">
        <v>3.1992443844052043</v>
      </c>
      <c r="R28" s="463">
        <v>3.2510111746796735</v>
      </c>
      <c r="S28" s="463">
        <v>3.2695940270487203</v>
      </c>
      <c r="T28" s="463">
        <v>3.2865738580282815</v>
      </c>
      <c r="U28" s="463">
        <v>3.2787104087282684</v>
      </c>
      <c r="V28" s="463">
        <v>3.4429986354303743</v>
      </c>
      <c r="W28" s="463">
        <v>3.3633986858231664</v>
      </c>
      <c r="X28" s="463">
        <v>3.4498308209407713</v>
      </c>
      <c r="Y28" s="463">
        <v>3.5970829270316096</v>
      </c>
      <c r="Z28" s="463">
        <v>3.7506810798559616</v>
      </c>
      <c r="AA28" s="463">
        <v>3.9010586499957953</v>
      </c>
      <c r="AB28" s="463">
        <v>3.9962425145603624</v>
      </c>
      <c r="AC28" s="463">
        <v>3.9980387507198909</v>
      </c>
      <c r="AD28" s="463">
        <v>4.078055561025983</v>
      </c>
      <c r="AE28" s="464">
        <v>4.1511692088380627</v>
      </c>
    </row>
    <row r="29" spans="1:31" x14ac:dyDescent="0.25">
      <c r="A29" s="183" t="s">
        <v>441</v>
      </c>
      <c r="B29" s="463">
        <v>2.9243313702133009</v>
      </c>
      <c r="C29" s="463">
        <v>3.040858660488849</v>
      </c>
      <c r="D29" s="463">
        <v>3.0785023975914645</v>
      </c>
      <c r="E29" s="463">
        <v>3.0994435525718509</v>
      </c>
      <c r="F29" s="463">
        <v>2.990348621596929</v>
      </c>
      <c r="G29" s="463">
        <v>2.9250219757497646</v>
      </c>
      <c r="H29" s="463">
        <v>2.8629446746815406</v>
      </c>
      <c r="I29" s="463">
        <v>2.7542353261014099</v>
      </c>
      <c r="J29" s="463">
        <v>2.6632160122646829</v>
      </c>
      <c r="K29" s="463">
        <v>2.5096448480929867</v>
      </c>
      <c r="L29" s="463">
        <v>2.4311064788486143</v>
      </c>
      <c r="M29" s="463">
        <v>2.6594009164922743</v>
      </c>
      <c r="N29" s="463">
        <v>3.1099964043759716</v>
      </c>
      <c r="O29" s="463">
        <v>3.657725524899802</v>
      </c>
      <c r="P29" s="463">
        <v>4.6480843975502886</v>
      </c>
      <c r="Q29" s="463">
        <v>6.4289041497863986</v>
      </c>
      <c r="R29" s="463">
        <v>6.4402799150573076</v>
      </c>
      <c r="S29" s="463">
        <v>5.8253990037945407</v>
      </c>
      <c r="T29" s="463">
        <v>4.0713757387849947</v>
      </c>
      <c r="U29" s="463">
        <v>2.8124756402301259</v>
      </c>
      <c r="V29" s="463">
        <v>2.919922017324688</v>
      </c>
      <c r="W29" s="463">
        <v>2.8769765398917397</v>
      </c>
      <c r="X29" s="463">
        <v>3.0905256847840512</v>
      </c>
      <c r="Y29" s="463">
        <v>3.9597401820257399</v>
      </c>
      <c r="Z29" s="463">
        <v>4.2713155859886154</v>
      </c>
      <c r="AA29" s="463">
        <v>4.3561714948195256</v>
      </c>
      <c r="AB29" s="463">
        <v>4.4176220251548903</v>
      </c>
      <c r="AC29" s="463">
        <v>4.5386879233320805</v>
      </c>
      <c r="AD29" s="463">
        <v>4.6491445530607267</v>
      </c>
      <c r="AE29" s="464">
        <v>4.8223867494547914</v>
      </c>
    </row>
    <row r="30" spans="1:31" x14ac:dyDescent="0.25">
      <c r="A30" s="183" t="s">
        <v>442</v>
      </c>
      <c r="B30" s="463">
        <v>2.3655983341338462</v>
      </c>
      <c r="C30" s="463">
        <v>2.4351859997751464</v>
      </c>
      <c r="D30" s="463">
        <v>2.5079674388878175</v>
      </c>
      <c r="E30" s="463">
        <v>2.516620254390121</v>
      </c>
      <c r="F30" s="463">
        <v>2.4474124283135819</v>
      </c>
      <c r="G30" s="463">
        <v>2.2942273030604219</v>
      </c>
      <c r="H30" s="463">
        <v>2.2259720781287244</v>
      </c>
      <c r="I30" s="463">
        <v>2.2148523824812796</v>
      </c>
      <c r="J30" s="463">
        <v>2.1284671430767172</v>
      </c>
      <c r="K30" s="463">
        <v>2.1230711385736662</v>
      </c>
      <c r="L30" s="463">
        <v>2.4575430465447865</v>
      </c>
      <c r="M30" s="463">
        <v>2.5404993059717027</v>
      </c>
      <c r="N30" s="463">
        <v>2.8770597608107078</v>
      </c>
      <c r="O30" s="463">
        <v>3.3495706081308612</v>
      </c>
      <c r="P30" s="463">
        <v>3.891330035704947</v>
      </c>
      <c r="Q30" s="463">
        <v>4.5094582260867071</v>
      </c>
      <c r="R30" s="463">
        <v>4.5942780002142145</v>
      </c>
      <c r="S30" s="463">
        <v>4.4749299661284399</v>
      </c>
      <c r="T30" s="463">
        <v>4.1862980726082961</v>
      </c>
      <c r="U30" s="463">
        <v>3.8319486054273617</v>
      </c>
      <c r="V30" s="463">
        <v>3.757728707065374</v>
      </c>
      <c r="W30" s="463">
        <v>3.4777307464292271</v>
      </c>
      <c r="X30" s="463">
        <v>3.6127307330541347</v>
      </c>
      <c r="Y30" s="463">
        <v>3.6149231021346466</v>
      </c>
      <c r="Z30" s="463">
        <v>3.4231037207562873</v>
      </c>
      <c r="AA30" s="463">
        <v>3.2745095884160991</v>
      </c>
      <c r="AB30" s="463">
        <v>3.3284398873135181</v>
      </c>
      <c r="AC30" s="463">
        <v>3.3335119129779947</v>
      </c>
      <c r="AD30" s="463">
        <v>3.5150317436293537</v>
      </c>
      <c r="AE30" s="464">
        <v>3.666178795647856</v>
      </c>
    </row>
    <row r="31" spans="1:31" x14ac:dyDescent="0.25">
      <c r="A31" s="183" t="s">
        <v>549</v>
      </c>
      <c r="B31" s="463">
        <v>2.5592452121611413</v>
      </c>
      <c r="C31" s="463">
        <v>2.5717864953153615</v>
      </c>
      <c r="D31" s="463">
        <v>2.6077300256569669</v>
      </c>
      <c r="E31" s="463">
        <v>2.5854833518909155</v>
      </c>
      <c r="F31" s="463">
        <v>2.5191723380291542</v>
      </c>
      <c r="G31" s="463">
        <v>2.4514904551158789</v>
      </c>
      <c r="H31" s="463">
        <v>2.4573526903208256</v>
      </c>
      <c r="I31" s="463">
        <v>2.377631297624252</v>
      </c>
      <c r="J31" s="463">
        <v>2.3893716011238624</v>
      </c>
      <c r="K31" s="463">
        <v>2.2892948773382518</v>
      </c>
      <c r="L31" s="463">
        <v>2.3143258745773747</v>
      </c>
      <c r="M31" s="463">
        <v>2.4450330121805464</v>
      </c>
      <c r="N31" s="463">
        <v>2.5946059751417239</v>
      </c>
      <c r="O31" s="463">
        <v>2.7053061154258771</v>
      </c>
      <c r="P31" s="463">
        <v>2.8390952333127837</v>
      </c>
      <c r="Q31" s="463">
        <v>3.0622161503071035</v>
      </c>
      <c r="R31" s="463">
        <v>3.1285667392124283</v>
      </c>
      <c r="S31" s="463">
        <v>3.1405202925872251</v>
      </c>
      <c r="T31" s="463">
        <v>3.0878010227442663</v>
      </c>
      <c r="U31" s="463">
        <v>3.038732102080913</v>
      </c>
      <c r="V31" s="463">
        <v>3.1221732499367958</v>
      </c>
      <c r="W31" s="463">
        <v>3.0651851417313272</v>
      </c>
      <c r="X31" s="463">
        <v>3.063294902264611</v>
      </c>
      <c r="Y31" s="463">
        <v>3.0549619263390766</v>
      </c>
      <c r="Z31" s="463">
        <v>3.0290201204719267</v>
      </c>
      <c r="AA31" s="463">
        <v>3.0061546918370854</v>
      </c>
      <c r="AB31" s="463">
        <v>2.8565635738978346</v>
      </c>
      <c r="AC31" s="463">
        <v>2.8371796694147076</v>
      </c>
      <c r="AD31" s="463">
        <v>3.0592978876446475</v>
      </c>
      <c r="AE31" s="464">
        <v>3.2721952335796218</v>
      </c>
    </row>
    <row r="32" spans="1:31" x14ac:dyDescent="0.25">
      <c r="A32" s="183" t="s">
        <v>550</v>
      </c>
      <c r="B32" s="463">
        <v>4.6414749963771227</v>
      </c>
      <c r="C32" s="463">
        <v>4.5130009150556649</v>
      </c>
      <c r="D32" s="463">
        <v>4.4018418605012766</v>
      </c>
      <c r="E32" s="463">
        <v>4.2164920324449104</v>
      </c>
      <c r="F32" s="463">
        <v>3.977519434991736</v>
      </c>
      <c r="G32" s="463">
        <v>3.9172011623679719</v>
      </c>
      <c r="H32" s="463">
        <v>3.8190437688066385</v>
      </c>
      <c r="I32" s="463">
        <v>3.7591366478202848</v>
      </c>
      <c r="J32" s="463">
        <v>3.6876464307431731</v>
      </c>
      <c r="K32" s="463">
        <v>3.8749158570736726</v>
      </c>
      <c r="L32" s="463">
        <v>4.2783934880158814</v>
      </c>
      <c r="M32" s="463">
        <v>4.7373910741856937</v>
      </c>
      <c r="N32" s="463">
        <v>5.6881096547391543</v>
      </c>
      <c r="O32" s="463">
        <v>6.5588666251313024</v>
      </c>
      <c r="P32" s="463">
        <v>7.1824632965434514</v>
      </c>
      <c r="Q32" s="463">
        <v>7.2330655460499944</v>
      </c>
      <c r="R32" s="463">
        <v>6.7015431925314406</v>
      </c>
      <c r="S32" s="463">
        <v>6.5220590941195971</v>
      </c>
      <c r="T32" s="463">
        <v>5.7869261566260217</v>
      </c>
      <c r="U32" s="463">
        <v>5.4672290050906902</v>
      </c>
      <c r="V32" s="463">
        <v>5.7984064869745096</v>
      </c>
      <c r="W32" s="463">
        <v>5.3976341480624654</v>
      </c>
      <c r="X32" s="463">
        <v>5.3395092275911962</v>
      </c>
      <c r="Y32" s="463">
        <v>5.3831940943180614</v>
      </c>
      <c r="Z32" s="463">
        <v>5.3638196339448427</v>
      </c>
      <c r="AA32" s="463">
        <v>5.4799465825478704</v>
      </c>
      <c r="AB32" s="463">
        <v>5.3565782155607238</v>
      </c>
      <c r="AC32" s="463">
        <v>5.5715750596550047</v>
      </c>
      <c r="AD32" s="463">
        <v>5.9520915627869977</v>
      </c>
      <c r="AE32" s="464">
        <v>6.3146605715162876</v>
      </c>
    </row>
    <row r="33" spans="1:31" x14ac:dyDescent="0.25">
      <c r="A33" s="183" t="s">
        <v>443</v>
      </c>
      <c r="B33" s="463">
        <v>2.4055660635481764</v>
      </c>
      <c r="C33" s="463">
        <v>2.4105288734800836</v>
      </c>
      <c r="D33" s="463">
        <v>2.487199026440825</v>
      </c>
      <c r="E33" s="463">
        <v>2.4861150903847826</v>
      </c>
      <c r="F33" s="463">
        <v>2.4940761098459023</v>
      </c>
      <c r="G33" s="463">
        <v>2.5963199085033106</v>
      </c>
      <c r="H33" s="463">
        <v>2.6126289770794613</v>
      </c>
      <c r="I33" s="463">
        <v>2.6205129248458254</v>
      </c>
      <c r="J33" s="463">
        <v>2.7265825144827969</v>
      </c>
      <c r="K33" s="463">
        <v>2.7685795495669328</v>
      </c>
      <c r="L33" s="463">
        <v>2.863262024656779</v>
      </c>
      <c r="M33" s="463">
        <v>2.9763631257156469</v>
      </c>
      <c r="N33" s="463">
        <v>3.0534145941738267</v>
      </c>
      <c r="O33" s="463">
        <v>3.1565825869149227</v>
      </c>
      <c r="P33" s="463">
        <v>3.2435042095981945</v>
      </c>
      <c r="Q33" s="463">
        <v>3.5238794457881926</v>
      </c>
      <c r="R33" s="463">
        <v>3.9634031023018927</v>
      </c>
      <c r="S33" s="463">
        <v>3.8435885875421385</v>
      </c>
      <c r="T33" s="463">
        <v>3.5243112088341619</v>
      </c>
      <c r="U33" s="463">
        <v>3.3824315320815814</v>
      </c>
      <c r="V33" s="463">
        <v>3.518262038276927</v>
      </c>
      <c r="W33" s="463">
        <v>3.3212637432142378</v>
      </c>
      <c r="X33" s="463">
        <v>3.2779612373139466</v>
      </c>
      <c r="Y33" s="463">
        <v>3.3052741057294313</v>
      </c>
      <c r="Z33" s="463">
        <v>3.2848359746497087</v>
      </c>
      <c r="AA33" s="463">
        <v>3.4159779491632767</v>
      </c>
      <c r="AB33" s="463">
        <v>3.3936286630915049</v>
      </c>
      <c r="AC33" s="463">
        <v>3.5577391304144705</v>
      </c>
      <c r="AD33" s="463">
        <v>3.6335763783548183</v>
      </c>
      <c r="AE33" s="464">
        <v>3.633784598405982</v>
      </c>
    </row>
    <row r="34" spans="1:31" x14ac:dyDescent="0.25">
      <c r="A34" s="183" t="s">
        <v>551</v>
      </c>
      <c r="B34" s="463">
        <v>1.5899025477468589</v>
      </c>
      <c r="C34" s="463">
        <v>1.6049335070938238</v>
      </c>
      <c r="D34" s="463">
        <v>1.6381408826173001</v>
      </c>
      <c r="E34" s="463">
        <v>1.6194408315408468</v>
      </c>
      <c r="F34" s="463">
        <v>1.6804763903808317</v>
      </c>
      <c r="G34" s="463">
        <v>1.7352044922205687</v>
      </c>
      <c r="H34" s="463">
        <v>1.7989301092242167</v>
      </c>
      <c r="I34" s="463">
        <v>1.8641839095024124</v>
      </c>
      <c r="J34" s="463">
        <v>1.9675462242776662</v>
      </c>
      <c r="K34" s="463">
        <v>2.0457453086416413</v>
      </c>
      <c r="L34" s="463">
        <v>2.0855014116916335</v>
      </c>
      <c r="M34" s="463">
        <v>2.1723661548959892</v>
      </c>
      <c r="N34" s="463">
        <v>2.2849073905233515</v>
      </c>
      <c r="O34" s="463">
        <v>2.3563634090641754</v>
      </c>
      <c r="P34" s="463">
        <v>2.4446714225406581</v>
      </c>
      <c r="Q34" s="463">
        <v>2.461283936367693</v>
      </c>
      <c r="R34" s="463">
        <v>2.466780352327365</v>
      </c>
      <c r="S34" s="463">
        <v>2.3742493629814603</v>
      </c>
      <c r="T34" s="463">
        <v>2.3554016704346981</v>
      </c>
      <c r="U34" s="463">
        <v>2.2314467033178023</v>
      </c>
      <c r="V34" s="463">
        <v>2.1142876376179949</v>
      </c>
      <c r="W34" s="463">
        <v>2.043562735473563</v>
      </c>
      <c r="X34" s="463">
        <v>2.0449963163782559</v>
      </c>
      <c r="Y34" s="463">
        <v>2.0307780787830003</v>
      </c>
      <c r="Z34" s="463">
        <v>2.1396502869214058</v>
      </c>
      <c r="AA34" s="463">
        <v>2.2492832641497862</v>
      </c>
      <c r="AB34" s="463">
        <v>2.3855389599163281</v>
      </c>
      <c r="AC34" s="463">
        <v>2.3697096475697057</v>
      </c>
      <c r="AD34" s="463">
        <v>2.4137083196161715</v>
      </c>
      <c r="AE34" s="464">
        <v>2.5223683676223771</v>
      </c>
    </row>
    <row r="35" spans="1:31" x14ac:dyDescent="0.25">
      <c r="A35" s="183" t="s">
        <v>552</v>
      </c>
      <c r="B35" s="463">
        <v>1.6548540172451185</v>
      </c>
      <c r="C35" s="463">
        <v>1.7191765631154654</v>
      </c>
      <c r="D35" s="463">
        <v>1.7833630111810608</v>
      </c>
      <c r="E35" s="463">
        <v>1.7835228158922065</v>
      </c>
      <c r="F35" s="463">
        <v>1.8774815924575503</v>
      </c>
      <c r="G35" s="463">
        <v>1.8891848914100076</v>
      </c>
      <c r="H35" s="463">
        <v>1.9583239459997173</v>
      </c>
      <c r="I35" s="463">
        <v>2.0145592221512882</v>
      </c>
      <c r="J35" s="463">
        <v>2.0897929274889719</v>
      </c>
      <c r="K35" s="463">
        <v>2.1457254764465299</v>
      </c>
      <c r="L35" s="463">
        <v>2.1725495230559577</v>
      </c>
      <c r="M35" s="463">
        <v>2.2493015485474337</v>
      </c>
      <c r="N35" s="463">
        <v>2.3719620657535887</v>
      </c>
      <c r="O35" s="463">
        <v>2.448242729709289</v>
      </c>
      <c r="P35" s="463">
        <v>2.4948067653539217</v>
      </c>
      <c r="Q35" s="463">
        <v>2.5039934149744285</v>
      </c>
      <c r="R35" s="463">
        <v>2.4342606895957477</v>
      </c>
      <c r="S35" s="463">
        <v>2.2980635430619416</v>
      </c>
      <c r="T35" s="463">
        <v>2.128483292121583</v>
      </c>
      <c r="U35" s="463">
        <v>2.0132357360747859</v>
      </c>
      <c r="V35" s="463">
        <v>1.8926162782007774</v>
      </c>
      <c r="W35" s="463">
        <v>1.8455051614347404</v>
      </c>
      <c r="X35" s="463">
        <v>1.8673788343734741</v>
      </c>
      <c r="Y35" s="463">
        <v>1.879193003360822</v>
      </c>
      <c r="Z35" s="463">
        <v>2.0064766434762049</v>
      </c>
      <c r="AA35" s="463">
        <v>2.0987079530629806</v>
      </c>
      <c r="AB35" s="463">
        <v>2.1939832394157643</v>
      </c>
      <c r="AC35" s="463">
        <v>2.1641675685272093</v>
      </c>
      <c r="AD35" s="463">
        <v>2.1225552818763695</v>
      </c>
      <c r="AE35" s="464">
        <v>2.154822851490517</v>
      </c>
    </row>
    <row r="36" spans="1:31" x14ac:dyDescent="0.25">
      <c r="A36" s="183" t="s">
        <v>553</v>
      </c>
      <c r="B36" s="463">
        <v>2.0063190956195007</v>
      </c>
      <c r="C36" s="463">
        <v>2.053687951298437</v>
      </c>
      <c r="D36" s="463">
        <v>2.1562620406809043</v>
      </c>
      <c r="E36" s="463">
        <v>2.1623884387909929</v>
      </c>
      <c r="F36" s="463">
        <v>2.1835360711323273</v>
      </c>
      <c r="G36" s="463">
        <v>2.0548489378109109</v>
      </c>
      <c r="H36" s="463">
        <v>2.1591558726753539</v>
      </c>
      <c r="I36" s="463">
        <v>2.0722529815459474</v>
      </c>
      <c r="J36" s="463">
        <v>2.1471221418819382</v>
      </c>
      <c r="K36" s="463">
        <v>2.1630919428158419</v>
      </c>
      <c r="L36" s="463">
        <v>2.2252873735609491</v>
      </c>
      <c r="M36" s="463">
        <v>2.3128305538100964</v>
      </c>
      <c r="N36" s="463">
        <v>2.2873070620820655</v>
      </c>
      <c r="O36" s="463">
        <v>2.4117712577906723</v>
      </c>
      <c r="P36" s="463">
        <v>2.5150983882252609</v>
      </c>
      <c r="Q36" s="463">
        <v>2.57391366087522</v>
      </c>
      <c r="R36" s="463">
        <v>2.7909396441568326</v>
      </c>
      <c r="S36" s="463">
        <v>2.825937744019285</v>
      </c>
      <c r="T36" s="463">
        <v>2.8780537829760147</v>
      </c>
      <c r="U36" s="463">
        <v>3.0149263706659251</v>
      </c>
      <c r="V36" s="463">
        <v>2.934710538917396</v>
      </c>
      <c r="W36" s="463">
        <v>2.8787954288071287</v>
      </c>
      <c r="X36" s="463">
        <v>2.8868849863280222</v>
      </c>
      <c r="Y36" s="463">
        <v>3.0469000168452722</v>
      </c>
      <c r="Z36" s="463">
        <v>2.9644735213895754</v>
      </c>
      <c r="AA36" s="463">
        <v>2.9163426465177098</v>
      </c>
      <c r="AB36" s="463">
        <v>2.9039020552666766</v>
      </c>
      <c r="AC36" s="463">
        <v>3.004109578507987</v>
      </c>
      <c r="AD36" s="463">
        <v>3.0317866037298251</v>
      </c>
      <c r="AE36" s="464">
        <v>3.2367675523970925</v>
      </c>
    </row>
    <row r="37" spans="1:31" x14ac:dyDescent="0.25">
      <c r="A37" s="183" t="s">
        <v>554</v>
      </c>
      <c r="B37" s="463">
        <v>2.4317019025231001</v>
      </c>
      <c r="C37" s="463">
        <v>2.3810455516737719</v>
      </c>
      <c r="D37" s="463">
        <v>2.5566729779874984</v>
      </c>
      <c r="E37" s="463">
        <v>2.5330435204474644</v>
      </c>
      <c r="F37" s="463">
        <v>2.527756276889678</v>
      </c>
      <c r="G37" s="463">
        <v>2.5006489154151792</v>
      </c>
      <c r="H37" s="463">
        <v>2.508566736970212</v>
      </c>
      <c r="I37" s="463">
        <v>2.4702858269667476</v>
      </c>
      <c r="J37" s="463">
        <v>2.5864689125357083</v>
      </c>
      <c r="K37" s="463">
        <v>2.5265865686820539</v>
      </c>
      <c r="L37" s="463">
        <v>2.5967097954530165</v>
      </c>
      <c r="M37" s="463">
        <v>2.689758813441113</v>
      </c>
      <c r="N37" s="463">
        <v>2.6902862700653096</v>
      </c>
      <c r="O37" s="463">
        <v>2.675387644974367</v>
      </c>
      <c r="P37" s="463">
        <v>2.6903552438333724</v>
      </c>
      <c r="Q37" s="463">
        <v>2.6909437391606179</v>
      </c>
      <c r="R37" s="463">
        <v>2.6670117720794861</v>
      </c>
      <c r="S37" s="463">
        <v>2.6872026264105853</v>
      </c>
      <c r="T37" s="463">
        <v>2.6968320664427932</v>
      </c>
      <c r="U37" s="463">
        <v>2.6900296064068274</v>
      </c>
      <c r="V37" s="463">
        <v>2.5656945484807725</v>
      </c>
      <c r="W37" s="463">
        <v>2.4958435255108111</v>
      </c>
      <c r="X37" s="463">
        <v>2.4507168121245626</v>
      </c>
      <c r="Y37" s="463">
        <v>2.4448700741367424</v>
      </c>
      <c r="Z37" s="463">
        <v>2.4113062842130981</v>
      </c>
      <c r="AA37" s="463">
        <v>2.3423888117095539</v>
      </c>
      <c r="AB37" s="463">
        <v>2.2440047413792019</v>
      </c>
      <c r="AC37" s="463">
        <v>2.204675714930278</v>
      </c>
      <c r="AD37" s="463">
        <v>2.3711449656207804</v>
      </c>
      <c r="AE37" s="464">
        <v>2.4115022096617547</v>
      </c>
    </row>
    <row r="38" spans="1:31" x14ac:dyDescent="0.25">
      <c r="A38" s="183" t="s">
        <v>555</v>
      </c>
      <c r="B38" s="463">
        <v>3.0260557022599461</v>
      </c>
      <c r="C38" s="463">
        <v>3.1708561683181529</v>
      </c>
      <c r="D38" s="463">
        <v>3.3581361909669503</v>
      </c>
      <c r="E38" s="463">
        <v>3.5646241783522798</v>
      </c>
      <c r="F38" s="463">
        <v>3.7178054173013657</v>
      </c>
      <c r="G38" s="463">
        <v>3.7618162577243766</v>
      </c>
      <c r="H38" s="463">
        <v>3.7457120413563656</v>
      </c>
      <c r="I38" s="463">
        <v>3.709789964592169</v>
      </c>
      <c r="J38" s="463">
        <v>3.7386677283614276</v>
      </c>
      <c r="K38" s="463">
        <v>3.725935934316654</v>
      </c>
      <c r="L38" s="463">
        <v>3.8268635946167664</v>
      </c>
      <c r="M38" s="463">
        <v>4.0898982079449322</v>
      </c>
      <c r="N38" s="463">
        <v>4.311022578105538</v>
      </c>
      <c r="O38" s="463">
        <v>4.5588685961114539</v>
      </c>
      <c r="P38" s="463">
        <v>5.2354524542337826</v>
      </c>
      <c r="Q38" s="463">
        <v>6.2203430070042565</v>
      </c>
      <c r="R38" s="463">
        <v>6.8290408569526546</v>
      </c>
      <c r="S38" s="463">
        <v>6.8735834653701087</v>
      </c>
      <c r="T38" s="463">
        <v>6.6853822380882368</v>
      </c>
      <c r="U38" s="463">
        <v>6.3833974242999361</v>
      </c>
      <c r="V38" s="463">
        <v>5.7671563270127848</v>
      </c>
      <c r="W38" s="463">
        <v>5.2918749772741576</v>
      </c>
      <c r="X38" s="463">
        <v>5.0613050234956445</v>
      </c>
      <c r="Y38" s="463">
        <v>5.3340013065070346</v>
      </c>
      <c r="Z38" s="463">
        <v>5.5532759385056458</v>
      </c>
      <c r="AA38" s="463">
        <v>5.6822200631259756</v>
      </c>
      <c r="AB38" s="463">
        <v>5.8779929251949019</v>
      </c>
      <c r="AC38" s="463">
        <v>6.2924246256378069</v>
      </c>
      <c r="AD38" s="463">
        <v>6.6967302005141462</v>
      </c>
      <c r="AE38" s="464">
        <v>7.1375807060184142</v>
      </c>
    </row>
    <row r="39" spans="1:31" x14ac:dyDescent="0.25">
      <c r="A39" s="183" t="s">
        <v>556</v>
      </c>
      <c r="B39" s="463">
        <v>2.3417842844831545</v>
      </c>
      <c r="C39" s="463">
        <v>2.3450696673019302</v>
      </c>
      <c r="D39" s="463">
        <v>2.4150250639382902</v>
      </c>
      <c r="E39" s="463">
        <v>2.5295166793922164</v>
      </c>
      <c r="F39" s="463">
        <v>2.6308178356864871</v>
      </c>
      <c r="G39" s="463">
        <v>2.6764339523804757</v>
      </c>
      <c r="H39" s="463">
        <v>2.7515170738431012</v>
      </c>
      <c r="I39" s="463">
        <v>2.7503430481099551</v>
      </c>
      <c r="J39" s="463">
        <v>2.7350797735658263</v>
      </c>
      <c r="K39" s="463">
        <v>2.6978449468281505</v>
      </c>
      <c r="L39" s="463">
        <v>2.7047552850572703</v>
      </c>
      <c r="M39" s="463">
        <v>2.8030620541030857</v>
      </c>
      <c r="N39" s="463">
        <v>2.9303337413319137</v>
      </c>
      <c r="O39" s="463">
        <v>3.0849288394850043</v>
      </c>
      <c r="P39" s="463">
        <v>3.3531522075111297</v>
      </c>
      <c r="Q39" s="463">
        <v>3.6384673890053465</v>
      </c>
      <c r="R39" s="463">
        <v>3.7253354355130148</v>
      </c>
      <c r="S39" s="463">
        <v>3.750101663950328</v>
      </c>
      <c r="T39" s="463">
        <v>3.8029746141258736</v>
      </c>
      <c r="U39" s="463">
        <v>3.8170353289299848</v>
      </c>
      <c r="V39" s="463">
        <v>3.846877663318816</v>
      </c>
      <c r="W39" s="463">
        <v>3.7623842302000297</v>
      </c>
      <c r="X39" s="463">
        <v>3.7698017974078972</v>
      </c>
      <c r="Y39" s="463">
        <v>3.839312310578717</v>
      </c>
      <c r="Z39" s="463">
        <v>3.8293423896586973</v>
      </c>
      <c r="AA39" s="463">
        <v>3.9834476122230607</v>
      </c>
      <c r="AB39" s="463">
        <v>4.0065394637584744</v>
      </c>
      <c r="AC39" s="463">
        <v>4.0879383862471554</v>
      </c>
      <c r="AD39" s="463">
        <v>4.1035533287987347</v>
      </c>
      <c r="AE39" s="464">
        <v>4.1981889603111604</v>
      </c>
    </row>
    <row r="40" spans="1:31" x14ac:dyDescent="0.25">
      <c r="A40" s="183" t="s">
        <v>557</v>
      </c>
      <c r="B40" s="463">
        <v>2.4102739329861702</v>
      </c>
      <c r="C40" s="463">
        <v>2.3996206816176167</v>
      </c>
      <c r="D40" s="463">
        <v>2.4628204142824819</v>
      </c>
      <c r="E40" s="463">
        <v>2.4392493370198705</v>
      </c>
      <c r="F40" s="463">
        <v>2.2875034234561311</v>
      </c>
      <c r="G40" s="463">
        <v>2.1361228093263205</v>
      </c>
      <c r="H40" s="463">
        <v>2.0041664763664535</v>
      </c>
      <c r="I40" s="463">
        <v>1.9382137564769957</v>
      </c>
      <c r="J40" s="463">
        <v>1.9722758305802164</v>
      </c>
      <c r="K40" s="463">
        <v>1.9299103438830632</v>
      </c>
      <c r="L40" s="463">
        <v>1.9022615835790371</v>
      </c>
      <c r="M40" s="463">
        <v>1.9817839012541243</v>
      </c>
      <c r="N40" s="463">
        <v>1.9931073833806572</v>
      </c>
      <c r="O40" s="463">
        <v>2.1386242825172772</v>
      </c>
      <c r="P40" s="463">
        <v>2.193171807698048</v>
      </c>
      <c r="Q40" s="463">
        <v>2.3248251781655527</v>
      </c>
      <c r="R40" s="463">
        <v>2.2891007585821228</v>
      </c>
      <c r="S40" s="463">
        <v>2.4677262009601932</v>
      </c>
      <c r="T40" s="463">
        <v>2.5168710892183732</v>
      </c>
      <c r="U40" s="463">
        <v>2.5505274017403865</v>
      </c>
      <c r="V40" s="463">
        <v>2.5234206661430654</v>
      </c>
      <c r="W40" s="463">
        <v>2.4066468644831813</v>
      </c>
      <c r="X40" s="463">
        <v>2.3318886692010539</v>
      </c>
      <c r="Y40" s="463">
        <v>2.3291201500006289</v>
      </c>
      <c r="Z40" s="463">
        <v>2.3137641133447229</v>
      </c>
      <c r="AA40" s="463">
        <v>2.2415713950523362</v>
      </c>
      <c r="AB40" s="463">
        <v>2.1374097630463611</v>
      </c>
      <c r="AC40" s="463">
        <v>2.0595747389205878</v>
      </c>
      <c r="AD40" s="463">
        <v>2.2301366745115008</v>
      </c>
      <c r="AE40" s="464">
        <v>2.2690312806751929</v>
      </c>
    </row>
    <row r="41" spans="1:31" x14ac:dyDescent="0.25">
      <c r="A41" s="183" t="s">
        <v>444</v>
      </c>
      <c r="B41" s="463">
        <v>2.970600851521906</v>
      </c>
      <c r="C41" s="463">
        <v>3.0604689573525001</v>
      </c>
      <c r="D41" s="463">
        <v>3.1462323845529339</v>
      </c>
      <c r="E41" s="463">
        <v>3.2214714442165784</v>
      </c>
      <c r="F41" s="463">
        <v>3.2249614205242692</v>
      </c>
      <c r="G41" s="463">
        <v>3.2366064511164372</v>
      </c>
      <c r="H41" s="463">
        <v>3.3734379618246964</v>
      </c>
      <c r="I41" s="463">
        <v>3.358181093895376</v>
      </c>
      <c r="J41" s="463">
        <v>3.3039275619918747</v>
      </c>
      <c r="K41" s="463">
        <v>3.3016902120927902</v>
      </c>
      <c r="L41" s="463">
        <v>3.1925211489662617</v>
      </c>
      <c r="M41" s="463">
        <v>3.3441186386743853</v>
      </c>
      <c r="N41" s="463">
        <v>3.4170065694059684</v>
      </c>
      <c r="O41" s="463">
        <v>3.3659758010682377</v>
      </c>
      <c r="P41" s="463">
        <v>3.4761631404064235</v>
      </c>
      <c r="Q41" s="463">
        <v>3.6306333995220395</v>
      </c>
      <c r="R41" s="463">
        <v>3.651362298990342</v>
      </c>
      <c r="S41" s="463">
        <v>3.4237477732002382</v>
      </c>
      <c r="T41" s="463">
        <v>3.223200764116291</v>
      </c>
      <c r="U41" s="463">
        <v>3.1391230604477358</v>
      </c>
      <c r="V41" s="463">
        <v>3.1806886409151818</v>
      </c>
      <c r="W41" s="463">
        <v>3.0509129007912961</v>
      </c>
      <c r="X41" s="463">
        <v>3.2018222799135949</v>
      </c>
      <c r="Y41" s="463">
        <v>3.4492070483217057</v>
      </c>
      <c r="Z41" s="463">
        <v>3.4124352868118191</v>
      </c>
      <c r="AA41" s="463">
        <v>3.5206305374401299</v>
      </c>
      <c r="AB41" s="463">
        <v>3.5595250589757157</v>
      </c>
      <c r="AC41" s="463">
        <v>3.6304763950743553</v>
      </c>
      <c r="AD41" s="463">
        <v>3.6541044068312001</v>
      </c>
      <c r="AE41" s="464">
        <v>3.8438646761587796</v>
      </c>
    </row>
    <row r="42" spans="1:31" x14ac:dyDescent="0.25">
      <c r="A42" s="183" t="s">
        <v>558</v>
      </c>
      <c r="B42" s="463">
        <v>2.9873553794872874</v>
      </c>
      <c r="C42" s="463">
        <v>2.9997029501639121</v>
      </c>
      <c r="D42" s="463">
        <v>3.0166047108784162</v>
      </c>
      <c r="E42" s="463">
        <v>3.1084103333875457</v>
      </c>
      <c r="F42" s="463">
        <v>3.0660132573923695</v>
      </c>
      <c r="G42" s="463">
        <v>3.1889525418227214</v>
      </c>
      <c r="H42" s="463">
        <v>3.0864719234980011</v>
      </c>
      <c r="I42" s="463">
        <v>3.0690978019191211</v>
      </c>
      <c r="J42" s="463">
        <v>3.1163974935804757</v>
      </c>
      <c r="K42" s="463">
        <v>3.1309146239925059</v>
      </c>
      <c r="L42" s="463">
        <v>3.2112713402538517</v>
      </c>
      <c r="M42" s="463">
        <v>3.2828283467155974</v>
      </c>
      <c r="N42" s="463">
        <v>3.4021969242847829</v>
      </c>
      <c r="O42" s="463">
        <v>3.4619875663525863</v>
      </c>
      <c r="P42" s="463">
        <v>3.6938528502410741</v>
      </c>
      <c r="Q42" s="463">
        <v>3.9434110738406445</v>
      </c>
      <c r="R42" s="463">
        <v>4.1030788398761651</v>
      </c>
      <c r="S42" s="463">
        <v>4.0789985606142967</v>
      </c>
      <c r="T42" s="463">
        <v>4.0925090936558997</v>
      </c>
      <c r="U42" s="463">
        <v>4.1044111405464969</v>
      </c>
      <c r="V42" s="463">
        <v>3.9455687799622763</v>
      </c>
      <c r="W42" s="463">
        <v>3.782159250649932</v>
      </c>
      <c r="X42" s="463">
        <v>3.7184483657168497</v>
      </c>
      <c r="Y42" s="463">
        <v>3.6952716702801061</v>
      </c>
      <c r="Z42" s="463">
        <v>3.7568432062341497</v>
      </c>
      <c r="AA42" s="463">
        <v>3.710134737163211</v>
      </c>
      <c r="AB42" s="463">
        <v>3.5846367303502489</v>
      </c>
      <c r="AC42" s="463">
        <v>3.7356844895969665</v>
      </c>
      <c r="AD42" s="463">
        <v>3.989857309145258</v>
      </c>
      <c r="AE42" s="464">
        <v>4.1997983154722949</v>
      </c>
    </row>
    <row r="43" spans="1:31" x14ac:dyDescent="0.25">
      <c r="A43" s="183" t="s">
        <v>559</v>
      </c>
      <c r="B43" s="463">
        <v>3.3781174997178165</v>
      </c>
      <c r="C43" s="463">
        <v>3.5465701893377424</v>
      </c>
      <c r="D43" s="463">
        <v>3.8146513541825517</v>
      </c>
      <c r="E43" s="463">
        <v>4.188159016360836</v>
      </c>
      <c r="F43" s="463">
        <v>4.6831303634208439</v>
      </c>
      <c r="G43" s="463">
        <v>4.8167881658454315</v>
      </c>
      <c r="H43" s="463">
        <v>4.7880212203467494</v>
      </c>
      <c r="I43" s="463">
        <v>4.6525839352795684</v>
      </c>
      <c r="J43" s="463">
        <v>4.573852080627038</v>
      </c>
      <c r="K43" s="463">
        <v>4.528090317948271</v>
      </c>
      <c r="L43" s="463">
        <v>4.9504269311576286</v>
      </c>
      <c r="M43" s="463">
        <v>5.2670421725301644</v>
      </c>
      <c r="N43" s="463">
        <v>5.6158961449354212</v>
      </c>
      <c r="O43" s="463">
        <v>5.5420719275872337</v>
      </c>
      <c r="P43" s="463">
        <v>5.5853285352879576</v>
      </c>
      <c r="Q43" s="463">
        <v>5.8524197076622295</v>
      </c>
      <c r="R43" s="463">
        <v>5.9402072923806735</v>
      </c>
      <c r="S43" s="463">
        <v>5.831962682491846</v>
      </c>
      <c r="T43" s="463">
        <v>5.4611457262462126</v>
      </c>
      <c r="U43" s="463">
        <v>5.3402282151652454</v>
      </c>
      <c r="V43" s="463">
        <v>5.5433147969671559</v>
      </c>
      <c r="W43" s="463">
        <v>5.4765427991424742</v>
      </c>
      <c r="X43" s="463">
        <v>5.5586975742243929</v>
      </c>
      <c r="Y43" s="463">
        <v>5.8229016173943515</v>
      </c>
      <c r="Z43" s="463">
        <v>5.9163801525283715</v>
      </c>
      <c r="AA43" s="463">
        <v>6.2585332114141989</v>
      </c>
      <c r="AB43" s="463">
        <v>6.7348368552107383</v>
      </c>
      <c r="AC43" s="463">
        <v>7.050568924458676</v>
      </c>
      <c r="AD43" s="463">
        <v>7.2171823019899026</v>
      </c>
      <c r="AE43" s="464">
        <v>7.0871174961218388</v>
      </c>
    </row>
    <row r="44" spans="1:31" x14ac:dyDescent="0.25">
      <c r="A44" s="183" t="s">
        <v>560</v>
      </c>
      <c r="B44" s="463">
        <v>2.6294345049096841</v>
      </c>
      <c r="C44" s="463">
        <v>2.700389664868859</v>
      </c>
      <c r="D44" s="463">
        <v>2.7807542400026293</v>
      </c>
      <c r="E44" s="463">
        <v>2.8842268163203615</v>
      </c>
      <c r="F44" s="463">
        <v>3.1017041648210939</v>
      </c>
      <c r="G44" s="463">
        <v>3.1460621542490133</v>
      </c>
      <c r="H44" s="463">
        <v>3.1606741872042305</v>
      </c>
      <c r="I44" s="463">
        <v>3.1845240232032208</v>
      </c>
      <c r="J44" s="463">
        <v>3.2264753895803029</v>
      </c>
      <c r="K44" s="463">
        <v>3.1938458309809841</v>
      </c>
      <c r="L44" s="463">
        <v>3.2375699743277457</v>
      </c>
      <c r="M44" s="463">
        <v>3.3058175050314684</v>
      </c>
      <c r="N44" s="463">
        <v>3.3536869702933769</v>
      </c>
      <c r="O44" s="463">
        <v>3.4057901165453903</v>
      </c>
      <c r="P44" s="463">
        <v>3.5190840309455123</v>
      </c>
      <c r="Q44" s="463">
        <v>3.5551045247179323</v>
      </c>
      <c r="R44" s="463">
        <v>3.5299890839294079</v>
      </c>
      <c r="S44" s="463">
        <v>3.4325330081681455</v>
      </c>
      <c r="T44" s="463">
        <v>3.4851155412377768</v>
      </c>
      <c r="U44" s="463">
        <v>3.51285360276822</v>
      </c>
      <c r="V44" s="463">
        <v>3.5430854918185646</v>
      </c>
      <c r="W44" s="463">
        <v>3.3751477030062258</v>
      </c>
      <c r="X44" s="463">
        <v>3.3045102272291715</v>
      </c>
      <c r="Y44" s="463">
        <v>3.2422285963055009</v>
      </c>
      <c r="Z44" s="463">
        <v>3.2348318935286491</v>
      </c>
      <c r="AA44" s="463">
        <v>3.3695150664918234</v>
      </c>
      <c r="AB44" s="463">
        <v>3.3158790914162615</v>
      </c>
      <c r="AC44" s="463">
        <v>3.3493778980148972</v>
      </c>
      <c r="AD44" s="463">
        <v>3.5466688714961383</v>
      </c>
      <c r="AE44" s="464">
        <v>3.6320611267230043</v>
      </c>
    </row>
    <row r="45" spans="1:31" x14ac:dyDescent="0.25">
      <c r="A45" s="183" t="s">
        <v>561</v>
      </c>
      <c r="B45" s="463">
        <v>2.4605483474905756</v>
      </c>
      <c r="C45" s="463">
        <v>2.4542006372605938</v>
      </c>
      <c r="D45" s="463">
        <v>2.4980158746215166</v>
      </c>
      <c r="E45" s="463">
        <v>2.5131981624331177</v>
      </c>
      <c r="F45" s="463">
        <v>2.6206650625406285</v>
      </c>
      <c r="G45" s="463">
        <v>2.644177012034842</v>
      </c>
      <c r="H45" s="463">
        <v>2.6805915608606359</v>
      </c>
      <c r="I45" s="463">
        <v>2.6458658669824939</v>
      </c>
      <c r="J45" s="463">
        <v>2.5939842864528524</v>
      </c>
      <c r="K45" s="463">
        <v>2.5313505608748073</v>
      </c>
      <c r="L45" s="463">
        <v>2.5592238764457997</v>
      </c>
      <c r="M45" s="463">
        <v>2.5983245788143901</v>
      </c>
      <c r="N45" s="463">
        <v>2.6857008910418902</v>
      </c>
      <c r="O45" s="463">
        <v>2.8329556382272956</v>
      </c>
      <c r="P45" s="463">
        <v>2.8895600724735333</v>
      </c>
      <c r="Q45" s="463">
        <v>3.0599346734442157</v>
      </c>
      <c r="R45" s="463">
        <v>2.8411251393807899</v>
      </c>
      <c r="S45" s="463">
        <v>2.7463790553947653</v>
      </c>
      <c r="T45" s="463">
        <v>2.7587426338290446</v>
      </c>
      <c r="U45" s="463">
        <v>2.6299558666020735</v>
      </c>
      <c r="V45" s="463">
        <v>2.729944611813683</v>
      </c>
      <c r="W45" s="463">
        <v>2.5186491245895595</v>
      </c>
      <c r="X45" s="463">
        <v>2.5549776391254495</v>
      </c>
      <c r="Y45" s="463">
        <v>2.4710393630598873</v>
      </c>
      <c r="Z45" s="463">
        <v>2.4747724396039472</v>
      </c>
      <c r="AA45" s="463">
        <v>2.5171944591653546</v>
      </c>
      <c r="AB45" s="463">
        <v>2.3789934572236113</v>
      </c>
      <c r="AC45" s="463">
        <v>2.4009139441493441</v>
      </c>
      <c r="AD45" s="463">
        <v>2.4821125126745307</v>
      </c>
      <c r="AE45" s="464">
        <v>2.388680255659072</v>
      </c>
    </row>
    <row r="46" spans="1:31" x14ac:dyDescent="0.25">
      <c r="A46" s="183" t="s">
        <v>562</v>
      </c>
      <c r="B46" s="463">
        <v>2.6057138223348653</v>
      </c>
      <c r="C46" s="463">
        <v>2.7833224174236322</v>
      </c>
      <c r="D46" s="463">
        <v>2.9735040657743204</v>
      </c>
      <c r="E46" s="463">
        <v>3.045898045148721</v>
      </c>
      <c r="F46" s="463">
        <v>3.1201349598879435</v>
      </c>
      <c r="G46" s="463">
        <v>3.186333052020959</v>
      </c>
      <c r="H46" s="463">
        <v>3.2339382242001191</v>
      </c>
      <c r="I46" s="463">
        <v>3.2284000246727254</v>
      </c>
      <c r="J46" s="463">
        <v>3.2642225870363859</v>
      </c>
      <c r="K46" s="463">
        <v>3.2996165772520309</v>
      </c>
      <c r="L46" s="463">
        <v>3.4703146257617212</v>
      </c>
      <c r="M46" s="463">
        <v>3.9061600137229378</v>
      </c>
      <c r="N46" s="463">
        <v>4.4066879531884933</v>
      </c>
      <c r="O46" s="463">
        <v>4.801418471791207</v>
      </c>
      <c r="P46" s="463">
        <v>5.271624545483105</v>
      </c>
      <c r="Q46" s="463">
        <v>6.3437009978359056</v>
      </c>
      <c r="R46" s="463">
        <v>8.0103879305868677</v>
      </c>
      <c r="S46" s="463">
        <v>8.1636718086536888</v>
      </c>
      <c r="T46" s="463">
        <v>7.1575003480849126</v>
      </c>
      <c r="U46" s="463">
        <v>6.7043575351377225</v>
      </c>
      <c r="V46" s="463">
        <v>6.3178243699261811</v>
      </c>
      <c r="W46" s="463">
        <v>5.7067635289563166</v>
      </c>
      <c r="X46" s="463">
        <v>5.2242437640095316</v>
      </c>
      <c r="Y46" s="463">
        <v>5.0439711902306659</v>
      </c>
      <c r="Z46" s="463">
        <v>4.9070087807696945</v>
      </c>
      <c r="AA46" s="463">
        <v>5.1485153922267184</v>
      </c>
      <c r="AB46" s="463">
        <v>5.4646101412720629</v>
      </c>
      <c r="AC46" s="463">
        <v>5.873852642535363</v>
      </c>
      <c r="AD46" s="463">
        <v>6.1949481807921325</v>
      </c>
      <c r="AE46" s="464">
        <v>6.3475202634162891</v>
      </c>
    </row>
    <row r="47" spans="1:31" x14ac:dyDescent="0.25">
      <c r="A47" s="183" t="s">
        <v>445</v>
      </c>
      <c r="B47" s="463">
        <v>2.3948305727841266</v>
      </c>
      <c r="C47" s="463">
        <v>2.5255860486781221</v>
      </c>
      <c r="D47" s="463">
        <v>2.5892667878181692</v>
      </c>
      <c r="E47" s="463">
        <v>2.6827569578280044</v>
      </c>
      <c r="F47" s="463">
        <v>2.7869823622806722</v>
      </c>
      <c r="G47" s="463">
        <v>2.6734463379993372</v>
      </c>
      <c r="H47" s="463">
        <v>2.6640467153868421</v>
      </c>
      <c r="I47" s="463">
        <v>2.6488543785006442</v>
      </c>
      <c r="J47" s="463">
        <v>2.714387258366211</v>
      </c>
      <c r="K47" s="463">
        <v>2.9037235288124332</v>
      </c>
      <c r="L47" s="463">
        <v>2.8776408590395302</v>
      </c>
      <c r="M47" s="463">
        <v>2.8884828502258628</v>
      </c>
      <c r="N47" s="463">
        <v>2.779981908526314</v>
      </c>
      <c r="O47" s="463">
        <v>2.8691221676710108</v>
      </c>
      <c r="P47" s="463">
        <v>2.9869048142770462</v>
      </c>
      <c r="Q47" s="463">
        <v>3.3121486585791891</v>
      </c>
      <c r="R47" s="463">
        <v>4.1637413326006429</v>
      </c>
      <c r="S47" s="463">
        <v>4.0711289036911396</v>
      </c>
      <c r="T47" s="463">
        <v>3.6974623710742933</v>
      </c>
      <c r="U47" s="463">
        <v>3.1271180989948353</v>
      </c>
      <c r="V47" s="463">
        <v>2.9685820201018065</v>
      </c>
      <c r="W47" s="463">
        <v>2.5430578841911724</v>
      </c>
      <c r="X47" s="463">
        <v>2.8940420151059367</v>
      </c>
      <c r="Y47" s="463">
        <v>3.2465706402417269</v>
      </c>
      <c r="Z47" s="463">
        <v>3.3511965038295353</v>
      </c>
      <c r="AA47" s="463">
        <v>3.5425842515471992</v>
      </c>
      <c r="AB47" s="463">
        <v>3.7462627066136212</v>
      </c>
      <c r="AC47" s="463">
        <v>3.9272876717144385</v>
      </c>
      <c r="AD47" s="463">
        <v>4.2648088390915637</v>
      </c>
      <c r="AE47" s="464">
        <v>4.5578805226367036</v>
      </c>
    </row>
    <row r="48" spans="1:31" x14ac:dyDescent="0.25">
      <c r="A48" s="183" t="s">
        <v>563</v>
      </c>
      <c r="B48" s="463">
        <v>2.1904573218522079</v>
      </c>
      <c r="C48" s="463">
        <v>2.178995527521542</v>
      </c>
      <c r="D48" s="463">
        <v>2.2728696824968799</v>
      </c>
      <c r="E48" s="463">
        <v>2.2747942504019334</v>
      </c>
      <c r="F48" s="463">
        <v>2.2833226516395007</v>
      </c>
      <c r="G48" s="463">
        <v>2.29504214787702</v>
      </c>
      <c r="H48" s="463">
        <v>2.3756701725009921</v>
      </c>
      <c r="I48" s="463">
        <v>2.331083232538159</v>
      </c>
      <c r="J48" s="463">
        <v>2.3449169835986599</v>
      </c>
      <c r="K48" s="463">
        <v>2.3998686047951407</v>
      </c>
      <c r="L48" s="463">
        <v>2.4512727096510001</v>
      </c>
      <c r="M48" s="463">
        <v>2.5428983902167968</v>
      </c>
      <c r="N48" s="463">
        <v>2.5815234721671922</v>
      </c>
      <c r="O48" s="463">
        <v>2.6111524826475003</v>
      </c>
      <c r="P48" s="463">
        <v>2.7184491313594417</v>
      </c>
      <c r="Q48" s="463">
        <v>2.8495597653209965</v>
      </c>
      <c r="R48" s="463">
        <v>2.9370437630852457</v>
      </c>
      <c r="S48" s="463">
        <v>2.9108239211160236</v>
      </c>
      <c r="T48" s="463">
        <v>2.8827931452425668</v>
      </c>
      <c r="U48" s="463">
        <v>2.8862955004426172</v>
      </c>
      <c r="V48" s="463">
        <v>2.877452843097406</v>
      </c>
      <c r="W48" s="463">
        <v>2.9018312425861312</v>
      </c>
      <c r="X48" s="463">
        <v>2.8392659286641342</v>
      </c>
      <c r="Y48" s="463">
        <v>2.7071772955680822</v>
      </c>
      <c r="Z48" s="463">
        <v>2.7930751238965819</v>
      </c>
      <c r="AA48" s="463">
        <v>2.8676135840848751</v>
      </c>
      <c r="AB48" s="463">
        <v>2.8210192902431346</v>
      </c>
      <c r="AC48" s="463">
        <v>2.8639569899116064</v>
      </c>
      <c r="AD48" s="463">
        <v>2.9941006190018573</v>
      </c>
      <c r="AE48" s="464">
        <v>3.0963860909005194</v>
      </c>
    </row>
    <row r="49" spans="1:31" x14ac:dyDescent="0.25">
      <c r="A49" s="183" t="s">
        <v>446</v>
      </c>
      <c r="B49" s="463">
        <v>4.0392384114213407</v>
      </c>
      <c r="C49" s="463">
        <v>3.9433615143505794</v>
      </c>
      <c r="D49" s="463">
        <v>3.9921962247524445</v>
      </c>
      <c r="E49" s="463">
        <v>3.9475682248464015</v>
      </c>
      <c r="F49" s="463">
        <v>4.0109988629024098</v>
      </c>
      <c r="G49" s="463">
        <v>3.8579822178205347</v>
      </c>
      <c r="H49" s="463">
        <v>3.871054182477681</v>
      </c>
      <c r="I49" s="463">
        <v>3.8202071478141875</v>
      </c>
      <c r="J49" s="463">
        <v>4.0115065664862968</v>
      </c>
      <c r="K49" s="463">
        <v>4.3701051986277202</v>
      </c>
      <c r="L49" s="463">
        <v>4.8169137475033716</v>
      </c>
      <c r="M49" s="463">
        <v>4.9640171299911273</v>
      </c>
      <c r="N49" s="463">
        <v>5.7484780616629321</v>
      </c>
      <c r="O49" s="463">
        <v>6.1505100740448455</v>
      </c>
      <c r="P49" s="463">
        <v>6.5008573761661363</v>
      </c>
      <c r="Q49" s="463">
        <v>6.6398370873360086</v>
      </c>
      <c r="R49" s="463">
        <v>6.2224253412683872</v>
      </c>
      <c r="S49" s="463">
        <v>5.8617797326828391</v>
      </c>
      <c r="T49" s="463">
        <v>5.1490076299321172</v>
      </c>
      <c r="U49" s="463">
        <v>4.6910201992313887</v>
      </c>
      <c r="V49" s="463">
        <v>5.0594647077346737</v>
      </c>
      <c r="W49" s="463">
        <v>4.9144081338325671</v>
      </c>
      <c r="X49" s="463">
        <v>4.8458933835299636</v>
      </c>
      <c r="Y49" s="463">
        <v>5.0360367790602876</v>
      </c>
      <c r="Z49" s="463">
        <v>5.096999299577309</v>
      </c>
      <c r="AA49" s="463">
        <v>5.0778072663908249</v>
      </c>
      <c r="AB49" s="463">
        <v>5.0670456213566064</v>
      </c>
      <c r="AC49" s="463">
        <v>5.2430043729024218</v>
      </c>
      <c r="AD49" s="463">
        <v>5.3264260305477054</v>
      </c>
      <c r="AE49" s="464">
        <v>5.490109677185373</v>
      </c>
    </row>
    <row r="50" spans="1:31" x14ac:dyDescent="0.25">
      <c r="A50" s="183" t="s">
        <v>564</v>
      </c>
      <c r="B50" s="463">
        <v>3.0222567506090252</v>
      </c>
      <c r="C50" s="463">
        <v>3.0525766961232605</v>
      </c>
      <c r="D50" s="463">
        <v>2.987581111626167</v>
      </c>
      <c r="E50" s="463">
        <v>2.9815042491472883</v>
      </c>
      <c r="F50" s="463">
        <v>3.0575878188425474</v>
      </c>
      <c r="G50" s="463">
        <v>3.1371583802615066</v>
      </c>
      <c r="H50" s="463">
        <v>3.0814034460653934</v>
      </c>
      <c r="I50" s="463">
        <v>3.0978148413251452</v>
      </c>
      <c r="J50" s="463">
        <v>3.0685595156071366</v>
      </c>
      <c r="K50" s="463">
        <v>3.1457433936044015</v>
      </c>
      <c r="L50" s="463">
        <v>3.1657640746142834</v>
      </c>
      <c r="M50" s="463">
        <v>3.2719070027418451</v>
      </c>
      <c r="N50" s="463">
        <v>3.3250397910240901</v>
      </c>
      <c r="O50" s="463">
        <v>3.3719209877354461</v>
      </c>
      <c r="P50" s="463">
        <v>3.3771368930229415</v>
      </c>
      <c r="Q50" s="463">
        <v>3.4019129149545568</v>
      </c>
      <c r="R50" s="463">
        <v>3.3731059827762837</v>
      </c>
      <c r="S50" s="463">
        <v>3.3699704212856045</v>
      </c>
      <c r="T50" s="463">
        <v>3.3652276661322147</v>
      </c>
      <c r="U50" s="463">
        <v>3.4204740723097964</v>
      </c>
      <c r="V50" s="463">
        <v>3.4544330043019342</v>
      </c>
      <c r="W50" s="463">
        <v>3.4273156566384202</v>
      </c>
      <c r="X50" s="463">
        <v>3.3029596514695143</v>
      </c>
      <c r="Y50" s="463">
        <v>3.1311627153723345</v>
      </c>
      <c r="Z50" s="463">
        <v>2.9961213920728977</v>
      </c>
      <c r="AA50" s="463">
        <v>3.227874552404626</v>
      </c>
      <c r="AB50" s="463">
        <v>3.4379093598004236</v>
      </c>
      <c r="AC50" s="463">
        <v>3.4309273842353036</v>
      </c>
      <c r="AD50" s="463">
        <v>3.3147826004630505</v>
      </c>
      <c r="AE50" s="464">
        <v>3.5270415431333424</v>
      </c>
    </row>
    <row r="51" spans="1:31" x14ac:dyDescent="0.25">
      <c r="A51" s="183" t="s">
        <v>565</v>
      </c>
      <c r="B51" s="463">
        <v>2.6237772120633576</v>
      </c>
      <c r="C51" s="463">
        <v>2.7249694644124882</v>
      </c>
      <c r="D51" s="463">
        <v>2.8227251221837535</v>
      </c>
      <c r="E51" s="463">
        <v>2.9237929252213526</v>
      </c>
      <c r="F51" s="463">
        <v>3.0015787477180118</v>
      </c>
      <c r="G51" s="463">
        <v>3.02033171059364</v>
      </c>
      <c r="H51" s="463">
        <v>3.0299404149715508</v>
      </c>
      <c r="I51" s="463">
        <v>3.0021442393676097</v>
      </c>
      <c r="J51" s="463">
        <v>3.0577823132123849</v>
      </c>
      <c r="K51" s="463">
        <v>3.0908432780821733</v>
      </c>
      <c r="L51" s="463">
        <v>3.1654116846713043</v>
      </c>
      <c r="M51" s="463">
        <v>3.2937812638970092</v>
      </c>
      <c r="N51" s="463">
        <v>3.462749191328415</v>
      </c>
      <c r="O51" s="463">
        <v>3.6059500470516341</v>
      </c>
      <c r="P51" s="463">
        <v>4.046901628557741</v>
      </c>
      <c r="Q51" s="463">
        <v>4.709506085348055</v>
      </c>
      <c r="R51" s="463">
        <v>5.4209028191948798</v>
      </c>
      <c r="S51" s="463">
        <v>5.5380204980923304</v>
      </c>
      <c r="T51" s="463">
        <v>5.1647327518223785</v>
      </c>
      <c r="U51" s="463">
        <v>4.7512088507044652</v>
      </c>
      <c r="V51" s="463">
        <v>4.4843466891392252</v>
      </c>
      <c r="W51" s="463">
        <v>4.2667842098632738</v>
      </c>
      <c r="X51" s="463">
        <v>4.0056553867378568</v>
      </c>
      <c r="Y51" s="463">
        <v>4.0302125239969708</v>
      </c>
      <c r="Z51" s="463">
        <v>4.0656773933259185</v>
      </c>
      <c r="AA51" s="463">
        <v>4.2638324581383928</v>
      </c>
      <c r="AB51" s="463">
        <v>4.4649773490204892</v>
      </c>
      <c r="AC51" s="463">
        <v>4.7549230691723317</v>
      </c>
      <c r="AD51" s="463">
        <v>5.0403271834068581</v>
      </c>
      <c r="AE51" s="464">
        <v>5.2823098821859782</v>
      </c>
    </row>
    <row r="52" spans="1:31" x14ac:dyDescent="0.25">
      <c r="A52" s="183" t="s">
        <v>447</v>
      </c>
      <c r="B52" s="463">
        <v>5.7712054047527994</v>
      </c>
      <c r="C52" s="463">
        <v>5.764365242633728</v>
      </c>
      <c r="D52" s="463">
        <v>5.8389569165997059</v>
      </c>
      <c r="E52" s="463">
        <v>5.8007751878071963</v>
      </c>
      <c r="F52" s="463">
        <v>5.6453833982968433</v>
      </c>
      <c r="G52" s="463">
        <v>5.5141961968320095</v>
      </c>
      <c r="H52" s="463">
        <v>5.3095833062771156</v>
      </c>
      <c r="I52" s="463">
        <v>5.1027782435644422</v>
      </c>
      <c r="J52" s="463">
        <v>5.0706100972352939</v>
      </c>
      <c r="K52" s="463">
        <v>5.1440806342578576</v>
      </c>
      <c r="L52" s="463">
        <v>5.3798791480342958</v>
      </c>
      <c r="M52" s="463">
        <v>5.6793456622449083</v>
      </c>
      <c r="N52" s="463">
        <v>6.4813733405713361</v>
      </c>
      <c r="O52" s="463">
        <v>7.3485021486888629</v>
      </c>
      <c r="P52" s="463">
        <v>7.374407034894686</v>
      </c>
      <c r="Q52" s="463">
        <v>7.397023224363533</v>
      </c>
      <c r="R52" s="463">
        <v>6.8145621614999587</v>
      </c>
      <c r="S52" s="463">
        <v>6.6319363588368523</v>
      </c>
      <c r="T52" s="463">
        <v>5.9194124045915135</v>
      </c>
      <c r="U52" s="463">
        <v>5.2480595195184856</v>
      </c>
      <c r="V52" s="463">
        <v>5.8656690853273261</v>
      </c>
      <c r="W52" s="463">
        <v>5.781273703905125</v>
      </c>
      <c r="X52" s="463">
        <v>5.3645061093597546</v>
      </c>
      <c r="Y52" s="463">
        <v>5.4987317640616009</v>
      </c>
      <c r="Z52" s="463">
        <v>5.3299118274435804</v>
      </c>
      <c r="AA52" s="463">
        <v>4.9699850947932083</v>
      </c>
      <c r="AB52" s="463">
        <v>4.822901538392748</v>
      </c>
      <c r="AC52" s="463">
        <v>4.9846450261372608</v>
      </c>
      <c r="AD52" s="463">
        <v>4.9068132401716831</v>
      </c>
      <c r="AE52" s="464">
        <v>4.8167500797596192</v>
      </c>
    </row>
    <row r="53" spans="1:31" x14ac:dyDescent="0.25">
      <c r="A53" s="183" t="s">
        <v>566</v>
      </c>
      <c r="B53" s="463">
        <v>2.3919510674614983</v>
      </c>
      <c r="C53" s="463">
        <v>2.3208424993076884</v>
      </c>
      <c r="D53" s="463">
        <v>2.3170813269371209</v>
      </c>
      <c r="E53" s="463">
        <v>2.335481236548929</v>
      </c>
      <c r="F53" s="463">
        <v>2.3344884197149933</v>
      </c>
      <c r="G53" s="463">
        <v>2.3661940850323715</v>
      </c>
      <c r="H53" s="463">
        <v>2.3544789113666744</v>
      </c>
      <c r="I53" s="463">
        <v>2.3304109271406941</v>
      </c>
      <c r="J53" s="463">
        <v>2.27207520732017</v>
      </c>
      <c r="K53" s="463">
        <v>2.2529153260504895</v>
      </c>
      <c r="L53" s="463">
        <v>2.2220048959022938</v>
      </c>
      <c r="M53" s="463">
        <v>2.3556378718693067</v>
      </c>
      <c r="N53" s="463">
        <v>2.4817431577279065</v>
      </c>
      <c r="O53" s="463">
        <v>2.5828132107364672</v>
      </c>
      <c r="P53" s="463">
        <v>2.6445974769549321</v>
      </c>
      <c r="Q53" s="463">
        <v>2.7842471740980823</v>
      </c>
      <c r="R53" s="463">
        <v>2.7998578820304085</v>
      </c>
      <c r="S53" s="463">
        <v>2.7485634373424359</v>
      </c>
      <c r="T53" s="463">
        <v>2.7053973800775468</v>
      </c>
      <c r="U53" s="463">
        <v>2.6997853320366825</v>
      </c>
      <c r="V53" s="463">
        <v>2.5782424927336152</v>
      </c>
      <c r="W53" s="463">
        <v>2.5107987220986572</v>
      </c>
      <c r="X53" s="463">
        <v>2.4620280814613689</v>
      </c>
      <c r="Y53" s="463">
        <v>2.5617879179265399</v>
      </c>
      <c r="Z53" s="463">
        <v>2.5567379043226901</v>
      </c>
      <c r="AA53" s="463">
        <v>2.6803122005306728</v>
      </c>
      <c r="AB53" s="463">
        <v>2.6340871488037658</v>
      </c>
      <c r="AC53" s="463">
        <v>2.6496754331512555</v>
      </c>
      <c r="AD53" s="463">
        <v>2.6545035413443441</v>
      </c>
      <c r="AE53" s="464">
        <v>2.7761327358814798</v>
      </c>
    </row>
    <row r="54" spans="1:31" x14ac:dyDescent="0.25">
      <c r="A54" s="183" t="s">
        <v>567</v>
      </c>
      <c r="B54" s="463">
        <v>2.0225321543093142</v>
      </c>
      <c r="C54" s="463">
        <v>1.990552496845861</v>
      </c>
      <c r="D54" s="463">
        <v>1.9830143375855691</v>
      </c>
      <c r="E54" s="463">
        <v>1.9789624577441871</v>
      </c>
      <c r="F54" s="463">
        <v>2.0299653005692671</v>
      </c>
      <c r="G54" s="463">
        <v>2.0541080874473838</v>
      </c>
      <c r="H54" s="463">
        <v>2.0283557252390159</v>
      </c>
      <c r="I54" s="463">
        <v>2.0408611999733739</v>
      </c>
      <c r="J54" s="463">
        <v>2.0774823286891153</v>
      </c>
      <c r="K54" s="463">
        <v>2.0232625991882656</v>
      </c>
      <c r="L54" s="463">
        <v>2.044090034537088</v>
      </c>
      <c r="M54" s="463">
        <v>2.1647720301944045</v>
      </c>
      <c r="N54" s="463">
        <v>2.2781127050751881</v>
      </c>
      <c r="O54" s="463">
        <v>2.3354570966718544</v>
      </c>
      <c r="P54" s="463">
        <v>2.4586894777741959</v>
      </c>
      <c r="Q54" s="463">
        <v>2.6676355859551828</v>
      </c>
      <c r="R54" s="463">
        <v>2.802180232421474</v>
      </c>
      <c r="S54" s="463">
        <v>3.0531530682479437</v>
      </c>
      <c r="T54" s="463">
        <v>2.9321145793537648</v>
      </c>
      <c r="U54" s="463">
        <v>2.8978463741697111</v>
      </c>
      <c r="V54" s="463">
        <v>2.9568863934672955</v>
      </c>
      <c r="W54" s="463">
        <v>2.8958950615418328</v>
      </c>
      <c r="X54" s="463">
        <v>3.1652788693340104</v>
      </c>
      <c r="Y54" s="463">
        <v>3.5143870500706718</v>
      </c>
      <c r="Z54" s="463">
        <v>3.6619398248888335</v>
      </c>
      <c r="AA54" s="463">
        <v>3.7759485239461155</v>
      </c>
      <c r="AB54" s="463">
        <v>3.7654493063739323</v>
      </c>
      <c r="AC54" s="463">
        <v>3.600617907061467</v>
      </c>
      <c r="AD54" s="463">
        <v>3.4903249265328311</v>
      </c>
      <c r="AE54" s="464">
        <v>3.4462271372037385</v>
      </c>
    </row>
    <row r="55" spans="1:31" x14ac:dyDescent="0.25">
      <c r="A55" s="183" t="s">
        <v>568</v>
      </c>
      <c r="B55" s="463">
        <v>2.6045302872764933</v>
      </c>
      <c r="C55" s="463">
        <v>2.6864686647165326</v>
      </c>
      <c r="D55" s="463">
        <v>2.6880604102765728</v>
      </c>
      <c r="E55" s="463">
        <v>2.6711112316075729</v>
      </c>
      <c r="F55" s="463">
        <v>2.7528433875387566</v>
      </c>
      <c r="G55" s="463">
        <v>2.7584072660148515</v>
      </c>
      <c r="H55" s="463">
        <v>2.8085056942832924</v>
      </c>
      <c r="I55" s="463">
        <v>2.8573984609327474</v>
      </c>
      <c r="J55" s="463">
        <v>2.9279422440583711</v>
      </c>
      <c r="K55" s="463">
        <v>3.0343484034070545</v>
      </c>
      <c r="L55" s="463">
        <v>3.1287813750821503</v>
      </c>
      <c r="M55" s="463">
        <v>3.3010012212427244</v>
      </c>
      <c r="N55" s="463">
        <v>3.4456697950888402</v>
      </c>
      <c r="O55" s="463">
        <v>3.5755192811360526</v>
      </c>
      <c r="P55" s="463">
        <v>3.7660125664521296</v>
      </c>
      <c r="Q55" s="463">
        <v>3.908138202276636</v>
      </c>
      <c r="R55" s="463">
        <v>4.182394341778787</v>
      </c>
      <c r="S55" s="463">
        <v>4.2491842041677819</v>
      </c>
      <c r="T55" s="463">
        <v>4.2971446080954356</v>
      </c>
      <c r="U55" s="463">
        <v>4.2292455546135113</v>
      </c>
      <c r="V55" s="463">
        <v>3.9605481466986663</v>
      </c>
      <c r="W55" s="463">
        <v>3.6253550773082264</v>
      </c>
      <c r="X55" s="463">
        <v>3.3315069977714735</v>
      </c>
      <c r="Y55" s="463">
        <v>3.1863781260213031</v>
      </c>
      <c r="Z55" s="463">
        <v>3.3008134389470243</v>
      </c>
      <c r="AA55" s="463">
        <v>3.2832259356114943</v>
      </c>
      <c r="AB55" s="463">
        <v>3.4622236363965464</v>
      </c>
      <c r="AC55" s="463">
        <v>3.50632115961105</v>
      </c>
      <c r="AD55" s="463">
        <v>3.5438217053196617</v>
      </c>
      <c r="AE55" s="464">
        <v>3.7295057642587612</v>
      </c>
    </row>
    <row r="56" spans="1:31" x14ac:dyDescent="0.25">
      <c r="A56" s="183" t="s">
        <v>448</v>
      </c>
      <c r="B56" s="463">
        <v>2.692898525824428</v>
      </c>
      <c r="C56" s="463">
        <v>2.7186709395441184</v>
      </c>
      <c r="D56" s="463">
        <v>2.7445936989270576</v>
      </c>
      <c r="E56" s="463">
        <v>2.730572535908403</v>
      </c>
      <c r="F56" s="463">
        <v>2.6248979631334</v>
      </c>
      <c r="G56" s="463">
        <v>2.5027754011922716</v>
      </c>
      <c r="H56" s="463">
        <v>2.4622083645312696</v>
      </c>
      <c r="I56" s="463">
        <v>2.3443651049304082</v>
      </c>
      <c r="J56" s="463">
        <v>2.3151376001853015</v>
      </c>
      <c r="K56" s="463">
        <v>2.1415658164840918</v>
      </c>
      <c r="L56" s="463">
        <v>2.0645719528549416</v>
      </c>
      <c r="M56" s="463">
        <v>2.1515846981440889</v>
      </c>
      <c r="N56" s="463">
        <v>2.1712035854253968</v>
      </c>
      <c r="O56" s="463">
        <v>2.2114756683560146</v>
      </c>
      <c r="P56" s="463">
        <v>2.2637751660975867</v>
      </c>
      <c r="Q56" s="463">
        <v>2.3163291310153116</v>
      </c>
      <c r="R56" s="463">
        <v>2.2709001823553687</v>
      </c>
      <c r="S56" s="463">
        <v>2.2710281292306309</v>
      </c>
      <c r="T56" s="463">
        <v>2.2993491654163098</v>
      </c>
      <c r="U56" s="463">
        <v>2.3791211416309315</v>
      </c>
      <c r="V56" s="463">
        <v>2.6004635967936438</v>
      </c>
      <c r="W56" s="463">
        <v>2.474854311747956</v>
      </c>
      <c r="X56" s="463">
        <v>2.5701488859054362</v>
      </c>
      <c r="Y56" s="463">
        <v>2.5738434813041171</v>
      </c>
      <c r="Z56" s="463">
        <v>2.5216239957783553</v>
      </c>
      <c r="AA56" s="463">
        <v>2.469779281171864</v>
      </c>
      <c r="AB56" s="463">
        <v>2.4551629498278147</v>
      </c>
      <c r="AC56" s="463">
        <v>2.5547368522115166</v>
      </c>
      <c r="AD56" s="463">
        <v>2.6892083307741381</v>
      </c>
      <c r="AE56" s="464">
        <v>2.88090482725835</v>
      </c>
    </row>
    <row r="57" spans="1:31" x14ac:dyDescent="0.25">
      <c r="A57" s="183" t="s">
        <v>569</v>
      </c>
      <c r="B57" s="463">
        <v>2.6963514047799286</v>
      </c>
      <c r="C57" s="463">
        <v>2.7679726953909811</v>
      </c>
      <c r="D57" s="463">
        <v>2.794499998244397</v>
      </c>
      <c r="E57" s="463">
        <v>2.7911777059726206</v>
      </c>
      <c r="F57" s="463">
        <v>2.8590847069574088</v>
      </c>
      <c r="G57" s="463">
        <v>2.8904750763759064</v>
      </c>
      <c r="H57" s="463">
        <v>2.9532076303671171</v>
      </c>
      <c r="I57" s="463">
        <v>2.9728956924945771</v>
      </c>
      <c r="J57" s="463">
        <v>3.0035733390290105</v>
      </c>
      <c r="K57" s="463">
        <v>2.9923295399265046</v>
      </c>
      <c r="L57" s="463">
        <v>3.0425621681429353</v>
      </c>
      <c r="M57" s="463">
        <v>3.233049396337293</v>
      </c>
      <c r="N57" s="463">
        <v>3.4363107558532011</v>
      </c>
      <c r="O57" s="463">
        <v>3.5838551168815123</v>
      </c>
      <c r="P57" s="463">
        <v>3.5953289250478204</v>
      </c>
      <c r="Q57" s="463">
        <v>3.652542088449569</v>
      </c>
      <c r="R57" s="463">
        <v>3.7109718940969629</v>
      </c>
      <c r="S57" s="463">
        <v>3.7464278110541915</v>
      </c>
      <c r="T57" s="463">
        <v>3.7826124082514267</v>
      </c>
      <c r="U57" s="463">
        <v>3.8392697309991597</v>
      </c>
      <c r="V57" s="463">
        <v>3.6206959310177829</v>
      </c>
      <c r="W57" s="463">
        <v>3.4621055394351083</v>
      </c>
      <c r="X57" s="463">
        <v>3.325192012581661</v>
      </c>
      <c r="Y57" s="463">
        <v>3.455975548675736</v>
      </c>
      <c r="Z57" s="463">
        <v>3.4469469914424162</v>
      </c>
      <c r="AA57" s="463">
        <v>3.5010648355558183</v>
      </c>
      <c r="AB57" s="463">
        <v>3.5413471008790389</v>
      </c>
      <c r="AC57" s="463">
        <v>3.4263946057521202</v>
      </c>
      <c r="AD57" s="463">
        <v>3.4690141046562588</v>
      </c>
      <c r="AE57" s="464">
        <v>3.6084046508180729</v>
      </c>
    </row>
    <row r="58" spans="1:31" x14ac:dyDescent="0.25">
      <c r="A58" s="183" t="s">
        <v>570</v>
      </c>
      <c r="B58" s="463">
        <v>2.4972463011180799</v>
      </c>
      <c r="C58" s="463">
        <v>2.5248442571708289</v>
      </c>
      <c r="D58" s="463">
        <v>2.4741614298245409</v>
      </c>
      <c r="E58" s="463">
        <v>2.5241768055786489</v>
      </c>
      <c r="F58" s="463">
        <v>2.4500156353779055</v>
      </c>
      <c r="G58" s="463">
        <v>2.4510809379481757</v>
      </c>
      <c r="H58" s="463">
        <v>2.4292769046668639</v>
      </c>
      <c r="I58" s="463">
        <v>2.3348641762435749</v>
      </c>
      <c r="J58" s="463">
        <v>2.2421285531424187</v>
      </c>
      <c r="K58" s="463">
        <v>2.2123481498258784</v>
      </c>
      <c r="L58" s="463">
        <v>2.2842976572504705</v>
      </c>
      <c r="M58" s="463">
        <v>2.4118473927967714</v>
      </c>
      <c r="N58" s="463">
        <v>2.6018566843602624</v>
      </c>
      <c r="O58" s="463">
        <v>2.772612829383827</v>
      </c>
      <c r="P58" s="463">
        <v>3.0936148879094003</v>
      </c>
      <c r="Q58" s="463">
        <v>3.5280621118569564</v>
      </c>
      <c r="R58" s="463">
        <v>3.7075837942936518</v>
      </c>
      <c r="S58" s="463">
        <v>3.6220610343311224</v>
      </c>
      <c r="T58" s="463">
        <v>3.5525954094996735</v>
      </c>
      <c r="U58" s="463">
        <v>3.6403689367241845</v>
      </c>
      <c r="V58" s="463">
        <v>4.0243406716996288</v>
      </c>
      <c r="W58" s="463">
        <v>4.0533328974428668</v>
      </c>
      <c r="X58" s="463">
        <v>3.8319575416855178</v>
      </c>
      <c r="Y58" s="463">
        <v>3.9900190714660955</v>
      </c>
      <c r="Z58" s="463">
        <v>3.8936805258925125</v>
      </c>
      <c r="AA58" s="463">
        <v>3.8867758420639911</v>
      </c>
      <c r="AB58" s="463">
        <v>3.9868065188677568</v>
      </c>
      <c r="AC58" s="463">
        <v>4.1290101729104371</v>
      </c>
      <c r="AD58" s="463">
        <v>4.0810506489108667</v>
      </c>
      <c r="AE58" s="464">
        <v>4.2349820541913283</v>
      </c>
    </row>
    <row r="59" spans="1:31" x14ac:dyDescent="0.25">
      <c r="A59" s="183" t="s">
        <v>571</v>
      </c>
      <c r="B59" s="463">
        <v>3.3166119145429227</v>
      </c>
      <c r="C59" s="463">
        <v>3.2609981751027073</v>
      </c>
      <c r="D59" s="463">
        <v>3.285065084222432</v>
      </c>
      <c r="E59" s="463">
        <v>3.2545537671849516</v>
      </c>
      <c r="F59" s="463">
        <v>3.483044751079722</v>
      </c>
      <c r="G59" s="463">
        <v>3.3983487741624074</v>
      </c>
      <c r="H59" s="463">
        <v>3.4311442012444764</v>
      </c>
      <c r="I59" s="463">
        <v>3.3476846870016055</v>
      </c>
      <c r="J59" s="463">
        <v>3.3162958508937668</v>
      </c>
      <c r="K59" s="463">
        <v>3.2112432634147079</v>
      </c>
      <c r="L59" s="463">
        <v>3.2633513547681128</v>
      </c>
      <c r="M59" s="463">
        <v>3.4138012744982391</v>
      </c>
      <c r="N59" s="463">
        <v>3.5095780430635686</v>
      </c>
      <c r="O59" s="463">
        <v>3.5654450165859761</v>
      </c>
      <c r="P59" s="463">
        <v>3.6559117496939888</v>
      </c>
      <c r="Q59" s="463">
        <v>3.8263899622439723</v>
      </c>
      <c r="R59" s="463">
        <v>3.7937240248127142</v>
      </c>
      <c r="S59" s="463">
        <v>3.8204134220986408</v>
      </c>
      <c r="T59" s="463">
        <v>3.6477153977762042</v>
      </c>
      <c r="U59" s="463">
        <v>3.6886540623683932</v>
      </c>
      <c r="V59" s="463">
        <v>3.663999106918248</v>
      </c>
      <c r="W59" s="463">
        <v>3.6017085534577769</v>
      </c>
      <c r="X59" s="463">
        <v>3.6702540411412996</v>
      </c>
      <c r="Y59" s="463">
        <v>3.5548107362606061</v>
      </c>
      <c r="Z59" s="463">
        <v>3.0882668242779445</v>
      </c>
      <c r="AA59" s="463">
        <v>2.9044811232685519</v>
      </c>
      <c r="AB59" s="463">
        <v>2.9311774770306163</v>
      </c>
      <c r="AC59" s="463">
        <v>2.9487953433415623</v>
      </c>
      <c r="AD59" s="463">
        <v>2.8567444465956342</v>
      </c>
      <c r="AE59" s="464">
        <v>3.1600142006465131</v>
      </c>
    </row>
    <row r="60" spans="1:31" x14ac:dyDescent="0.25">
      <c r="A60" s="183" t="s">
        <v>572</v>
      </c>
      <c r="B60" s="463">
        <v>3.3381664798755968</v>
      </c>
      <c r="C60" s="463">
        <v>3.3712869944255011</v>
      </c>
      <c r="D60" s="463">
        <v>3.5006694526631974</v>
      </c>
      <c r="E60" s="463">
        <v>3.6095318071161939</v>
      </c>
      <c r="F60" s="463">
        <v>3.6451900427356865</v>
      </c>
      <c r="G60" s="463">
        <v>3.6173862129931389</v>
      </c>
      <c r="H60" s="463">
        <v>3.4167890470578568</v>
      </c>
      <c r="I60" s="463">
        <v>3.1023085362966905</v>
      </c>
      <c r="J60" s="463">
        <v>2.9505245580010966</v>
      </c>
      <c r="K60" s="463">
        <v>2.9049064087721743</v>
      </c>
      <c r="L60" s="463">
        <v>3.0110289806375721</v>
      </c>
      <c r="M60" s="463">
        <v>3.2023886982278862</v>
      </c>
      <c r="N60" s="463">
        <v>3.4174451917544673</v>
      </c>
      <c r="O60" s="463">
        <v>3.6850424077553008</v>
      </c>
      <c r="P60" s="463">
        <v>4.3448887969381831</v>
      </c>
      <c r="Q60" s="463">
        <v>5.093531043961832</v>
      </c>
      <c r="R60" s="463">
        <v>5.5168625813954808</v>
      </c>
      <c r="S60" s="463">
        <v>5.2820488872987594</v>
      </c>
      <c r="T60" s="463">
        <v>4.9465161043200174</v>
      </c>
      <c r="U60" s="463">
        <v>4.5492981441721492</v>
      </c>
      <c r="V60" s="463">
        <v>4.0622308202615178</v>
      </c>
      <c r="W60" s="463">
        <v>3.6259713339674424</v>
      </c>
      <c r="X60" s="463">
        <v>3.5960475683948623</v>
      </c>
      <c r="Y60" s="463">
        <v>3.6215591562936047</v>
      </c>
      <c r="Z60" s="463">
        <v>3.7779878317964934</v>
      </c>
      <c r="AA60" s="463">
        <v>3.8532501064984079</v>
      </c>
      <c r="AB60" s="463">
        <v>3.9243493386719899</v>
      </c>
      <c r="AC60" s="463">
        <v>3.7683237608639804</v>
      </c>
      <c r="AD60" s="463">
        <v>3.5345629603443665</v>
      </c>
      <c r="AE60" s="464">
        <v>3.6155646269541428</v>
      </c>
    </row>
    <row r="61" spans="1:31" x14ac:dyDescent="0.25">
      <c r="A61" s="183" t="s">
        <v>573</v>
      </c>
      <c r="B61" s="463">
        <v>2.1733272328445845</v>
      </c>
      <c r="C61" s="463">
        <v>2.2937428699069011</v>
      </c>
      <c r="D61" s="463">
        <v>2.3646189130166548</v>
      </c>
      <c r="E61" s="463">
        <v>2.373037094453029</v>
      </c>
      <c r="F61" s="463">
        <v>2.3727601281284443</v>
      </c>
      <c r="G61" s="463">
        <v>2.4472093793523841</v>
      </c>
      <c r="H61" s="463">
        <v>2.5381007441793542</v>
      </c>
      <c r="I61" s="463">
        <v>2.5495022826989309</v>
      </c>
      <c r="J61" s="463">
        <v>2.5239546779056621</v>
      </c>
      <c r="K61" s="463">
        <v>2.6581835871163464</v>
      </c>
      <c r="L61" s="463">
        <v>2.5525754756129526</v>
      </c>
      <c r="M61" s="463">
        <v>2.6337425069737432</v>
      </c>
      <c r="N61" s="463">
        <v>2.6769000861636383</v>
      </c>
      <c r="O61" s="463">
        <v>2.8080417168217848</v>
      </c>
      <c r="P61" s="463">
        <v>2.7475503439498312</v>
      </c>
      <c r="Q61" s="463">
        <v>2.6584115931852468</v>
      </c>
      <c r="R61" s="463">
        <v>2.5499595034735552</v>
      </c>
      <c r="S61" s="463">
        <v>2.4481353394523291</v>
      </c>
      <c r="T61" s="463">
        <v>2.0828650617755424</v>
      </c>
      <c r="U61" s="463">
        <v>1.9676067379531221</v>
      </c>
      <c r="V61" s="463">
        <v>2.1374535738001672</v>
      </c>
      <c r="W61" s="463">
        <v>2.2369297350114334</v>
      </c>
      <c r="X61" s="463">
        <v>2.111146944237364</v>
      </c>
      <c r="Y61" s="463">
        <v>2.3403394658893024</v>
      </c>
      <c r="Z61" s="463">
        <v>2.3355473483506262</v>
      </c>
      <c r="AA61" s="463">
        <v>2.3904352472043482</v>
      </c>
      <c r="AB61" s="463">
        <v>2.413055801669282</v>
      </c>
      <c r="AC61" s="463">
        <v>2.5234982788609361</v>
      </c>
      <c r="AD61" s="463">
        <v>2.5715752434402783</v>
      </c>
      <c r="AE61" s="464">
        <v>2.6798956675292773</v>
      </c>
    </row>
    <row r="62" spans="1:31" x14ac:dyDescent="0.25">
      <c r="A62" s="183" t="s">
        <v>574</v>
      </c>
      <c r="B62" s="463">
        <v>3.1792544688998303</v>
      </c>
      <c r="C62" s="463">
        <v>3.3645041291415736</v>
      </c>
      <c r="D62" s="463">
        <v>3.5587269641754138</v>
      </c>
      <c r="E62" s="463">
        <v>3.6353055961251322</v>
      </c>
      <c r="F62" s="463">
        <v>3.6771178976834396</v>
      </c>
      <c r="G62" s="463">
        <v>3.7121361889896303</v>
      </c>
      <c r="H62" s="463">
        <v>3.6890379400127311</v>
      </c>
      <c r="I62" s="463">
        <v>3.6533696286845925</v>
      </c>
      <c r="J62" s="463">
        <v>3.5657503463156073</v>
      </c>
      <c r="K62" s="463">
        <v>3.4186352533010544</v>
      </c>
      <c r="L62" s="463">
        <v>3.4724666860675772</v>
      </c>
      <c r="M62" s="463">
        <v>3.674097053842218</v>
      </c>
      <c r="N62" s="463">
        <v>4.0587532635111154</v>
      </c>
      <c r="O62" s="463">
        <v>4.4800619329217133</v>
      </c>
      <c r="P62" s="463">
        <v>5.5606704660074611</v>
      </c>
      <c r="Q62" s="463">
        <v>6.8645109422952695</v>
      </c>
      <c r="R62" s="463">
        <v>7.1231501377438606</v>
      </c>
      <c r="S62" s="463">
        <v>6.6071822067348851</v>
      </c>
      <c r="T62" s="463">
        <v>5.6794100228945528</v>
      </c>
      <c r="U62" s="463">
        <v>4.9962148744822752</v>
      </c>
      <c r="V62" s="463">
        <v>4.416075758046996</v>
      </c>
      <c r="W62" s="463">
        <v>3.8249961807076134</v>
      </c>
      <c r="X62" s="463">
        <v>3.7730189245158021</v>
      </c>
      <c r="Y62" s="463">
        <v>4.3625905079334144</v>
      </c>
      <c r="Z62" s="463">
        <v>4.8589957859408033</v>
      </c>
      <c r="AA62" s="463">
        <v>5.1110395977660152</v>
      </c>
      <c r="AB62" s="463">
        <v>5.3754585991714778</v>
      </c>
      <c r="AC62" s="463">
        <v>5.5857928584151217</v>
      </c>
      <c r="AD62" s="463">
        <v>6.0837407634231573</v>
      </c>
      <c r="AE62" s="464">
        <v>6.4305532188573222</v>
      </c>
    </row>
    <row r="63" spans="1:31" x14ac:dyDescent="0.25">
      <c r="A63" s="183" t="s">
        <v>575</v>
      </c>
      <c r="B63" s="463">
        <v>1.8810454481507703</v>
      </c>
      <c r="C63" s="463">
        <v>1.9219807553510067</v>
      </c>
      <c r="D63" s="463">
        <v>1.9887988341024856</v>
      </c>
      <c r="E63" s="463">
        <v>2.1021942456767708</v>
      </c>
      <c r="F63" s="463">
        <v>2.2951615235421077</v>
      </c>
      <c r="G63" s="463">
        <v>2.4062464087886322</v>
      </c>
      <c r="H63" s="463">
        <v>2.447751726940961</v>
      </c>
      <c r="I63" s="463">
        <v>2.3832443033847626</v>
      </c>
      <c r="J63" s="463">
        <v>2.3415070214917182</v>
      </c>
      <c r="K63" s="463">
        <v>2.2210231835514662</v>
      </c>
      <c r="L63" s="463">
        <v>2.204167575766204</v>
      </c>
      <c r="M63" s="463">
        <v>2.3471504965105852</v>
      </c>
      <c r="N63" s="463">
        <v>2.54321526637169</v>
      </c>
      <c r="O63" s="463">
        <v>2.6920548003203906</v>
      </c>
      <c r="P63" s="463">
        <v>2.895587570551728</v>
      </c>
      <c r="Q63" s="463">
        <v>3.2409556828947359</v>
      </c>
      <c r="R63" s="463">
        <v>3.6070281221555569</v>
      </c>
      <c r="S63" s="463">
        <v>3.8553137247575853</v>
      </c>
      <c r="T63" s="463">
        <v>3.7005724239345441</v>
      </c>
      <c r="U63" s="463">
        <v>3.5694421614063532</v>
      </c>
      <c r="V63" s="463">
        <v>3.4234385348243239</v>
      </c>
      <c r="W63" s="463">
        <v>3.3791468329817489</v>
      </c>
      <c r="X63" s="463">
        <v>3.4175642550748324</v>
      </c>
      <c r="Y63" s="463">
        <v>3.4687213357853697</v>
      </c>
      <c r="Z63" s="463">
        <v>3.5456117311672619</v>
      </c>
      <c r="AA63" s="463">
        <v>3.6144056113539689</v>
      </c>
      <c r="AB63" s="463">
        <v>3.5722265082286673</v>
      </c>
      <c r="AC63" s="463">
        <v>3.5543175962256242</v>
      </c>
      <c r="AD63" s="463">
        <v>3.5498123637677681</v>
      </c>
      <c r="AE63" s="464">
        <v>3.5149331335884799</v>
      </c>
    </row>
    <row r="64" spans="1:31" x14ac:dyDescent="0.25">
      <c r="A64" s="183" t="s">
        <v>576</v>
      </c>
      <c r="B64" s="463">
        <v>2.3364902981463462</v>
      </c>
      <c r="C64" s="463">
        <v>2.3957668999926129</v>
      </c>
      <c r="D64" s="463">
        <v>2.4623734012472607</v>
      </c>
      <c r="E64" s="463">
        <v>2.4734262782484313</v>
      </c>
      <c r="F64" s="463">
        <v>2.4433696121884694</v>
      </c>
      <c r="G64" s="463">
        <v>2.3911240828155926</v>
      </c>
      <c r="H64" s="463">
        <v>2.3259961521633206</v>
      </c>
      <c r="I64" s="463">
        <v>2.2819047303912123</v>
      </c>
      <c r="J64" s="463">
        <v>2.3197788258934375</v>
      </c>
      <c r="K64" s="463">
        <v>2.3391972620534687</v>
      </c>
      <c r="L64" s="463">
        <v>2.311546175445657</v>
      </c>
      <c r="M64" s="463">
        <v>2.4183866224420862</v>
      </c>
      <c r="N64" s="463">
        <v>2.5296701634402932</v>
      </c>
      <c r="O64" s="463">
        <v>2.6007385945122414</v>
      </c>
      <c r="P64" s="463">
        <v>2.8444700669174705</v>
      </c>
      <c r="Q64" s="463">
        <v>3.2319201316027479</v>
      </c>
      <c r="R64" s="463">
        <v>3.6632946496082712</v>
      </c>
      <c r="S64" s="463">
        <v>3.5592556108958844</v>
      </c>
      <c r="T64" s="463">
        <v>3.5388466018531588</v>
      </c>
      <c r="U64" s="463">
        <v>3.3106447101295888</v>
      </c>
      <c r="V64" s="463">
        <v>3.2417005919444817</v>
      </c>
      <c r="W64" s="463">
        <v>3.0081799800657691</v>
      </c>
      <c r="X64" s="463">
        <v>2.8994402787165341</v>
      </c>
      <c r="Y64" s="463">
        <v>2.8964757971788546</v>
      </c>
      <c r="Z64" s="463">
        <v>2.8677529750533934</v>
      </c>
      <c r="AA64" s="463">
        <v>2.833171571279558</v>
      </c>
      <c r="AB64" s="463">
        <v>2.7177094041167287</v>
      </c>
      <c r="AC64" s="463">
        <v>2.6950067876999513</v>
      </c>
      <c r="AD64" s="463">
        <v>2.7611381153869359</v>
      </c>
      <c r="AE64" s="464">
        <v>2.8507141082441065</v>
      </c>
    </row>
    <row r="65" spans="1:31" x14ac:dyDescent="0.25">
      <c r="A65" s="183" t="s">
        <v>449</v>
      </c>
      <c r="B65" s="463">
        <v>2.304564825429225</v>
      </c>
      <c r="C65" s="463">
        <v>2.3304343307618205</v>
      </c>
      <c r="D65" s="463">
        <v>2.2841052784850784</v>
      </c>
      <c r="E65" s="463">
        <v>2.3873411297487741</v>
      </c>
      <c r="F65" s="463">
        <v>2.3425496627576194</v>
      </c>
      <c r="G65" s="463">
        <v>2.2448376003675139</v>
      </c>
      <c r="H65" s="463">
        <v>2.2059301434000846</v>
      </c>
      <c r="I65" s="463">
        <v>2.2919265967170164</v>
      </c>
      <c r="J65" s="463">
        <v>2.269016331313702</v>
      </c>
      <c r="K65" s="463">
        <v>2.2850069430937756</v>
      </c>
      <c r="L65" s="463">
        <v>2.3946881687102302</v>
      </c>
      <c r="M65" s="463">
        <v>2.8723903100691892</v>
      </c>
      <c r="N65" s="463">
        <v>3.0527545490265076</v>
      </c>
      <c r="O65" s="463">
        <v>3.3543900326420384</v>
      </c>
      <c r="P65" s="463">
        <v>3.9446634127022597</v>
      </c>
      <c r="Q65" s="463">
        <v>5.3453790438509774</v>
      </c>
      <c r="R65" s="463">
        <v>5.0467055942997971</v>
      </c>
      <c r="S65" s="463">
        <v>4.5841353959933375</v>
      </c>
      <c r="T65" s="463">
        <v>3.1798451844418518</v>
      </c>
      <c r="U65" s="463">
        <v>1.7844159388306162</v>
      </c>
      <c r="V65" s="463">
        <v>1.9184364521341646</v>
      </c>
      <c r="W65" s="463">
        <v>2.2898594017455798</v>
      </c>
      <c r="X65" s="463">
        <v>2.8551538662890921</v>
      </c>
      <c r="Y65" s="463">
        <v>3.3959516337001192</v>
      </c>
      <c r="Z65" s="463">
        <v>3.6930461809264017</v>
      </c>
      <c r="AA65" s="463">
        <v>4.1162976838037508</v>
      </c>
      <c r="AB65" s="463">
        <v>4.2810404733014886</v>
      </c>
      <c r="AC65" s="463">
        <v>4.4475322002541438</v>
      </c>
      <c r="AD65" s="463">
        <v>4.502769734262861</v>
      </c>
      <c r="AE65" s="464">
        <v>4.4485416947950887</v>
      </c>
    </row>
    <row r="66" spans="1:31" x14ac:dyDescent="0.25">
      <c r="A66" s="183" t="s">
        <v>577</v>
      </c>
      <c r="B66" s="463">
        <v>1.7786350483094455</v>
      </c>
      <c r="C66" s="463">
        <v>1.8445686954648841</v>
      </c>
      <c r="D66" s="463">
        <v>2.0796569705647805</v>
      </c>
      <c r="E66" s="463">
        <v>2.2109872527443688</v>
      </c>
      <c r="F66" s="463">
        <v>2.2379868199302217</v>
      </c>
      <c r="G66" s="463">
        <v>2.2308063099774276</v>
      </c>
      <c r="H66" s="463">
        <v>2.3385425011544281</v>
      </c>
      <c r="I66" s="463">
        <v>2.2931591607395614</v>
      </c>
      <c r="J66" s="463">
        <v>2.3175046178697989</v>
      </c>
      <c r="K66" s="463">
        <v>2.2344424415343038</v>
      </c>
      <c r="L66" s="463">
        <v>2.3687036431456008</v>
      </c>
      <c r="M66" s="463">
        <v>2.4053311986618846</v>
      </c>
      <c r="N66" s="463">
        <v>2.4966018506361634</v>
      </c>
      <c r="O66" s="463">
        <v>2.5436021527493713</v>
      </c>
      <c r="P66" s="463">
        <v>2.6299223436185373</v>
      </c>
      <c r="Q66" s="463">
        <v>2.6181653479372122</v>
      </c>
      <c r="R66" s="463">
        <v>2.6269359599385487</v>
      </c>
      <c r="S66" s="463">
        <v>2.5756119343754289</v>
      </c>
      <c r="T66" s="463">
        <v>2.4581973810833095</v>
      </c>
      <c r="U66" s="463">
        <v>2.476619655656382</v>
      </c>
      <c r="V66" s="463">
        <v>2.5632624913296826</v>
      </c>
      <c r="W66" s="463">
        <v>2.3951759919906039</v>
      </c>
      <c r="X66" s="463">
        <v>2.4676025849866146</v>
      </c>
      <c r="Y66" s="463">
        <v>2.5151782360269044</v>
      </c>
      <c r="Z66" s="463">
        <v>2.4480389006751859</v>
      </c>
      <c r="AA66" s="463">
        <v>2.4823522918398568</v>
      </c>
      <c r="AB66" s="463">
        <v>2.4757041876236681</v>
      </c>
      <c r="AC66" s="463">
        <v>2.3858979260364013</v>
      </c>
      <c r="AD66" s="463">
        <v>2.5040225110764589</v>
      </c>
      <c r="AE66" s="464">
        <v>2.5334555965807404</v>
      </c>
    </row>
    <row r="67" spans="1:31" x14ac:dyDescent="0.25">
      <c r="A67" s="183" t="s">
        <v>578</v>
      </c>
      <c r="B67" s="463">
        <v>2.4228480494344979</v>
      </c>
      <c r="C67" s="463">
        <v>2.332356307092688</v>
      </c>
      <c r="D67" s="463">
        <v>2.3407398070724232</v>
      </c>
      <c r="E67" s="463">
        <v>2.3961129916293942</v>
      </c>
      <c r="F67" s="463">
        <v>2.4391122794113818</v>
      </c>
      <c r="G67" s="463">
        <v>2.5252840900346603</v>
      </c>
      <c r="H67" s="463">
        <v>2.4533966025174117</v>
      </c>
      <c r="I67" s="463">
        <v>2.4906568431424225</v>
      </c>
      <c r="J67" s="463">
        <v>2.5828362655592225</v>
      </c>
      <c r="K67" s="463">
        <v>2.4254958303979421</v>
      </c>
      <c r="L67" s="463">
        <v>2.4826684544028077</v>
      </c>
      <c r="M67" s="463">
        <v>2.6135793049361271</v>
      </c>
      <c r="N67" s="463">
        <v>2.7891789823901649</v>
      </c>
      <c r="O67" s="463">
        <v>3.0326530428969471</v>
      </c>
      <c r="P67" s="463">
        <v>3.1065939694771201</v>
      </c>
      <c r="Q67" s="463">
        <v>3.283432265697166</v>
      </c>
      <c r="R67" s="463">
        <v>3.2839132138185474</v>
      </c>
      <c r="S67" s="463">
        <v>3.1725799836209156</v>
      </c>
      <c r="T67" s="463">
        <v>3.1524895125940637</v>
      </c>
      <c r="U67" s="463">
        <v>3.1458201253350557</v>
      </c>
      <c r="V67" s="463">
        <v>3.2700760766979524</v>
      </c>
      <c r="W67" s="463">
        <v>3.1323197815713946</v>
      </c>
      <c r="X67" s="463">
        <v>3.2362191210450666</v>
      </c>
      <c r="Y67" s="463">
        <v>2.9419576439839581</v>
      </c>
      <c r="Z67" s="463">
        <v>2.7604073314620337</v>
      </c>
      <c r="AA67" s="463">
        <v>2.8388742992490172</v>
      </c>
      <c r="AB67" s="463">
        <v>2.8137285046309972</v>
      </c>
      <c r="AC67" s="463">
        <v>2.8782213103295771</v>
      </c>
      <c r="AD67" s="463">
        <v>2.7915935880455094</v>
      </c>
      <c r="AE67" s="464">
        <v>2.8439409056301046</v>
      </c>
    </row>
    <row r="68" spans="1:31" x14ac:dyDescent="0.25">
      <c r="A68" s="183" t="s">
        <v>579</v>
      </c>
      <c r="B68" s="463">
        <v>2.4444324812432652</v>
      </c>
      <c r="C68" s="463">
        <v>2.4023766072614006</v>
      </c>
      <c r="D68" s="463">
        <v>2.3825273108755671</v>
      </c>
      <c r="E68" s="463">
        <v>2.4080636819722279</v>
      </c>
      <c r="F68" s="463">
        <v>2.5409919278604769</v>
      </c>
      <c r="G68" s="463">
        <v>2.656533626189086</v>
      </c>
      <c r="H68" s="463">
        <v>2.7123393061923275</v>
      </c>
      <c r="I68" s="463">
        <v>2.7233228811511121</v>
      </c>
      <c r="J68" s="463">
        <v>2.669616485817158</v>
      </c>
      <c r="K68" s="463">
        <v>2.582867410594718</v>
      </c>
      <c r="L68" s="463">
        <v>2.6231102961329218</v>
      </c>
      <c r="M68" s="463">
        <v>2.7654446940270763</v>
      </c>
      <c r="N68" s="463">
        <v>2.9377376331250153</v>
      </c>
      <c r="O68" s="463">
        <v>3.0855782422780318</v>
      </c>
      <c r="P68" s="463">
        <v>3.3805534572052798</v>
      </c>
      <c r="Q68" s="463">
        <v>3.5500575166407384</v>
      </c>
      <c r="R68" s="463">
        <v>3.6708546535903057</v>
      </c>
      <c r="S68" s="463">
        <v>3.5576309784159053</v>
      </c>
      <c r="T68" s="463">
        <v>3.6166304223825687</v>
      </c>
      <c r="U68" s="463">
        <v>3.6700264481901406</v>
      </c>
      <c r="V68" s="463">
        <v>3.5011956468633239</v>
      </c>
      <c r="W68" s="463">
        <v>3.3545418280479207</v>
      </c>
      <c r="X68" s="463">
        <v>3.3493069350795368</v>
      </c>
      <c r="Y68" s="463">
        <v>3.5136131705536724</v>
      </c>
      <c r="Z68" s="463">
        <v>3.5286804406060415</v>
      </c>
      <c r="AA68" s="463">
        <v>3.6387774409586813</v>
      </c>
      <c r="AB68" s="463">
        <v>3.5414082527584703</v>
      </c>
      <c r="AC68" s="463">
        <v>3.6093726057300217</v>
      </c>
      <c r="AD68" s="463">
        <v>3.7252261708558296</v>
      </c>
      <c r="AE68" s="464">
        <v>3.9543070178099788</v>
      </c>
    </row>
    <row r="69" spans="1:31" x14ac:dyDescent="0.25">
      <c r="A69" s="183" t="s">
        <v>453</v>
      </c>
      <c r="B69" s="463">
        <v>2.9874671515726496</v>
      </c>
      <c r="C69" s="463">
        <v>3.2301983033362593</v>
      </c>
      <c r="D69" s="463">
        <v>3.3198165778185271</v>
      </c>
      <c r="E69" s="463">
        <v>3.3494097548597233</v>
      </c>
      <c r="F69" s="463">
        <v>3.3019538213218866</v>
      </c>
      <c r="G69" s="463">
        <v>3.2742836933451023</v>
      </c>
      <c r="H69" s="463">
        <v>3.2544181838755244</v>
      </c>
      <c r="I69" s="463">
        <v>3.2111359842157028</v>
      </c>
      <c r="J69" s="463">
        <v>3.1877581558634112</v>
      </c>
      <c r="K69" s="463">
        <v>3.1166731209989238</v>
      </c>
      <c r="L69" s="463">
        <v>3.1814660542436322</v>
      </c>
      <c r="M69" s="463">
        <v>3.5452707140075499</v>
      </c>
      <c r="N69" s="463">
        <v>4.0021414414913643</v>
      </c>
      <c r="O69" s="463">
        <v>4.2649063013272217</v>
      </c>
      <c r="P69" s="463">
        <v>4.543751207559553</v>
      </c>
      <c r="Q69" s="463">
        <v>4.7699694802815475</v>
      </c>
      <c r="R69" s="463">
        <v>4.7771522575045049</v>
      </c>
      <c r="S69" s="463">
        <v>4.6328314702742928</v>
      </c>
      <c r="T69" s="463">
        <v>4.0814452349731738</v>
      </c>
      <c r="U69" s="463">
        <v>3.3514185473560851</v>
      </c>
      <c r="V69" s="463">
        <v>3.3185537990826015</v>
      </c>
      <c r="W69" s="463">
        <v>2.9827633986012891</v>
      </c>
      <c r="X69" s="463">
        <v>2.9537809232341337</v>
      </c>
      <c r="Y69" s="463">
        <v>3.1270070073062923</v>
      </c>
      <c r="Z69" s="463">
        <v>3.2857830845154297</v>
      </c>
      <c r="AA69" s="463">
        <v>3.3928857263526844</v>
      </c>
      <c r="AB69" s="463">
        <v>3.5280820268055351</v>
      </c>
      <c r="AC69" s="463">
        <v>3.6152601806129923</v>
      </c>
      <c r="AD69" s="463">
        <v>3.6258515282201516</v>
      </c>
      <c r="AE69" s="464">
        <v>3.5860117633635227</v>
      </c>
    </row>
    <row r="70" spans="1:31" x14ac:dyDescent="0.25">
      <c r="A70" s="183" t="s">
        <v>580</v>
      </c>
      <c r="B70" s="463">
        <v>4.6869434565487236</v>
      </c>
      <c r="C70" s="463">
        <v>4.9114101441097944</v>
      </c>
      <c r="D70" s="463">
        <v>4.921274345552213</v>
      </c>
      <c r="E70" s="463">
        <v>4.719317129870948</v>
      </c>
      <c r="F70" s="463">
        <v>4.7448166202440865</v>
      </c>
      <c r="G70" s="463">
        <v>4.4914925560683976</v>
      </c>
      <c r="H70" s="463">
        <v>4.3305284318333257</v>
      </c>
      <c r="I70" s="463">
        <v>4.0775277410017106</v>
      </c>
      <c r="J70" s="463">
        <v>3.9296733555779926</v>
      </c>
      <c r="K70" s="463">
        <v>3.8969690436671973</v>
      </c>
      <c r="L70" s="463">
        <v>4.0795940748165407</v>
      </c>
      <c r="M70" s="463">
        <v>4.5281221277164203</v>
      </c>
      <c r="N70" s="463">
        <v>5.3151338882590418</v>
      </c>
      <c r="O70" s="463">
        <v>6.2781445800739437</v>
      </c>
      <c r="P70" s="463">
        <v>7.1919436691825958</v>
      </c>
      <c r="Q70" s="463">
        <v>8.2781251170651089</v>
      </c>
      <c r="R70" s="463">
        <v>8.1163511638279857</v>
      </c>
      <c r="S70" s="463">
        <v>7.4365340157101771</v>
      </c>
      <c r="T70" s="463">
        <v>6.532105138725103</v>
      </c>
      <c r="U70" s="463">
        <v>5.8499507020532135</v>
      </c>
      <c r="V70" s="463">
        <v>5.6368969679774104</v>
      </c>
      <c r="W70" s="463">
        <v>4.9134248111507688</v>
      </c>
      <c r="X70" s="463">
        <v>5.028697742965023</v>
      </c>
      <c r="Y70" s="463">
        <v>5.673440118089494</v>
      </c>
      <c r="Z70" s="463">
        <v>5.292810463684293</v>
      </c>
      <c r="AA70" s="463">
        <v>5.6203613703934376</v>
      </c>
      <c r="AB70" s="463">
        <v>5.8728655856629119</v>
      </c>
      <c r="AC70" s="463">
        <v>6.1133668468190692</v>
      </c>
      <c r="AD70" s="463">
        <v>6.2221046485203573</v>
      </c>
      <c r="AE70" s="464">
        <v>6.9219036379359054</v>
      </c>
    </row>
    <row r="71" spans="1:31" x14ac:dyDescent="0.25">
      <c r="A71" s="183" t="s">
        <v>451</v>
      </c>
      <c r="B71" s="463">
        <v>2.2082434444708863</v>
      </c>
      <c r="C71" s="463">
        <v>2.3626147980631838</v>
      </c>
      <c r="D71" s="463">
        <v>2.3288439824027227</v>
      </c>
      <c r="E71" s="463">
        <v>2.3023821576586556</v>
      </c>
      <c r="F71" s="463">
        <v>2.2146753534764256</v>
      </c>
      <c r="G71" s="463">
        <v>2.1337721482508929</v>
      </c>
      <c r="H71" s="463">
        <v>2.220251301059609</v>
      </c>
      <c r="I71" s="463">
        <v>2.2471956076301263</v>
      </c>
      <c r="J71" s="463">
        <v>2.3107001601992736</v>
      </c>
      <c r="K71" s="463">
        <v>2.2647373688637376</v>
      </c>
      <c r="L71" s="463">
        <v>2.2458844686315342</v>
      </c>
      <c r="M71" s="463">
        <v>2.2880939593294531</v>
      </c>
      <c r="N71" s="463">
        <v>2.3728666408329442</v>
      </c>
      <c r="O71" s="463">
        <v>2.5204042720669677</v>
      </c>
      <c r="P71" s="463">
        <v>2.6443347914320818</v>
      </c>
      <c r="Q71" s="463">
        <v>2.7867423820039905</v>
      </c>
      <c r="R71" s="463">
        <v>2.8475641108094223</v>
      </c>
      <c r="S71" s="463">
        <v>2.9373666655255515</v>
      </c>
      <c r="T71" s="463">
        <v>2.8285128607405676</v>
      </c>
      <c r="U71" s="463">
        <v>2.764130333317409</v>
      </c>
      <c r="V71" s="463">
        <v>2.8546635352493404</v>
      </c>
      <c r="W71" s="463">
        <v>2.9148354596130863</v>
      </c>
      <c r="X71" s="463">
        <v>3.0415864585929495</v>
      </c>
      <c r="Y71" s="463">
        <v>3.2398840825769435</v>
      </c>
      <c r="Z71" s="463">
        <v>3.5315700428354546</v>
      </c>
      <c r="AA71" s="463">
        <v>3.4193252931308287</v>
      </c>
      <c r="AB71" s="463">
        <v>3.5005146807184992</v>
      </c>
      <c r="AC71" s="463">
        <v>3.6987698698834572</v>
      </c>
      <c r="AD71" s="463">
        <v>3.8657965861054997</v>
      </c>
      <c r="AE71" s="464">
        <v>4.045831600311141</v>
      </c>
    </row>
    <row r="72" spans="1:31" x14ac:dyDescent="0.25">
      <c r="A72" s="183" t="s">
        <v>450</v>
      </c>
      <c r="B72" s="463">
        <v>2.6310053290547728</v>
      </c>
      <c r="C72" s="463">
        <v>2.6815302399028127</v>
      </c>
      <c r="D72" s="463">
        <v>2.7521986451211582</v>
      </c>
      <c r="E72" s="463">
        <v>2.9684555417230518</v>
      </c>
      <c r="F72" s="463">
        <v>2.9714201954924011</v>
      </c>
      <c r="G72" s="463">
        <v>2.980572021670731</v>
      </c>
      <c r="H72" s="463">
        <v>2.8926029395446253</v>
      </c>
      <c r="I72" s="463">
        <v>2.9885838962945082</v>
      </c>
      <c r="J72" s="463">
        <v>3.2455115005915265</v>
      </c>
      <c r="K72" s="463">
        <v>3.3641488867623068</v>
      </c>
      <c r="L72" s="463">
        <v>3.387515621392037</v>
      </c>
      <c r="M72" s="463">
        <v>3.6380530327175529</v>
      </c>
      <c r="N72" s="463">
        <v>3.8648446218094801</v>
      </c>
      <c r="O72" s="463">
        <v>4.0120799655140384</v>
      </c>
      <c r="P72" s="463">
        <v>4.2224605558397794</v>
      </c>
      <c r="Q72" s="463">
        <v>4.348707767298932</v>
      </c>
      <c r="R72" s="463">
        <v>4.494645944069342</v>
      </c>
      <c r="S72" s="463">
        <v>4.3356621353228064</v>
      </c>
      <c r="T72" s="463">
        <v>4.0892069067492338</v>
      </c>
      <c r="U72" s="463">
        <v>3.8741424535302222</v>
      </c>
      <c r="V72" s="463">
        <v>4.1212528189958668</v>
      </c>
      <c r="W72" s="463">
        <v>3.954205375859658</v>
      </c>
      <c r="X72" s="463">
        <v>4.0717388512303074</v>
      </c>
      <c r="Y72" s="463">
        <v>4.2449471831591801</v>
      </c>
      <c r="Z72" s="463">
        <v>4.2320246061882063</v>
      </c>
      <c r="AA72" s="463">
        <v>4.2924330054654858</v>
      </c>
      <c r="AB72" s="463">
        <v>4.3325061254985568</v>
      </c>
      <c r="AC72" s="463">
        <v>4.4129554011336145</v>
      </c>
      <c r="AD72" s="463">
        <v>4.3920217959345731</v>
      </c>
      <c r="AE72" s="464">
        <v>4.4731085058250359</v>
      </c>
    </row>
    <row r="73" spans="1:31" x14ac:dyDescent="0.25">
      <c r="A73" s="183" t="s">
        <v>452</v>
      </c>
      <c r="B73" s="463">
        <v>2.5903252774021861</v>
      </c>
      <c r="C73" s="463">
        <v>2.6084359605794045</v>
      </c>
      <c r="D73" s="463">
        <v>2.59438813895098</v>
      </c>
      <c r="E73" s="463">
        <v>2.4978501618582807</v>
      </c>
      <c r="F73" s="463">
        <v>2.5222277485731461</v>
      </c>
      <c r="G73" s="463">
        <v>2.5779359948427136</v>
      </c>
      <c r="H73" s="463">
        <v>2.7048288356300132</v>
      </c>
      <c r="I73" s="463">
        <v>2.6911288876034112</v>
      </c>
      <c r="J73" s="463">
        <v>2.7257454694031766</v>
      </c>
      <c r="K73" s="463">
        <v>2.6378359337703525</v>
      </c>
      <c r="L73" s="463">
        <v>2.6415966191012274</v>
      </c>
      <c r="M73" s="463">
        <v>2.7789753490036313</v>
      </c>
      <c r="N73" s="463">
        <v>2.9224469060383433</v>
      </c>
      <c r="O73" s="463">
        <v>2.9837823747295227</v>
      </c>
      <c r="P73" s="463">
        <v>3.1475791372893114</v>
      </c>
      <c r="Q73" s="463">
        <v>3.251081315210345</v>
      </c>
      <c r="R73" s="463">
        <v>3.2660721319867689</v>
      </c>
      <c r="S73" s="463">
        <v>3.0057554596650808</v>
      </c>
      <c r="T73" s="463">
        <v>2.9815753819732502</v>
      </c>
      <c r="U73" s="463">
        <v>2.8528780407035979</v>
      </c>
      <c r="V73" s="463">
        <v>2.8932755706215558</v>
      </c>
      <c r="W73" s="463">
        <v>2.8333242366641413</v>
      </c>
      <c r="X73" s="463">
        <v>2.9004037797637787</v>
      </c>
      <c r="Y73" s="463">
        <v>2.8534002953840756</v>
      </c>
      <c r="Z73" s="463">
        <v>2.9405590375452437</v>
      </c>
      <c r="AA73" s="463">
        <v>3.2978260419120851</v>
      </c>
      <c r="AB73" s="463">
        <v>3.4056590029754905</v>
      </c>
      <c r="AC73" s="463">
        <v>3.4821633163896109</v>
      </c>
      <c r="AD73" s="463">
        <v>3.3909092877757177</v>
      </c>
      <c r="AE73" s="464">
        <v>3.3785652245419584</v>
      </c>
    </row>
    <row r="74" spans="1:31" x14ac:dyDescent="0.25">
      <c r="A74" s="183" t="s">
        <v>581</v>
      </c>
      <c r="B74" s="463">
        <v>3.2719685010320583</v>
      </c>
      <c r="C74" s="463">
        <v>3.3190833917285838</v>
      </c>
      <c r="D74" s="463">
        <v>3.3340230916864484</v>
      </c>
      <c r="E74" s="463">
        <v>3.3822053114810338</v>
      </c>
      <c r="F74" s="463">
        <v>3.3325275497666631</v>
      </c>
      <c r="G74" s="463">
        <v>3.3760460225869329</v>
      </c>
      <c r="H74" s="463">
        <v>3.3088424501709786</v>
      </c>
      <c r="I74" s="463">
        <v>3.2054355649330226</v>
      </c>
      <c r="J74" s="463">
        <v>3.2063680692310594</v>
      </c>
      <c r="K74" s="463">
        <v>3.2010564850354526</v>
      </c>
      <c r="L74" s="463">
        <v>3.3224292681912577</v>
      </c>
      <c r="M74" s="463">
        <v>3.5122550737428799</v>
      </c>
      <c r="N74" s="463">
        <v>3.7752559946249535</v>
      </c>
      <c r="O74" s="463">
        <v>3.999313233306081</v>
      </c>
      <c r="P74" s="463">
        <v>4.4168557894513363</v>
      </c>
      <c r="Q74" s="463">
        <v>5.02552717406728</v>
      </c>
      <c r="R74" s="463">
        <v>5.4170078667174684</v>
      </c>
      <c r="S74" s="463">
        <v>5.4318153023578031</v>
      </c>
      <c r="T74" s="463">
        <v>5.2320998636142217</v>
      </c>
      <c r="U74" s="463">
        <v>5.0690563342981658</v>
      </c>
      <c r="V74" s="463">
        <v>4.9077925093647101</v>
      </c>
      <c r="W74" s="463">
        <v>4.725611785417918</v>
      </c>
      <c r="X74" s="463">
        <v>4.648549445755914</v>
      </c>
      <c r="Y74" s="463">
        <v>4.6558923858691434</v>
      </c>
      <c r="Z74" s="463">
        <v>4.6564378618089401</v>
      </c>
      <c r="AA74" s="463">
        <v>4.7049261002533926</v>
      </c>
      <c r="AB74" s="463">
        <v>4.607586256298398</v>
      </c>
      <c r="AC74" s="463">
        <v>4.5369383106261898</v>
      </c>
      <c r="AD74" s="463">
        <v>4.5074877873651262</v>
      </c>
      <c r="AE74" s="464">
        <v>4.638946650145324</v>
      </c>
    </row>
    <row r="75" spans="1:31" x14ac:dyDescent="0.25">
      <c r="A75" s="183" t="s">
        <v>582</v>
      </c>
      <c r="B75" s="463">
        <v>2.5989619142338833</v>
      </c>
      <c r="C75" s="463">
        <v>2.6213467652164448</v>
      </c>
      <c r="D75" s="463">
        <v>2.7722695506026409</v>
      </c>
      <c r="E75" s="463">
        <v>2.8539260785011522</v>
      </c>
      <c r="F75" s="463">
        <v>2.8678264077852487</v>
      </c>
      <c r="G75" s="463">
        <v>2.8963465524054461</v>
      </c>
      <c r="H75" s="463">
        <v>3.0917644677564762</v>
      </c>
      <c r="I75" s="463">
        <v>2.8911906324625329</v>
      </c>
      <c r="J75" s="463">
        <v>2.8954888358742097</v>
      </c>
      <c r="K75" s="463">
        <v>3.2556587426289361</v>
      </c>
      <c r="L75" s="463">
        <v>2.9938127574599673</v>
      </c>
      <c r="M75" s="463">
        <v>3.1029404816977251</v>
      </c>
      <c r="N75" s="463">
        <v>3.1504317054619864</v>
      </c>
      <c r="O75" s="463">
        <v>3.1686626286218322</v>
      </c>
      <c r="P75" s="463">
        <v>3.062929173456447</v>
      </c>
      <c r="Q75" s="463">
        <v>3.2363118552979437</v>
      </c>
      <c r="R75" s="463">
        <v>3.1584032410189313</v>
      </c>
      <c r="S75" s="463">
        <v>3.1665494965756698</v>
      </c>
      <c r="T75" s="463">
        <v>3.1372877327230508</v>
      </c>
      <c r="U75" s="463">
        <v>3.0909361336106422</v>
      </c>
      <c r="V75" s="463">
        <v>3.1257985075427102</v>
      </c>
      <c r="W75" s="463">
        <v>3.0790207023625822</v>
      </c>
      <c r="X75" s="463">
        <v>3.0826297879584588</v>
      </c>
      <c r="Y75" s="463">
        <v>3.0650075874904466</v>
      </c>
      <c r="Z75" s="463">
        <v>3.0214848555398226</v>
      </c>
      <c r="AA75" s="463">
        <v>3.1586515261043973</v>
      </c>
      <c r="AB75" s="463">
        <v>3.2682017730414912</v>
      </c>
      <c r="AC75" s="463">
        <v>3.2824267560004623</v>
      </c>
      <c r="AD75" s="463">
        <v>3.3426428060593545</v>
      </c>
      <c r="AE75" s="464">
        <v>3.2923470922040368</v>
      </c>
    </row>
    <row r="76" spans="1:31" x14ac:dyDescent="0.25">
      <c r="A76" s="183" t="s">
        <v>454</v>
      </c>
      <c r="B76" s="463">
        <v>2.5456219846537089</v>
      </c>
      <c r="C76" s="463">
        <v>2.6268556133646874</v>
      </c>
      <c r="D76" s="463">
        <v>2.6805226811274436</v>
      </c>
      <c r="E76" s="463">
        <v>2.6807176591450599</v>
      </c>
      <c r="F76" s="463">
        <v>2.7538168975257835</v>
      </c>
      <c r="G76" s="463">
        <v>2.7355717303922478</v>
      </c>
      <c r="H76" s="463">
        <v>2.737949427084768</v>
      </c>
      <c r="I76" s="463">
        <v>2.7319976476470083</v>
      </c>
      <c r="J76" s="463">
        <v>2.7111577914332439</v>
      </c>
      <c r="K76" s="463">
        <v>2.6956862077339667</v>
      </c>
      <c r="L76" s="463">
        <v>2.7878917744025733</v>
      </c>
      <c r="M76" s="463">
        <v>2.8034370650519995</v>
      </c>
      <c r="N76" s="463">
        <v>2.8429953253212923</v>
      </c>
      <c r="O76" s="463">
        <v>2.8946830086595114</v>
      </c>
      <c r="P76" s="463">
        <v>2.9289665884505713</v>
      </c>
      <c r="Q76" s="463">
        <v>2.9295488816255602</v>
      </c>
      <c r="R76" s="463">
        <v>2.7964860951185297</v>
      </c>
      <c r="S76" s="463">
        <v>2.651410822494602</v>
      </c>
      <c r="T76" s="463">
        <v>2.427633473543521</v>
      </c>
      <c r="U76" s="463">
        <v>2.3236867745627179</v>
      </c>
      <c r="V76" s="463">
        <v>2.4474811285053062</v>
      </c>
      <c r="W76" s="463">
        <v>2.3223958277768122</v>
      </c>
      <c r="X76" s="463">
        <v>2.3905737095136828</v>
      </c>
      <c r="Y76" s="463">
        <v>2.4746532818448648</v>
      </c>
      <c r="Z76" s="463">
        <v>2.5145640771677358</v>
      </c>
      <c r="AA76" s="463">
        <v>2.4932852689038003</v>
      </c>
      <c r="AB76" s="463">
        <v>2.545094044296401</v>
      </c>
      <c r="AC76" s="463">
        <v>2.6112616054846747</v>
      </c>
      <c r="AD76" s="463">
        <v>2.747693557858212</v>
      </c>
      <c r="AE76" s="464">
        <v>2.9301040830272465</v>
      </c>
    </row>
    <row r="77" spans="1:31" x14ac:dyDescent="0.25">
      <c r="A77" s="183" t="s">
        <v>583</v>
      </c>
      <c r="B77" s="463">
        <v>2.4681014445895713</v>
      </c>
      <c r="C77" s="463">
        <v>2.4178047600723827</v>
      </c>
      <c r="D77" s="463">
        <v>2.3655759874414986</v>
      </c>
      <c r="E77" s="463">
        <v>2.3277414042956903</v>
      </c>
      <c r="F77" s="463">
        <v>2.3350094861672206</v>
      </c>
      <c r="G77" s="463">
        <v>2.378142793577052</v>
      </c>
      <c r="H77" s="463">
        <v>2.425353633259836</v>
      </c>
      <c r="I77" s="463">
        <v>2.476194727670292</v>
      </c>
      <c r="J77" s="463">
        <v>2.4814384836877421</v>
      </c>
      <c r="K77" s="463">
        <v>2.4508883868267217</v>
      </c>
      <c r="L77" s="463">
        <v>2.4533693354919022</v>
      </c>
      <c r="M77" s="463">
        <v>2.5501533186424203</v>
      </c>
      <c r="N77" s="463">
        <v>2.6402224743354323</v>
      </c>
      <c r="O77" s="463">
        <v>2.6817143985730039</v>
      </c>
      <c r="P77" s="463">
        <v>2.6918538801190866</v>
      </c>
      <c r="Q77" s="463">
        <v>2.7612101182626736</v>
      </c>
      <c r="R77" s="463">
        <v>2.8397115056852207</v>
      </c>
      <c r="S77" s="463">
        <v>2.9478891390052842</v>
      </c>
      <c r="T77" s="463">
        <v>3.0103724379942403</v>
      </c>
      <c r="U77" s="463">
        <v>3.1100487993150479</v>
      </c>
      <c r="V77" s="463">
        <v>3.1479592283272351</v>
      </c>
      <c r="W77" s="463">
        <v>3.1047164625034687</v>
      </c>
      <c r="X77" s="463">
        <v>3.0672750916539004</v>
      </c>
      <c r="Y77" s="463">
        <v>3.04996913052892</v>
      </c>
      <c r="Z77" s="463">
        <v>3.1356319619128534</v>
      </c>
      <c r="AA77" s="463">
        <v>3.2291753806312617</v>
      </c>
      <c r="AB77" s="463">
        <v>3.1392883399886391</v>
      </c>
      <c r="AC77" s="463">
        <v>3.2174548610967628</v>
      </c>
      <c r="AD77" s="463">
        <v>3.6628858375342954</v>
      </c>
      <c r="AE77" s="464">
        <v>3.9057573821720597</v>
      </c>
    </row>
    <row r="78" spans="1:31" x14ac:dyDescent="0.25">
      <c r="A78" s="183" t="s">
        <v>584</v>
      </c>
      <c r="B78" s="463">
        <v>2.3653029451189957</v>
      </c>
      <c r="C78" s="463">
        <v>2.3200326182538205</v>
      </c>
      <c r="D78" s="463">
        <v>2.3667037058765126</v>
      </c>
      <c r="E78" s="463">
        <v>2.3878974419778149</v>
      </c>
      <c r="F78" s="463">
        <v>2.4496213448685396</v>
      </c>
      <c r="G78" s="463">
        <v>2.5356284223910448</v>
      </c>
      <c r="H78" s="463">
        <v>2.6037224724636743</v>
      </c>
      <c r="I78" s="463">
        <v>2.6849500944984008</v>
      </c>
      <c r="J78" s="463">
        <v>2.7477018543164959</v>
      </c>
      <c r="K78" s="463">
        <v>2.8098022812158994</v>
      </c>
      <c r="L78" s="463">
        <v>2.902005679887655</v>
      </c>
      <c r="M78" s="463">
        <v>3.0878022715405935</v>
      </c>
      <c r="N78" s="463">
        <v>3.257432931017886</v>
      </c>
      <c r="O78" s="463">
        <v>3.3540857074399311</v>
      </c>
      <c r="P78" s="463">
        <v>3.4370374534915267</v>
      </c>
      <c r="Q78" s="463">
        <v>3.6396402814215301</v>
      </c>
      <c r="R78" s="463">
        <v>3.8903115716745771</v>
      </c>
      <c r="S78" s="463">
        <v>4.0598488822231333</v>
      </c>
      <c r="T78" s="463">
        <v>3.9843734593405884</v>
      </c>
      <c r="U78" s="463">
        <v>4.0174323373387999</v>
      </c>
      <c r="V78" s="463">
        <v>3.8718356128974185</v>
      </c>
      <c r="W78" s="463">
        <v>3.7519644176923812</v>
      </c>
      <c r="X78" s="463">
        <v>3.5583662689154059</v>
      </c>
      <c r="Y78" s="463">
        <v>3.5182779917014808</v>
      </c>
      <c r="Z78" s="463">
        <v>3.5484111361850799</v>
      </c>
      <c r="AA78" s="463">
        <v>3.5983403904571478</v>
      </c>
      <c r="AB78" s="463">
        <v>3.5971177767732883</v>
      </c>
      <c r="AC78" s="463">
        <v>3.6658414083277506</v>
      </c>
      <c r="AD78" s="463">
        <v>3.8097594685324552</v>
      </c>
      <c r="AE78" s="464">
        <v>3.9438210480915097</v>
      </c>
    </row>
    <row r="79" spans="1:31" x14ac:dyDescent="0.25">
      <c r="A79" s="183" t="s">
        <v>455</v>
      </c>
      <c r="B79" s="463">
        <v>2.5750458037275776</v>
      </c>
      <c r="C79" s="463">
        <v>2.6912962958516427</v>
      </c>
      <c r="D79" s="463">
        <v>2.7967300105312347</v>
      </c>
      <c r="E79" s="463">
        <v>2.8176132764232724</v>
      </c>
      <c r="F79" s="463">
        <v>2.8313588018807145</v>
      </c>
      <c r="G79" s="463">
        <v>2.8803856012275255</v>
      </c>
      <c r="H79" s="463">
        <v>2.9823751661251392</v>
      </c>
      <c r="I79" s="463">
        <v>2.9729056273891552</v>
      </c>
      <c r="J79" s="463">
        <v>2.9622651570405352</v>
      </c>
      <c r="K79" s="463">
        <v>2.87801982965243</v>
      </c>
      <c r="L79" s="463">
        <v>2.8539237436500353</v>
      </c>
      <c r="M79" s="463">
        <v>3.0887251997378016</v>
      </c>
      <c r="N79" s="463">
        <v>3.1053067467510211</v>
      </c>
      <c r="O79" s="463">
        <v>3.0520671492483267</v>
      </c>
      <c r="P79" s="463">
        <v>3.0824871569487415</v>
      </c>
      <c r="Q79" s="463">
        <v>3.0977864505328867</v>
      </c>
      <c r="R79" s="463">
        <v>2.8881150944522882</v>
      </c>
      <c r="S79" s="463">
        <v>2.6982246070734655</v>
      </c>
      <c r="T79" s="463">
        <v>2.2259408822876274</v>
      </c>
      <c r="U79" s="463">
        <v>2.1177556516445932</v>
      </c>
      <c r="V79" s="463">
        <v>2.4912805768822763</v>
      </c>
      <c r="W79" s="463">
        <v>2.2177701610672642</v>
      </c>
      <c r="X79" s="463">
        <v>2.2172765158771557</v>
      </c>
      <c r="Y79" s="463">
        <v>2.3815827799736788</v>
      </c>
      <c r="Z79" s="463">
        <v>2.401539297758978</v>
      </c>
      <c r="AA79" s="463">
        <v>2.3992067666757269</v>
      </c>
      <c r="AB79" s="463">
        <v>2.5095559120832029</v>
      </c>
      <c r="AC79" s="463">
        <v>2.6117904062599795</v>
      </c>
      <c r="AD79" s="463">
        <v>2.6820817917109263</v>
      </c>
      <c r="AE79" s="464">
        <v>2.8731893085766633</v>
      </c>
    </row>
    <row r="80" spans="1:31" x14ac:dyDescent="0.25">
      <c r="A80" s="183" t="s">
        <v>585</v>
      </c>
      <c r="B80" s="463">
        <v>2.4180045054630606</v>
      </c>
      <c r="C80" s="463">
        <v>2.5148204879490796</v>
      </c>
      <c r="D80" s="463">
        <v>2.6766104889111411</v>
      </c>
      <c r="E80" s="463">
        <v>2.9035401733779951</v>
      </c>
      <c r="F80" s="463">
        <v>3.0725367463279669</v>
      </c>
      <c r="G80" s="463">
        <v>3.1569239020557855</v>
      </c>
      <c r="H80" s="463">
        <v>3.1902341445256548</v>
      </c>
      <c r="I80" s="463">
        <v>3.1368949610170103</v>
      </c>
      <c r="J80" s="463">
        <v>3.1741076270926674</v>
      </c>
      <c r="K80" s="463">
        <v>3.1099920991855545</v>
      </c>
      <c r="L80" s="463">
        <v>3.1627962858468202</v>
      </c>
      <c r="M80" s="463">
        <v>3.3424717629471781</v>
      </c>
      <c r="N80" s="463">
        <v>3.434127729244894</v>
      </c>
      <c r="O80" s="463">
        <v>3.5173633155819095</v>
      </c>
      <c r="P80" s="463">
        <v>3.9916487213109537</v>
      </c>
      <c r="Q80" s="463">
        <v>5.1494133709929315</v>
      </c>
      <c r="R80" s="463">
        <v>5.818477000680665</v>
      </c>
      <c r="S80" s="463">
        <v>5.5181947574524459</v>
      </c>
      <c r="T80" s="463">
        <v>5.0738673612081993</v>
      </c>
      <c r="U80" s="463">
        <v>4.9737576607221152</v>
      </c>
      <c r="V80" s="463">
        <v>4.7588069181560542</v>
      </c>
      <c r="W80" s="463">
        <v>4.4731337617516962</v>
      </c>
      <c r="X80" s="463">
        <v>4.0461406917792706</v>
      </c>
      <c r="Y80" s="463">
        <v>4.0156988717305628</v>
      </c>
      <c r="Z80" s="463">
        <v>4.0548515228265325</v>
      </c>
      <c r="AA80" s="463">
        <v>4.2639000234891933</v>
      </c>
      <c r="AB80" s="463">
        <v>4.4328252621460766</v>
      </c>
      <c r="AC80" s="463">
        <v>4.90877114055347</v>
      </c>
      <c r="AD80" s="463">
        <v>5.5223141638582591</v>
      </c>
      <c r="AE80" s="464">
        <v>6.0031106356887456</v>
      </c>
    </row>
    <row r="81" spans="1:31" x14ac:dyDescent="0.25">
      <c r="A81" s="183" t="s">
        <v>586</v>
      </c>
      <c r="B81" s="463">
        <v>2.6569114295764993</v>
      </c>
      <c r="C81" s="463">
        <v>2.6961971736401589</v>
      </c>
      <c r="D81" s="463">
        <v>2.7399870394211083</v>
      </c>
      <c r="E81" s="463">
        <v>2.8236711298917223</v>
      </c>
      <c r="F81" s="463">
        <v>2.8269185826095731</v>
      </c>
      <c r="G81" s="463">
        <v>2.8078077717434797</v>
      </c>
      <c r="H81" s="463">
        <v>2.7585582312967309</v>
      </c>
      <c r="I81" s="463">
        <v>2.6628189481608846</v>
      </c>
      <c r="J81" s="463">
        <v>2.6232154670161347</v>
      </c>
      <c r="K81" s="463">
        <v>2.6610785307459275</v>
      </c>
      <c r="L81" s="463">
        <v>2.7358005159227963</v>
      </c>
      <c r="M81" s="463">
        <v>2.891915867579641</v>
      </c>
      <c r="N81" s="463">
        <v>3.0311968204628057</v>
      </c>
      <c r="O81" s="463">
        <v>3.151357658918025</v>
      </c>
      <c r="P81" s="463">
        <v>3.3045726311295214</v>
      </c>
      <c r="Q81" s="463">
        <v>3.4771448176661468</v>
      </c>
      <c r="R81" s="463">
        <v>3.6149779002908073</v>
      </c>
      <c r="S81" s="463">
        <v>3.6135450766227906</v>
      </c>
      <c r="T81" s="463">
        <v>3.5830429147458007</v>
      </c>
      <c r="U81" s="463">
        <v>3.7332559540376935</v>
      </c>
      <c r="V81" s="463">
        <v>3.4651751187561346</v>
      </c>
      <c r="W81" s="463">
        <v>3.2173514534786798</v>
      </c>
      <c r="X81" s="463">
        <v>3.0900815968638593</v>
      </c>
      <c r="Y81" s="463">
        <v>3.1214691686437259</v>
      </c>
      <c r="Z81" s="463">
        <v>3.4260443713040463</v>
      </c>
      <c r="AA81" s="463">
        <v>3.6119878026624872</v>
      </c>
      <c r="AB81" s="463">
        <v>3.767794805629864</v>
      </c>
      <c r="AC81" s="463">
        <v>3.6014303373936452</v>
      </c>
      <c r="AD81" s="463">
        <v>3.4022590241882762</v>
      </c>
      <c r="AE81" s="464">
        <v>3.5172927464757375</v>
      </c>
    </row>
    <row r="82" spans="1:31" x14ac:dyDescent="0.25">
      <c r="A82" s="183" t="s">
        <v>587</v>
      </c>
      <c r="B82" s="463">
        <v>2.823414823853442</v>
      </c>
      <c r="C82" s="463">
        <v>2.7617742570270951</v>
      </c>
      <c r="D82" s="463">
        <v>2.725643894795664</v>
      </c>
      <c r="E82" s="463">
        <v>2.6877822416827613</v>
      </c>
      <c r="F82" s="463">
        <v>2.8961650960637075</v>
      </c>
      <c r="G82" s="463">
        <v>2.9537950474832924</v>
      </c>
      <c r="H82" s="463">
        <v>2.9563816089439121</v>
      </c>
      <c r="I82" s="463">
        <v>2.9170005287788183</v>
      </c>
      <c r="J82" s="463">
        <v>2.9049952114173077</v>
      </c>
      <c r="K82" s="463">
        <v>2.8744410171474857</v>
      </c>
      <c r="L82" s="463">
        <v>2.9118758021403437</v>
      </c>
      <c r="M82" s="463">
        <v>3.0032787986166811</v>
      </c>
      <c r="N82" s="463">
        <v>3.1112138642547063</v>
      </c>
      <c r="O82" s="463">
        <v>3.1458704729210245</v>
      </c>
      <c r="P82" s="463">
        <v>3.2926948271719385</v>
      </c>
      <c r="Q82" s="463">
        <v>3.4772354908913492</v>
      </c>
      <c r="R82" s="463">
        <v>3.5413510855331656</v>
      </c>
      <c r="S82" s="463">
        <v>3.3446702930917649</v>
      </c>
      <c r="T82" s="463">
        <v>3.2029995104509346</v>
      </c>
      <c r="U82" s="463">
        <v>3.3215648689573651</v>
      </c>
      <c r="V82" s="463">
        <v>3.3005996974411098</v>
      </c>
      <c r="W82" s="463">
        <v>3.4121128637819118</v>
      </c>
      <c r="X82" s="463">
        <v>3.2766732131206315</v>
      </c>
      <c r="Y82" s="463">
        <v>3.2512010333263892</v>
      </c>
      <c r="Z82" s="463">
        <v>3.2473880968047726</v>
      </c>
      <c r="AA82" s="463">
        <v>3.3169777278058361</v>
      </c>
      <c r="AB82" s="463">
        <v>3.3630568980396371</v>
      </c>
      <c r="AC82" s="463">
        <v>3.2965455895664113</v>
      </c>
      <c r="AD82" s="463">
        <v>3.4766913662163743</v>
      </c>
      <c r="AE82" s="464">
        <v>3.7700764109564795</v>
      </c>
    </row>
    <row r="83" spans="1:31" x14ac:dyDescent="0.25">
      <c r="A83" s="183" t="s">
        <v>588</v>
      </c>
      <c r="B83" s="463">
        <v>1.9747591818037484</v>
      </c>
      <c r="C83" s="463">
        <v>2.0420673898388775</v>
      </c>
      <c r="D83" s="463">
        <v>2.0642733611529027</v>
      </c>
      <c r="E83" s="463">
        <v>2.0728050675474412</v>
      </c>
      <c r="F83" s="463">
        <v>2.2065337904287765</v>
      </c>
      <c r="G83" s="463">
        <v>2.3478146242921523</v>
      </c>
      <c r="H83" s="463">
        <v>2.3932261483919421</v>
      </c>
      <c r="I83" s="463">
        <v>2.410422031952379</v>
      </c>
      <c r="J83" s="463">
        <v>2.4132238604272547</v>
      </c>
      <c r="K83" s="463">
        <v>2.3825992092347383</v>
      </c>
      <c r="L83" s="463">
        <v>2.3880957320307594</v>
      </c>
      <c r="M83" s="463">
        <v>2.4303258641914489</v>
      </c>
      <c r="N83" s="463">
        <v>2.432646696491326</v>
      </c>
      <c r="O83" s="463">
        <v>2.4196108836218047</v>
      </c>
      <c r="P83" s="463">
        <v>2.443191302357711</v>
      </c>
      <c r="Q83" s="463">
        <v>2.445904828837953</v>
      </c>
      <c r="R83" s="463">
        <v>2.3725796116151314</v>
      </c>
      <c r="S83" s="463">
        <v>2.3017493713171837</v>
      </c>
      <c r="T83" s="463">
        <v>2.3154890098438772</v>
      </c>
      <c r="U83" s="463">
        <v>2.3847100680881144</v>
      </c>
      <c r="V83" s="463">
        <v>2.413580638159857</v>
      </c>
      <c r="W83" s="463">
        <v>2.3811242399107253</v>
      </c>
      <c r="X83" s="463">
        <v>2.3508237829387171</v>
      </c>
      <c r="Y83" s="463">
        <v>2.3281372474892916</v>
      </c>
      <c r="Z83" s="463">
        <v>2.3697947000993924</v>
      </c>
      <c r="AA83" s="463">
        <v>2.3977430835456284</v>
      </c>
      <c r="AB83" s="463">
        <v>2.3388038663043695</v>
      </c>
      <c r="AC83" s="463">
        <v>2.3154782107758893</v>
      </c>
      <c r="AD83" s="463">
        <v>2.3718726600286875</v>
      </c>
      <c r="AE83" s="464">
        <v>2.453758243344895</v>
      </c>
    </row>
    <row r="84" spans="1:31" x14ac:dyDescent="0.25">
      <c r="A84" s="183" t="s">
        <v>456</v>
      </c>
      <c r="B84" s="463">
        <v>2.5950658617845632</v>
      </c>
      <c r="C84" s="463">
        <v>2.60604588395034</v>
      </c>
      <c r="D84" s="463">
        <v>2.6166492850975716</v>
      </c>
      <c r="E84" s="463">
        <v>2.7190126038921125</v>
      </c>
      <c r="F84" s="463">
        <v>2.9111803889254908</v>
      </c>
      <c r="G84" s="463">
        <v>3.0266160444550083</v>
      </c>
      <c r="H84" s="463">
        <v>3.1576032028743839</v>
      </c>
      <c r="I84" s="463">
        <v>3.1163749041841049</v>
      </c>
      <c r="J84" s="463">
        <v>3.1280096812004254</v>
      </c>
      <c r="K84" s="463">
        <v>3.0660473812615563</v>
      </c>
      <c r="L84" s="463">
        <v>3.1450750337426916</v>
      </c>
      <c r="M84" s="463">
        <v>3.3425215725954698</v>
      </c>
      <c r="N84" s="463">
        <v>3.5388665569181006</v>
      </c>
      <c r="O84" s="463">
        <v>3.6281469376885971</v>
      </c>
      <c r="P84" s="463">
        <v>3.7351808136075588</v>
      </c>
      <c r="Q84" s="463">
        <v>3.9573511589172705</v>
      </c>
      <c r="R84" s="463">
        <v>4.0838477421444708</v>
      </c>
      <c r="S84" s="463">
        <v>3.8744407782054906</v>
      </c>
      <c r="T84" s="463">
        <v>3.6232254052817625</v>
      </c>
      <c r="U84" s="463">
        <v>3.4085923845910151</v>
      </c>
      <c r="V84" s="463">
        <v>3.6266240160327854</v>
      </c>
      <c r="W84" s="463">
        <v>3.4686977345855796</v>
      </c>
      <c r="X84" s="463">
        <v>3.5756806849676672</v>
      </c>
      <c r="Y84" s="463">
        <v>3.7597916514198033</v>
      </c>
      <c r="Z84" s="463">
        <v>3.7215147088389573</v>
      </c>
      <c r="AA84" s="463">
        <v>3.8648178042929437</v>
      </c>
      <c r="AB84" s="463">
        <v>4.0511000280140337</v>
      </c>
      <c r="AC84" s="463">
        <v>4.2926565453437933</v>
      </c>
      <c r="AD84" s="463">
        <v>4.6095646590908679</v>
      </c>
      <c r="AE84" s="464">
        <v>4.6705905871153579</v>
      </c>
    </row>
    <row r="85" spans="1:31" x14ac:dyDescent="0.25">
      <c r="A85" s="183" t="s">
        <v>589</v>
      </c>
      <c r="B85" s="463">
        <v>2.427450334150405</v>
      </c>
      <c r="C85" s="463">
        <v>2.3598660391764961</v>
      </c>
      <c r="D85" s="463">
        <v>2.4095812734517335</v>
      </c>
      <c r="E85" s="463">
        <v>2.438056376311275</v>
      </c>
      <c r="F85" s="463">
        <v>2.4993940955851914</v>
      </c>
      <c r="G85" s="463">
        <v>2.4553986962693468</v>
      </c>
      <c r="H85" s="463">
        <v>2.5042133293167961</v>
      </c>
      <c r="I85" s="463">
        <v>2.4558081442767041</v>
      </c>
      <c r="J85" s="463">
        <v>2.4506612885580217</v>
      </c>
      <c r="K85" s="463">
        <v>2.3941391786647093</v>
      </c>
      <c r="L85" s="463">
        <v>2.3989436583579069</v>
      </c>
      <c r="M85" s="463">
        <v>2.492950866401789</v>
      </c>
      <c r="N85" s="463">
        <v>2.5957399666362346</v>
      </c>
      <c r="O85" s="463">
        <v>2.8048163316947945</v>
      </c>
      <c r="P85" s="463">
        <v>3.008787312236791</v>
      </c>
      <c r="Q85" s="463">
        <v>3.321879558173972</v>
      </c>
      <c r="R85" s="463">
        <v>3.4025404536433337</v>
      </c>
      <c r="S85" s="463">
        <v>3.3059681950725586</v>
      </c>
      <c r="T85" s="463">
        <v>3.2307742578314103</v>
      </c>
      <c r="U85" s="463">
        <v>3.0774168862157047</v>
      </c>
      <c r="V85" s="463">
        <v>3.1417761729839122</v>
      </c>
      <c r="W85" s="463">
        <v>2.9783585371253514</v>
      </c>
      <c r="X85" s="463">
        <v>3.0067240259322703</v>
      </c>
      <c r="Y85" s="463">
        <v>3.0326324047809963</v>
      </c>
      <c r="Z85" s="463">
        <v>3.3995232823617152</v>
      </c>
      <c r="AA85" s="463">
        <v>3.4735087655843513</v>
      </c>
      <c r="AB85" s="463">
        <v>3.5999921720971315</v>
      </c>
      <c r="AC85" s="463">
        <v>3.4964296956808179</v>
      </c>
      <c r="AD85" s="463">
        <v>3.5682515567159889</v>
      </c>
      <c r="AE85" s="464">
        <v>3.646968751911225</v>
      </c>
    </row>
    <row r="86" spans="1:31" x14ac:dyDescent="0.25">
      <c r="A86" s="183" t="s">
        <v>457</v>
      </c>
      <c r="B86" s="463">
        <v>2.5250876294804887</v>
      </c>
      <c r="C86" s="463">
        <v>2.6051359307845017</v>
      </c>
      <c r="D86" s="463">
        <v>2.7130232262082972</v>
      </c>
      <c r="E86" s="463">
        <v>2.6701124681880786</v>
      </c>
      <c r="F86" s="463">
        <v>2.6163314769513804</v>
      </c>
      <c r="G86" s="463">
        <v>2.6525632656627316</v>
      </c>
      <c r="H86" s="463">
        <v>2.575896596615491</v>
      </c>
      <c r="I86" s="463">
        <v>2.6229333131506354</v>
      </c>
      <c r="J86" s="463">
        <v>2.6719465936776423</v>
      </c>
      <c r="K86" s="463">
        <v>2.6534914830810408</v>
      </c>
      <c r="L86" s="463">
        <v>2.6716779373696418</v>
      </c>
      <c r="M86" s="463">
        <v>2.7250641230096946</v>
      </c>
      <c r="N86" s="463">
        <v>2.8498162337441255</v>
      </c>
      <c r="O86" s="463">
        <v>2.9210139539044988</v>
      </c>
      <c r="P86" s="463">
        <v>2.9227585733057326</v>
      </c>
      <c r="Q86" s="463">
        <v>3.0679972816866092</v>
      </c>
      <c r="R86" s="463">
        <v>3.0880284426117433</v>
      </c>
      <c r="S86" s="463">
        <v>3.0811850717359053</v>
      </c>
      <c r="T86" s="463">
        <v>3.0075681867236335</v>
      </c>
      <c r="U86" s="463">
        <v>2.9256385690786355</v>
      </c>
      <c r="V86" s="463">
        <v>3.0906532859213836</v>
      </c>
      <c r="W86" s="463">
        <v>3.0211216184918248</v>
      </c>
      <c r="X86" s="463">
        <v>2.9658570719042405</v>
      </c>
      <c r="Y86" s="463">
        <v>2.9726906200328496</v>
      </c>
      <c r="Z86" s="463">
        <v>2.9824560010174084</v>
      </c>
      <c r="AA86" s="463">
        <v>2.973720497265286</v>
      </c>
      <c r="AB86" s="463">
        <v>3.0602122241510257</v>
      </c>
      <c r="AC86" s="463">
        <v>3.0325155301781197</v>
      </c>
      <c r="AD86" s="463">
        <v>3.1875930678939004</v>
      </c>
      <c r="AE86" s="464">
        <v>3.3520507020108292</v>
      </c>
    </row>
    <row r="87" spans="1:31" x14ac:dyDescent="0.25">
      <c r="A87" s="183" t="s">
        <v>458</v>
      </c>
      <c r="B87" s="463">
        <v>2.6075691170037594</v>
      </c>
      <c r="C87" s="463">
        <v>2.6425867917517101</v>
      </c>
      <c r="D87" s="463">
        <v>2.7533500078131716</v>
      </c>
      <c r="E87" s="463">
        <v>2.6815804566263535</v>
      </c>
      <c r="F87" s="463">
        <v>2.6851948036007287</v>
      </c>
      <c r="G87" s="463">
        <v>2.6791835887949706</v>
      </c>
      <c r="H87" s="463">
        <v>2.8363416426958445</v>
      </c>
      <c r="I87" s="463">
        <v>2.934734736391813</v>
      </c>
      <c r="J87" s="463">
        <v>2.8720587054973263</v>
      </c>
      <c r="K87" s="463">
        <v>2.7980708537510393</v>
      </c>
      <c r="L87" s="463">
        <v>2.7784456269980842</v>
      </c>
      <c r="M87" s="463">
        <v>2.8693625648395154</v>
      </c>
      <c r="N87" s="463">
        <v>2.9644322155349663</v>
      </c>
      <c r="O87" s="463">
        <v>3.0329288316019856</v>
      </c>
      <c r="P87" s="463">
        <v>3.0081775891870199</v>
      </c>
      <c r="Q87" s="463">
        <v>3.0496212879564792</v>
      </c>
      <c r="R87" s="463">
        <v>2.9162444561401455</v>
      </c>
      <c r="S87" s="463">
        <v>2.7960145712454794</v>
      </c>
      <c r="T87" s="463">
        <v>2.5981899367139096</v>
      </c>
      <c r="U87" s="463">
        <v>2.5372783314044325</v>
      </c>
      <c r="V87" s="463">
        <v>2.6073221914399998</v>
      </c>
      <c r="W87" s="463">
        <v>2.3758299237434484</v>
      </c>
      <c r="X87" s="463">
        <v>2.5270645374632443</v>
      </c>
      <c r="Y87" s="463">
        <v>2.5624157127494676</v>
      </c>
      <c r="Z87" s="463">
        <v>2.7331279495848468</v>
      </c>
      <c r="AA87" s="463">
        <v>2.7920798947818057</v>
      </c>
      <c r="AB87" s="463">
        <v>2.8657604228305549</v>
      </c>
      <c r="AC87" s="463">
        <v>3.00035381510859</v>
      </c>
      <c r="AD87" s="463">
        <v>3.1268599597795972</v>
      </c>
      <c r="AE87" s="464">
        <v>3.3348533969161758</v>
      </c>
    </row>
    <row r="88" spans="1:31" x14ac:dyDescent="0.25">
      <c r="A88" s="183" t="s">
        <v>590</v>
      </c>
      <c r="B88" s="463">
        <v>2.6662783697022836</v>
      </c>
      <c r="C88" s="463">
        <v>2.9051426149787285</v>
      </c>
      <c r="D88" s="463">
        <v>3.2340321500526423</v>
      </c>
      <c r="E88" s="463">
        <v>3.530820986048373</v>
      </c>
      <c r="F88" s="463">
        <v>3.860449426557897</v>
      </c>
      <c r="G88" s="463">
        <v>3.9655134226425179</v>
      </c>
      <c r="H88" s="463">
        <v>3.9151979777870585</v>
      </c>
      <c r="I88" s="463">
        <v>3.9089078491884459</v>
      </c>
      <c r="J88" s="463">
        <v>3.9507913186673118</v>
      </c>
      <c r="K88" s="463">
        <v>3.9515988270847897</v>
      </c>
      <c r="L88" s="463">
        <v>4.0030197971613726</v>
      </c>
      <c r="M88" s="463">
        <v>4.2007662412480089</v>
      </c>
      <c r="N88" s="463">
        <v>4.3609562832618334</v>
      </c>
      <c r="O88" s="463">
        <v>4.4479316043208303</v>
      </c>
      <c r="P88" s="463">
        <v>4.7193504334306686</v>
      </c>
      <c r="Q88" s="463">
        <v>5.0549676213327315</v>
      </c>
      <c r="R88" s="463">
        <v>5.6019517847028935</v>
      </c>
      <c r="S88" s="463">
        <v>5.7644409009846491</v>
      </c>
      <c r="T88" s="463">
        <v>5.8115118433535091</v>
      </c>
      <c r="U88" s="463">
        <v>5.6497304361354574</v>
      </c>
      <c r="V88" s="463">
        <v>5.5431042788359051</v>
      </c>
      <c r="W88" s="463">
        <v>5.235466898357239</v>
      </c>
      <c r="X88" s="463">
        <v>5.2269286622577704</v>
      </c>
      <c r="Y88" s="463">
        <v>5.2893845894349516</v>
      </c>
      <c r="Z88" s="463">
        <v>5.4511674625740865</v>
      </c>
      <c r="AA88" s="463">
        <v>5.7118413199293574</v>
      </c>
      <c r="AB88" s="463">
        <v>5.9243696058742366</v>
      </c>
      <c r="AC88" s="463">
        <v>6.142472582272112</v>
      </c>
      <c r="AD88" s="463">
        <v>6.2265554089340442</v>
      </c>
      <c r="AE88" s="464">
        <v>6.4024340349662703</v>
      </c>
    </row>
    <row r="89" spans="1:31" x14ac:dyDescent="0.25">
      <c r="A89" s="183" t="s">
        <v>591</v>
      </c>
      <c r="B89" s="463">
        <v>2.2319282685459343</v>
      </c>
      <c r="C89" s="463">
        <v>2.2008377240167007</v>
      </c>
      <c r="D89" s="463">
        <v>2.2612788355032567</v>
      </c>
      <c r="E89" s="463">
        <v>2.2778914579940959</v>
      </c>
      <c r="F89" s="463">
        <v>2.2940251502730575</v>
      </c>
      <c r="G89" s="463">
        <v>2.2685899146991471</v>
      </c>
      <c r="H89" s="463">
        <v>2.3020630650851168</v>
      </c>
      <c r="I89" s="463">
        <v>2.3025595865937798</v>
      </c>
      <c r="J89" s="463">
        <v>2.2707652388586195</v>
      </c>
      <c r="K89" s="463">
        <v>2.2103846087433543</v>
      </c>
      <c r="L89" s="463">
        <v>2.3289914155553184</v>
      </c>
      <c r="M89" s="463">
        <v>2.3807537360228208</v>
      </c>
      <c r="N89" s="463">
        <v>2.3873716224582511</v>
      </c>
      <c r="O89" s="463">
        <v>2.3481119834342401</v>
      </c>
      <c r="P89" s="463">
        <v>2.4219995747998335</v>
      </c>
      <c r="Q89" s="463">
        <v>2.4554148191231477</v>
      </c>
      <c r="R89" s="463">
        <v>2.4774937974419822</v>
      </c>
      <c r="S89" s="463">
        <v>2.4099837478700241</v>
      </c>
      <c r="T89" s="463">
        <v>2.3135785693294171</v>
      </c>
      <c r="U89" s="463">
        <v>2.2799227004346947</v>
      </c>
      <c r="V89" s="463">
        <v>2.2379334882261426</v>
      </c>
      <c r="W89" s="463">
        <v>2.2118105620157227</v>
      </c>
      <c r="X89" s="463">
        <v>2.1803338134991126</v>
      </c>
      <c r="Y89" s="463">
        <v>2.1276639327090239</v>
      </c>
      <c r="Z89" s="463">
        <v>2.1590474107130286</v>
      </c>
      <c r="AA89" s="463">
        <v>2.2971710930215932</v>
      </c>
      <c r="AB89" s="463">
        <v>2.4408902419873582</v>
      </c>
      <c r="AC89" s="463">
        <v>2.4698190093729351</v>
      </c>
      <c r="AD89" s="463">
        <v>2.5282688343754636</v>
      </c>
      <c r="AE89" s="464">
        <v>2.5594159661732991</v>
      </c>
    </row>
    <row r="90" spans="1:31" x14ac:dyDescent="0.25">
      <c r="A90" s="183" t="s">
        <v>592</v>
      </c>
      <c r="B90" s="463">
        <v>3.2802668740060072</v>
      </c>
      <c r="C90" s="463">
        <v>3.232166148313576</v>
      </c>
      <c r="D90" s="463">
        <v>3.3569702761030498</v>
      </c>
      <c r="E90" s="463">
        <v>3.4508122589739938</v>
      </c>
      <c r="F90" s="463">
        <v>3.4526378524094872</v>
      </c>
      <c r="G90" s="463">
        <v>3.4652159485854308</v>
      </c>
      <c r="H90" s="463">
        <v>3.415438174683862</v>
      </c>
      <c r="I90" s="463">
        <v>3.3832713566643671</v>
      </c>
      <c r="J90" s="463">
        <v>3.3754979727183101</v>
      </c>
      <c r="K90" s="463">
        <v>3.2859455292218107</v>
      </c>
      <c r="L90" s="463">
        <v>3.2880720451161221</v>
      </c>
      <c r="M90" s="463">
        <v>3.4079904132729748</v>
      </c>
      <c r="N90" s="463">
        <v>3.5665560877845044</v>
      </c>
      <c r="O90" s="463">
        <v>3.7708044805267042</v>
      </c>
      <c r="P90" s="463">
        <v>4.381903599375482</v>
      </c>
      <c r="Q90" s="463">
        <v>5.5302443075906078</v>
      </c>
      <c r="R90" s="463">
        <v>5.7607842329793399</v>
      </c>
      <c r="S90" s="463">
        <v>5.2355338567026548</v>
      </c>
      <c r="T90" s="463">
        <v>4.653888213007825</v>
      </c>
      <c r="U90" s="463">
        <v>4.3162582655553745</v>
      </c>
      <c r="V90" s="463">
        <v>4.1255856203813286</v>
      </c>
      <c r="W90" s="463">
        <v>3.9122475778499632</v>
      </c>
      <c r="X90" s="463">
        <v>3.633995643739647</v>
      </c>
      <c r="Y90" s="463">
        <v>3.6374931559114327</v>
      </c>
      <c r="Z90" s="463">
        <v>3.3770398091631022</v>
      </c>
      <c r="AA90" s="463">
        <v>4.2744957435054758</v>
      </c>
      <c r="AB90" s="463">
        <v>4.3853789816940427</v>
      </c>
      <c r="AC90" s="463">
        <v>4.3943692139685613</v>
      </c>
      <c r="AD90" s="463">
        <v>4.3747320701818797</v>
      </c>
      <c r="AE90" s="464">
        <v>4.353973989909079</v>
      </c>
    </row>
    <row r="91" spans="1:31" x14ac:dyDescent="0.25">
      <c r="A91" s="183" t="s">
        <v>593</v>
      </c>
      <c r="B91" s="463">
        <v>3.3305615133496813</v>
      </c>
      <c r="C91" s="463">
        <v>3.3635967584546687</v>
      </c>
      <c r="D91" s="463">
        <v>3.4492300981930537</v>
      </c>
      <c r="E91" s="463">
        <v>3.5295759870430312</v>
      </c>
      <c r="F91" s="463">
        <v>3.6147080109757748</v>
      </c>
      <c r="G91" s="463">
        <v>3.5335916230621427</v>
      </c>
      <c r="H91" s="463">
        <v>3.4568895248003551</v>
      </c>
      <c r="I91" s="463">
        <v>3.3089290479750519</v>
      </c>
      <c r="J91" s="463">
        <v>3.2947445205045987</v>
      </c>
      <c r="K91" s="463">
        <v>3.2520370683849453</v>
      </c>
      <c r="L91" s="463">
        <v>3.3363715014436486</v>
      </c>
      <c r="M91" s="463">
        <v>3.4937545762739957</v>
      </c>
      <c r="N91" s="463">
        <v>3.6038968208715394</v>
      </c>
      <c r="O91" s="463">
        <v>3.6943488118685797</v>
      </c>
      <c r="P91" s="463">
        <v>3.7764226169092074</v>
      </c>
      <c r="Q91" s="463">
        <v>3.7736088380444937</v>
      </c>
      <c r="R91" s="463">
        <v>3.7493862722800921</v>
      </c>
      <c r="S91" s="463">
        <v>3.6944563897537699</v>
      </c>
      <c r="T91" s="463">
        <v>3.934235013666481</v>
      </c>
      <c r="U91" s="463">
        <v>4.114275873777884</v>
      </c>
      <c r="V91" s="463">
        <v>4.1536642551224983</v>
      </c>
      <c r="W91" s="463">
        <v>3.879943340117725</v>
      </c>
      <c r="X91" s="463">
        <v>3.863991191437615</v>
      </c>
      <c r="Y91" s="463">
        <v>3.7298059807063564</v>
      </c>
      <c r="Z91" s="463">
        <v>3.7621798915938727</v>
      </c>
      <c r="AA91" s="463">
        <v>4.0528032513263685</v>
      </c>
      <c r="AB91" s="463">
        <v>4.1187163997312437</v>
      </c>
      <c r="AC91" s="463">
        <v>4.1604387222460204</v>
      </c>
      <c r="AD91" s="463">
        <v>4.0105982030882119</v>
      </c>
      <c r="AE91" s="464">
        <v>4.0251816499605848</v>
      </c>
    </row>
    <row r="92" spans="1:31" x14ac:dyDescent="0.25">
      <c r="A92" s="183" t="s">
        <v>594</v>
      </c>
      <c r="B92" s="463">
        <v>2.6829102102506162</v>
      </c>
      <c r="C92" s="463">
        <v>2.6642616301102398</v>
      </c>
      <c r="D92" s="463">
        <v>2.7931874651920943</v>
      </c>
      <c r="E92" s="463">
        <v>2.7162310311644022</v>
      </c>
      <c r="F92" s="463">
        <v>2.6096298411975356</v>
      </c>
      <c r="G92" s="463">
        <v>2.5081581444446348</v>
      </c>
      <c r="H92" s="463">
        <v>2.4454976515506748</v>
      </c>
      <c r="I92" s="463">
        <v>2.3293631638811338</v>
      </c>
      <c r="J92" s="463">
        <v>2.3350755073618696</v>
      </c>
      <c r="K92" s="463">
        <v>2.2720055785786815</v>
      </c>
      <c r="L92" s="463">
        <v>2.3159380577272648</v>
      </c>
      <c r="M92" s="463">
        <v>2.1030059636083944</v>
      </c>
      <c r="N92" s="463">
        <v>2.0868149949010046</v>
      </c>
      <c r="O92" s="463">
        <v>2.1517733623924293</v>
      </c>
      <c r="P92" s="463">
        <v>2.1788303668124271</v>
      </c>
      <c r="Q92" s="463">
        <v>2.5516083555290781</v>
      </c>
      <c r="R92" s="463">
        <v>2.7714708416635978</v>
      </c>
      <c r="S92" s="463">
        <v>2.9103936513906006</v>
      </c>
      <c r="T92" s="463">
        <v>2.6124392311479183</v>
      </c>
      <c r="U92" s="463">
        <v>3.1290253769402581</v>
      </c>
      <c r="V92" s="463">
        <v>2.8149123478618128</v>
      </c>
      <c r="W92" s="463">
        <v>2.5210103746184482</v>
      </c>
      <c r="X92" s="463">
        <v>2.7189453559189332</v>
      </c>
      <c r="Y92" s="463">
        <v>2.7583232874211081</v>
      </c>
      <c r="Z92" s="463">
        <v>2.4123924978529847</v>
      </c>
      <c r="AA92" s="463">
        <v>1.9547823459799567</v>
      </c>
      <c r="AB92" s="463">
        <v>2.043839860480317</v>
      </c>
      <c r="AC92" s="463">
        <v>2.0511685942549596</v>
      </c>
      <c r="AD92" s="463">
        <v>2.2460606126180527</v>
      </c>
      <c r="AE92" s="464">
        <v>2.3563866194693621</v>
      </c>
    </row>
    <row r="93" spans="1:31" x14ac:dyDescent="0.25">
      <c r="A93" s="183" t="s">
        <v>595</v>
      </c>
      <c r="B93" s="463">
        <v>2.4667218589899242</v>
      </c>
      <c r="C93" s="463">
        <v>2.4662042184007782</v>
      </c>
      <c r="D93" s="463">
        <v>2.3864652554976424</v>
      </c>
      <c r="E93" s="463">
        <v>2.2776310615826278</v>
      </c>
      <c r="F93" s="463">
        <v>2.3011413592235694</v>
      </c>
      <c r="G93" s="463">
        <v>2.3063792221427994</v>
      </c>
      <c r="H93" s="463">
        <v>2.4812775767409048</v>
      </c>
      <c r="I93" s="463">
        <v>2.4342233109718383</v>
      </c>
      <c r="J93" s="463">
        <v>2.5176691629207069</v>
      </c>
      <c r="K93" s="463">
        <v>2.5431096835192957</v>
      </c>
      <c r="L93" s="463">
        <v>2.6383395385006301</v>
      </c>
      <c r="M93" s="463">
        <v>2.8202018903223238</v>
      </c>
      <c r="N93" s="463">
        <v>3.003106918853395</v>
      </c>
      <c r="O93" s="463">
        <v>3.1210848484541569</v>
      </c>
      <c r="P93" s="463">
        <v>3.3308980690395971</v>
      </c>
      <c r="Q93" s="463">
        <v>3.5005475608877274</v>
      </c>
      <c r="R93" s="463">
        <v>3.7110223855559545</v>
      </c>
      <c r="S93" s="463">
        <v>3.6962595159604397</v>
      </c>
      <c r="T93" s="463">
        <v>3.6116590848885757</v>
      </c>
      <c r="U93" s="463">
        <v>3.4649654040029398</v>
      </c>
      <c r="V93" s="463">
        <v>3.3688846135804988</v>
      </c>
      <c r="W93" s="463">
        <v>3.2507342001601187</v>
      </c>
      <c r="X93" s="463">
        <v>3.1414166495750635</v>
      </c>
      <c r="Y93" s="463">
        <v>3.0502427704098527</v>
      </c>
      <c r="Z93" s="463">
        <v>2.897193192728182</v>
      </c>
      <c r="AA93" s="463">
        <v>2.8717542274125973</v>
      </c>
      <c r="AB93" s="463">
        <v>3.008911193701838</v>
      </c>
      <c r="AC93" s="463">
        <v>3.1138971856699516</v>
      </c>
      <c r="AD93" s="463">
        <v>3.20444497272804</v>
      </c>
      <c r="AE93" s="464">
        <v>3.3120769214237535</v>
      </c>
    </row>
    <row r="94" spans="1:31" x14ac:dyDescent="0.25">
      <c r="A94" s="183" t="s">
        <v>596</v>
      </c>
      <c r="B94" s="463">
        <v>1.6590813309198742</v>
      </c>
      <c r="C94" s="463">
        <v>1.6150658281534036</v>
      </c>
      <c r="D94" s="463">
        <v>1.6026216435481588</v>
      </c>
      <c r="E94" s="463">
        <v>1.5769657892015505</v>
      </c>
      <c r="F94" s="463">
        <v>1.5905478865420739</v>
      </c>
      <c r="G94" s="463">
        <v>1.5918009610912769</v>
      </c>
      <c r="H94" s="463">
        <v>1.6088591685357421</v>
      </c>
      <c r="I94" s="463">
        <v>1.5884311945705061</v>
      </c>
      <c r="J94" s="463">
        <v>1.5765613220763246</v>
      </c>
      <c r="K94" s="463">
        <v>1.5796023858447164</v>
      </c>
      <c r="L94" s="463">
        <v>1.644688444203295</v>
      </c>
      <c r="M94" s="463">
        <v>1.7011021191094593</v>
      </c>
      <c r="N94" s="463">
        <v>1.7575691796241715</v>
      </c>
      <c r="O94" s="463">
        <v>1.7629314500328945</v>
      </c>
      <c r="P94" s="463">
        <v>1.7947324961577633</v>
      </c>
      <c r="Q94" s="463">
        <v>1.8158230140819041</v>
      </c>
      <c r="R94" s="463">
        <v>1.8299798567482781</v>
      </c>
      <c r="S94" s="463">
        <v>1.8151349275940651</v>
      </c>
      <c r="T94" s="463">
        <v>1.7959258683305246</v>
      </c>
      <c r="U94" s="463">
        <v>1.7682140747185091</v>
      </c>
      <c r="V94" s="463">
        <v>1.6899668083493442</v>
      </c>
      <c r="W94" s="463">
        <v>1.5558214111759949</v>
      </c>
      <c r="X94" s="463">
        <v>1.5139789514026025</v>
      </c>
      <c r="Y94" s="463">
        <v>1.5561763550591814</v>
      </c>
      <c r="Z94" s="463">
        <v>1.5847382869284714</v>
      </c>
      <c r="AA94" s="463">
        <v>1.6874901006483962</v>
      </c>
      <c r="AB94" s="463">
        <v>1.7164860363791086</v>
      </c>
      <c r="AC94" s="463">
        <v>1.7564620069032184</v>
      </c>
      <c r="AD94" s="463">
        <v>1.7582476700656375</v>
      </c>
      <c r="AE94" s="464">
        <v>1.7585820405095365</v>
      </c>
    </row>
    <row r="95" spans="1:31" x14ac:dyDescent="0.25">
      <c r="A95" s="183" t="s">
        <v>459</v>
      </c>
      <c r="B95" s="463">
        <v>2.6724662870425382</v>
      </c>
      <c r="C95" s="463">
        <v>2.5705330729006186</v>
      </c>
      <c r="D95" s="463">
        <v>2.613638896774146</v>
      </c>
      <c r="E95" s="463">
        <v>2.629616185019211</v>
      </c>
      <c r="F95" s="463">
        <v>2.5694697952396499</v>
      </c>
      <c r="G95" s="463">
        <v>2.497312593491007</v>
      </c>
      <c r="H95" s="463">
        <v>2.5589880994835648</v>
      </c>
      <c r="I95" s="463">
        <v>2.5975813656499054</v>
      </c>
      <c r="J95" s="463">
        <v>2.4435725139987468</v>
      </c>
      <c r="K95" s="463">
        <v>2.4009823006818518</v>
      </c>
      <c r="L95" s="463">
        <v>2.4711504091076351</v>
      </c>
      <c r="M95" s="463">
        <v>2.5945299069886132</v>
      </c>
      <c r="N95" s="463">
        <v>2.714342511317696</v>
      </c>
      <c r="O95" s="463">
        <v>2.7777926104508941</v>
      </c>
      <c r="P95" s="463">
        <v>2.7515465066494387</v>
      </c>
      <c r="Q95" s="463">
        <v>2.8531499148504031</v>
      </c>
      <c r="R95" s="463">
        <v>2.8002942641321646</v>
      </c>
      <c r="S95" s="463">
        <v>2.7027695134995744</v>
      </c>
      <c r="T95" s="463">
        <v>2.5821243712895887</v>
      </c>
      <c r="U95" s="463">
        <v>2.509457700084297</v>
      </c>
      <c r="V95" s="463">
        <v>2.5899514927804588</v>
      </c>
      <c r="W95" s="463">
        <v>2.6431393860591821</v>
      </c>
      <c r="X95" s="463">
        <v>2.7779866732711418</v>
      </c>
      <c r="Y95" s="463">
        <v>3.0014600017054747</v>
      </c>
      <c r="Z95" s="463">
        <v>3.1481348503571027</v>
      </c>
      <c r="AA95" s="463">
        <v>3.3407430286312674</v>
      </c>
      <c r="AB95" s="463">
        <v>3.5187703121529759</v>
      </c>
      <c r="AC95" s="463">
        <v>3.6967424754235001</v>
      </c>
      <c r="AD95" s="463">
        <v>3.7297231738343055</v>
      </c>
      <c r="AE95" s="464">
        <v>3.7717235506449245</v>
      </c>
    </row>
    <row r="96" spans="1:31" x14ac:dyDescent="0.25">
      <c r="A96" s="183" t="s">
        <v>597</v>
      </c>
      <c r="B96" s="463">
        <v>2.7875600857265819</v>
      </c>
      <c r="C96" s="463">
        <v>2.8867372664901145</v>
      </c>
      <c r="D96" s="463">
        <v>2.9619788081847447</v>
      </c>
      <c r="E96" s="463">
        <v>3.1248602294364081</v>
      </c>
      <c r="F96" s="463">
        <v>3.21541888603072</v>
      </c>
      <c r="G96" s="463">
        <v>3.314264005514199</v>
      </c>
      <c r="H96" s="463">
        <v>3.323568352199636</v>
      </c>
      <c r="I96" s="463">
        <v>3.388773642262175</v>
      </c>
      <c r="J96" s="463">
        <v>3.3801116820287507</v>
      </c>
      <c r="K96" s="463">
        <v>3.3331430749350557</v>
      </c>
      <c r="L96" s="463">
        <v>3.3621553318760187</v>
      </c>
      <c r="M96" s="463">
        <v>3.5243104190434971</v>
      </c>
      <c r="N96" s="463">
        <v>3.5830455678592146</v>
      </c>
      <c r="O96" s="463">
        <v>3.7098779054738169</v>
      </c>
      <c r="P96" s="463">
        <v>3.8527284258099335</v>
      </c>
      <c r="Q96" s="463">
        <v>4.4009816712886867</v>
      </c>
      <c r="R96" s="463">
        <v>4.9005229911210009</v>
      </c>
      <c r="S96" s="463">
        <v>4.702765013117987</v>
      </c>
      <c r="T96" s="463">
        <v>4.442321056207196</v>
      </c>
      <c r="U96" s="463">
        <v>4.3015046218204658</v>
      </c>
      <c r="V96" s="463">
        <v>4.1461419290513595</v>
      </c>
      <c r="W96" s="463">
        <v>3.8628031751982626</v>
      </c>
      <c r="X96" s="463">
        <v>3.7589853411190948</v>
      </c>
      <c r="Y96" s="463">
        <v>3.6791215606818</v>
      </c>
      <c r="Z96" s="463">
        <v>3.6510139238674055</v>
      </c>
      <c r="AA96" s="463">
        <v>3.6322482839341754</v>
      </c>
      <c r="AB96" s="463">
        <v>3.5480205819370783</v>
      </c>
      <c r="AC96" s="463">
        <v>3.6656652791389317</v>
      </c>
      <c r="AD96" s="463">
        <v>3.8981485425860996</v>
      </c>
      <c r="AE96" s="464">
        <v>4.2305295598195984</v>
      </c>
    </row>
    <row r="97" spans="1:31" x14ac:dyDescent="0.25">
      <c r="A97" s="183" t="s">
        <v>598</v>
      </c>
      <c r="B97" s="463">
        <v>1.6592175640108031</v>
      </c>
      <c r="C97" s="463">
        <v>1.7267766383948302</v>
      </c>
      <c r="D97" s="463">
        <v>1.8266943825417561</v>
      </c>
      <c r="E97" s="463">
        <v>1.8817272302457753</v>
      </c>
      <c r="F97" s="463">
        <v>1.9253713077590691</v>
      </c>
      <c r="G97" s="463">
        <v>1.9497124334147125</v>
      </c>
      <c r="H97" s="463">
        <v>1.9466259944421718</v>
      </c>
      <c r="I97" s="463">
        <v>1.9280342315528047</v>
      </c>
      <c r="J97" s="463">
        <v>1.9935423778339747</v>
      </c>
      <c r="K97" s="463">
        <v>2.0232949270662748</v>
      </c>
      <c r="L97" s="463">
        <v>2.081302718665389</v>
      </c>
      <c r="M97" s="463">
        <v>2.1389047570606325</v>
      </c>
      <c r="N97" s="463">
        <v>2.2530247856783672</v>
      </c>
      <c r="O97" s="463">
        <v>2.3487282007717987</v>
      </c>
      <c r="P97" s="463">
        <v>2.4712606719801884</v>
      </c>
      <c r="Q97" s="463">
        <v>2.5998785368413668</v>
      </c>
      <c r="R97" s="463">
        <v>2.475177351464072</v>
      </c>
      <c r="S97" s="463">
        <v>2.3121517331418837</v>
      </c>
      <c r="T97" s="463">
        <v>1.9272881695820239</v>
      </c>
      <c r="U97" s="463">
        <v>2.2386004322607427</v>
      </c>
      <c r="V97" s="463">
        <v>2.3341333633493351</v>
      </c>
      <c r="W97" s="463">
        <v>2.2327019751284207</v>
      </c>
      <c r="X97" s="463">
        <v>2.2571250230705564</v>
      </c>
      <c r="Y97" s="463">
        <v>2.2126275291160389</v>
      </c>
      <c r="Z97" s="463">
        <v>2.1703116353953686</v>
      </c>
      <c r="AA97" s="463">
        <v>2.2617830366274614</v>
      </c>
      <c r="AB97" s="463">
        <v>2.2636070643483897</v>
      </c>
      <c r="AC97" s="463">
        <v>2.3152333400774365</v>
      </c>
      <c r="AD97" s="463">
        <v>2.3432141130034188</v>
      </c>
      <c r="AE97" s="464">
        <v>2.3621745857585883</v>
      </c>
    </row>
    <row r="98" spans="1:31" x14ac:dyDescent="0.25">
      <c r="A98" s="183" t="s">
        <v>460</v>
      </c>
      <c r="B98" s="463">
        <v>2.2502765497068893</v>
      </c>
      <c r="C98" s="463">
        <v>2.3588763297363418</v>
      </c>
      <c r="D98" s="463">
        <v>2.4613898073236209</v>
      </c>
      <c r="E98" s="463">
        <v>2.4057974209157904</v>
      </c>
      <c r="F98" s="463">
        <v>2.3675955457119509</v>
      </c>
      <c r="G98" s="463">
        <v>2.3839088477444719</v>
      </c>
      <c r="H98" s="463">
        <v>2.4588911715490722</v>
      </c>
      <c r="I98" s="463">
        <v>2.4208208165719212</v>
      </c>
      <c r="J98" s="463">
        <v>2.4965049987670791</v>
      </c>
      <c r="K98" s="463">
        <v>2.4688934341059006</v>
      </c>
      <c r="L98" s="463">
        <v>2.411968307295886</v>
      </c>
      <c r="M98" s="463">
        <v>2.4759973439894662</v>
      </c>
      <c r="N98" s="463">
        <v>2.5677731593894437</v>
      </c>
      <c r="O98" s="463">
        <v>2.5517336172130189</v>
      </c>
      <c r="P98" s="463">
        <v>2.5678719765516043</v>
      </c>
      <c r="Q98" s="463">
        <v>2.577285694148054</v>
      </c>
      <c r="R98" s="463">
        <v>2.5598632598510251</v>
      </c>
      <c r="S98" s="463">
        <v>2.4180282442796428</v>
      </c>
      <c r="T98" s="463">
        <v>2.2177062007051012</v>
      </c>
      <c r="U98" s="463">
        <v>2.1847624393591296</v>
      </c>
      <c r="V98" s="463">
        <v>2.2931945579765758</v>
      </c>
      <c r="W98" s="463">
        <v>2.0486935660721026</v>
      </c>
      <c r="X98" s="463">
        <v>2.2306402837843811</v>
      </c>
      <c r="Y98" s="463">
        <v>2.2558326126256976</v>
      </c>
      <c r="Z98" s="463">
        <v>2.3583394276642884</v>
      </c>
      <c r="AA98" s="463">
        <v>2.4345539863359678</v>
      </c>
      <c r="AB98" s="463">
        <v>2.5649461314256214</v>
      </c>
      <c r="AC98" s="463">
        <v>2.613013416686667</v>
      </c>
      <c r="AD98" s="463">
        <v>2.6787244117651001</v>
      </c>
      <c r="AE98" s="464">
        <v>2.8227995116635238</v>
      </c>
    </row>
    <row r="99" spans="1:31" x14ac:dyDescent="0.25">
      <c r="A99" s="183" t="s">
        <v>599</v>
      </c>
      <c r="B99" s="463">
        <v>1.7550467493725728</v>
      </c>
      <c r="C99" s="463">
        <v>1.8059121773301046</v>
      </c>
      <c r="D99" s="463">
        <v>1.8501257075026831</v>
      </c>
      <c r="E99" s="463">
        <v>1.8836201583854664</v>
      </c>
      <c r="F99" s="463">
        <v>1.9132127379935622</v>
      </c>
      <c r="G99" s="463">
        <v>1.9107343720448542</v>
      </c>
      <c r="H99" s="463">
        <v>1.9233479148194599</v>
      </c>
      <c r="I99" s="463">
        <v>1.8949656714194516</v>
      </c>
      <c r="J99" s="463">
        <v>1.854768623380507</v>
      </c>
      <c r="K99" s="463">
        <v>1.8350637978228301</v>
      </c>
      <c r="L99" s="463">
        <v>1.8586224393020199</v>
      </c>
      <c r="M99" s="463">
        <v>1.9348214234745735</v>
      </c>
      <c r="N99" s="463">
        <v>1.9822122762733729</v>
      </c>
      <c r="O99" s="463">
        <v>1.9759662160699991</v>
      </c>
      <c r="P99" s="463">
        <v>1.9900454329179225</v>
      </c>
      <c r="Q99" s="463">
        <v>2.0735923262666063</v>
      </c>
      <c r="R99" s="463">
        <v>2.0691223975294593</v>
      </c>
      <c r="S99" s="463">
        <v>1.8867300918783327</v>
      </c>
      <c r="T99" s="463">
        <v>1.9628211099950963</v>
      </c>
      <c r="U99" s="463">
        <v>1.9715379410736957</v>
      </c>
      <c r="V99" s="463">
        <v>2.0091913707636553</v>
      </c>
      <c r="W99" s="463">
        <v>2.0105241692780336</v>
      </c>
      <c r="X99" s="463">
        <v>1.9489007118758703</v>
      </c>
      <c r="Y99" s="463">
        <v>1.8424752277179144</v>
      </c>
      <c r="Z99" s="463">
        <v>1.8818249560727449</v>
      </c>
      <c r="AA99" s="463">
        <v>1.9547010552037651</v>
      </c>
      <c r="AB99" s="463">
        <v>1.90417052705416</v>
      </c>
      <c r="AC99" s="463">
        <v>1.9277479184202482</v>
      </c>
      <c r="AD99" s="463">
        <v>1.8007517479919533</v>
      </c>
      <c r="AE99" s="464">
        <v>1.8757016261125012</v>
      </c>
    </row>
    <row r="100" spans="1:31" x14ac:dyDescent="0.25">
      <c r="A100" s="183" t="s">
        <v>461</v>
      </c>
      <c r="B100" s="463">
        <v>2.4444411310340501</v>
      </c>
      <c r="C100" s="463">
        <v>2.4662683644775876</v>
      </c>
      <c r="D100" s="463">
        <v>2.4046250267422127</v>
      </c>
      <c r="E100" s="463">
        <v>2.3743258517420442</v>
      </c>
      <c r="F100" s="463">
        <v>2.3088310598305259</v>
      </c>
      <c r="G100" s="463">
        <v>2.2329881059169638</v>
      </c>
      <c r="H100" s="463">
        <v>2.2538571516104295</v>
      </c>
      <c r="I100" s="463">
        <v>2.2338680566214286</v>
      </c>
      <c r="J100" s="463">
        <v>2.2589022451840317</v>
      </c>
      <c r="K100" s="463">
        <v>2.3366717587977623</v>
      </c>
      <c r="L100" s="463">
        <v>2.262192449094476</v>
      </c>
      <c r="M100" s="463">
        <v>2.4654298857802472</v>
      </c>
      <c r="N100" s="463">
        <v>2.7206946321312486</v>
      </c>
      <c r="O100" s="463">
        <v>3.2252906911245116</v>
      </c>
      <c r="P100" s="463">
        <v>3.7454597972229844</v>
      </c>
      <c r="Q100" s="463">
        <v>4.6234243371212784</v>
      </c>
      <c r="R100" s="463">
        <v>4.72255355603978</v>
      </c>
      <c r="S100" s="463">
        <v>4.1831944438535391</v>
      </c>
      <c r="T100" s="463">
        <v>3.5642836424258402</v>
      </c>
      <c r="U100" s="463">
        <v>2.8010094911586663</v>
      </c>
      <c r="V100" s="463">
        <v>2.7118771225218645</v>
      </c>
      <c r="W100" s="463">
        <v>2.4762414129503942</v>
      </c>
      <c r="X100" s="463">
        <v>2.6926818172479239</v>
      </c>
      <c r="Y100" s="463">
        <v>3.063618869778566</v>
      </c>
      <c r="Z100" s="463">
        <v>3.1961369963245132</v>
      </c>
      <c r="AA100" s="463">
        <v>3.4102651799583494</v>
      </c>
      <c r="AB100" s="463">
        <v>3.767202250900632</v>
      </c>
      <c r="AC100" s="463">
        <v>3.9363819414216028</v>
      </c>
      <c r="AD100" s="463">
        <v>4.056197079007144</v>
      </c>
      <c r="AE100" s="464">
        <v>4.1429123678528947</v>
      </c>
    </row>
    <row r="101" spans="1:31" x14ac:dyDescent="0.25">
      <c r="A101" s="183" t="s">
        <v>462</v>
      </c>
      <c r="B101" s="463">
        <v>2.5202375240018999</v>
      </c>
      <c r="C101" s="463">
        <v>2.510972542807135</v>
      </c>
      <c r="D101" s="463">
        <v>2.6441510461062441</v>
      </c>
      <c r="E101" s="463">
        <v>2.7672011667454375</v>
      </c>
      <c r="F101" s="463">
        <v>2.993583821956892</v>
      </c>
      <c r="G101" s="463">
        <v>3.1180279251231799</v>
      </c>
      <c r="H101" s="463">
        <v>3.1385844918339743</v>
      </c>
      <c r="I101" s="463">
        <v>3.1336624329607394</v>
      </c>
      <c r="J101" s="463">
        <v>3.1642425227982534</v>
      </c>
      <c r="K101" s="463">
        <v>3.2970096559435533</v>
      </c>
      <c r="L101" s="463">
        <v>3.6711442935543834</v>
      </c>
      <c r="M101" s="463">
        <v>4.0084372676949078</v>
      </c>
      <c r="N101" s="463">
        <v>4.2193630930877468</v>
      </c>
      <c r="O101" s="463">
        <v>4.3663580201762322</v>
      </c>
      <c r="P101" s="463">
        <v>4.3653311580234568</v>
      </c>
      <c r="Q101" s="463">
        <v>4.4655268162177038</v>
      </c>
      <c r="R101" s="463">
        <v>4.4367396725637969</v>
      </c>
      <c r="S101" s="463">
        <v>4.2123787748950612</v>
      </c>
      <c r="T101" s="463">
        <v>3.6810245110591597</v>
      </c>
      <c r="U101" s="463">
        <v>3.6575984726319688</v>
      </c>
      <c r="V101" s="463">
        <v>3.9338114533437731</v>
      </c>
      <c r="W101" s="463">
        <v>3.860668011961129</v>
      </c>
      <c r="X101" s="463">
        <v>4.0993408554022732</v>
      </c>
      <c r="Y101" s="463">
        <v>4.3759864450402617</v>
      </c>
      <c r="Z101" s="463">
        <v>4.6378522970054545</v>
      </c>
      <c r="AA101" s="463">
        <v>5.052848898440204</v>
      </c>
      <c r="AB101" s="463">
        <v>5.2535348495638425</v>
      </c>
      <c r="AC101" s="463">
        <v>5.4458680888487576</v>
      </c>
      <c r="AD101" s="463">
        <v>5.6401236486195758</v>
      </c>
      <c r="AE101" s="464">
        <v>5.6777456011231493</v>
      </c>
    </row>
    <row r="102" spans="1:31" x14ac:dyDescent="0.25">
      <c r="A102" s="183" t="s">
        <v>463</v>
      </c>
      <c r="B102" s="463">
        <v>1.9038512900258548</v>
      </c>
      <c r="C102" s="463">
        <v>2.0409379518565971</v>
      </c>
      <c r="D102" s="463">
        <v>2.134075689148796</v>
      </c>
      <c r="E102" s="463">
        <v>2.2185997187806472</v>
      </c>
      <c r="F102" s="463">
        <v>2.2032373436071606</v>
      </c>
      <c r="G102" s="463">
        <v>2.2414352310284449</v>
      </c>
      <c r="H102" s="463">
        <v>2.3161821323875822</v>
      </c>
      <c r="I102" s="463">
        <v>2.3668442529185985</v>
      </c>
      <c r="J102" s="463">
        <v>2.4099578602186797</v>
      </c>
      <c r="K102" s="463">
        <v>2.3700892416744908</v>
      </c>
      <c r="L102" s="463">
        <v>2.4327948444606342</v>
      </c>
      <c r="M102" s="463">
        <v>2.5760848546414943</v>
      </c>
      <c r="N102" s="463">
        <v>2.654966089500753</v>
      </c>
      <c r="O102" s="463">
        <v>2.6428696438291568</v>
      </c>
      <c r="P102" s="463">
        <v>2.7283652165716594</v>
      </c>
      <c r="Q102" s="463">
        <v>2.7411786345240565</v>
      </c>
      <c r="R102" s="463">
        <v>2.675093099731622</v>
      </c>
      <c r="S102" s="463">
        <v>2.6896503826488072</v>
      </c>
      <c r="T102" s="463">
        <v>2.6839126355071157</v>
      </c>
      <c r="U102" s="463">
        <v>2.6029898460310559</v>
      </c>
      <c r="V102" s="463">
        <v>2.6282536125274141</v>
      </c>
      <c r="W102" s="463">
        <v>2.5961245390033008</v>
      </c>
      <c r="X102" s="463">
        <v>2.6246079750969371</v>
      </c>
      <c r="Y102" s="463">
        <v>2.7681066949173538</v>
      </c>
      <c r="Z102" s="463">
        <v>2.7280104282043491</v>
      </c>
      <c r="AA102" s="463">
        <v>2.8363227219157627</v>
      </c>
      <c r="AB102" s="463">
        <v>2.8128533523207553</v>
      </c>
      <c r="AC102" s="463">
        <v>2.8236421818268722</v>
      </c>
      <c r="AD102" s="463">
        <v>2.8489404458213987</v>
      </c>
      <c r="AE102" s="464">
        <v>2.9157054669085136</v>
      </c>
    </row>
    <row r="103" spans="1:31" x14ac:dyDescent="0.25">
      <c r="A103" s="183" t="s">
        <v>464</v>
      </c>
      <c r="B103" s="463">
        <v>2.11042914296858</v>
      </c>
      <c r="C103" s="463">
        <v>2.2371303181003435</v>
      </c>
      <c r="D103" s="463">
        <v>2.3008442917729668</v>
      </c>
      <c r="E103" s="463">
        <v>2.2741593729520635</v>
      </c>
      <c r="F103" s="463">
        <v>2.2740229607202869</v>
      </c>
      <c r="G103" s="463">
        <v>2.3396267224270018</v>
      </c>
      <c r="H103" s="463">
        <v>2.4535665437189649</v>
      </c>
      <c r="I103" s="463">
        <v>2.5607995435451971</v>
      </c>
      <c r="J103" s="463">
        <v>2.6218653194217256</v>
      </c>
      <c r="K103" s="463">
        <v>2.6881700770258679</v>
      </c>
      <c r="L103" s="463">
        <v>2.8466114729498315</v>
      </c>
      <c r="M103" s="463">
        <v>3.0425989970306322</v>
      </c>
      <c r="N103" s="463">
        <v>3.279661214900508</v>
      </c>
      <c r="O103" s="463">
        <v>3.4260188915563843</v>
      </c>
      <c r="P103" s="463">
        <v>3.5552275914439768</v>
      </c>
      <c r="Q103" s="463">
        <v>3.6315681139866225</v>
      </c>
      <c r="R103" s="463">
        <v>3.5697456236201228</v>
      </c>
      <c r="S103" s="463">
        <v>3.2904845608627578</v>
      </c>
      <c r="T103" s="463">
        <v>3.0342895375336791</v>
      </c>
      <c r="U103" s="463">
        <v>2.5123602250555894</v>
      </c>
      <c r="V103" s="463">
        <v>2.208429918458549</v>
      </c>
      <c r="W103" s="463">
        <v>2.0785570976969772</v>
      </c>
      <c r="X103" s="463">
        <v>2.0207313179285484</v>
      </c>
      <c r="Y103" s="463">
        <v>2.1292044148863032</v>
      </c>
      <c r="Z103" s="463">
        <v>2.4376700164098128</v>
      </c>
      <c r="AA103" s="463">
        <v>2.678890819400142</v>
      </c>
      <c r="AB103" s="463">
        <v>2.8015873576578318</v>
      </c>
      <c r="AC103" s="463">
        <v>2.9068080598640074</v>
      </c>
      <c r="AD103" s="463">
        <v>3.0114077239619648</v>
      </c>
      <c r="AE103" s="464">
        <v>3.1043805016619817</v>
      </c>
    </row>
    <row r="104" spans="1:31" x14ac:dyDescent="0.25">
      <c r="A104" s="183" t="s">
        <v>600</v>
      </c>
      <c r="B104" s="463">
        <v>2.2422348181745173</v>
      </c>
      <c r="C104" s="463">
        <v>2.2328120042493604</v>
      </c>
      <c r="D104" s="463">
        <v>2.2365166431293595</v>
      </c>
      <c r="E104" s="463">
        <v>2.3396020645902662</v>
      </c>
      <c r="F104" s="463">
        <v>2.3050439274553591</v>
      </c>
      <c r="G104" s="463">
        <v>2.3067501598277138</v>
      </c>
      <c r="H104" s="463">
        <v>2.254133283289117</v>
      </c>
      <c r="I104" s="463">
        <v>2.2570353479011578</v>
      </c>
      <c r="J104" s="463">
        <v>2.2686673520433502</v>
      </c>
      <c r="K104" s="463">
        <v>2.2905363575917908</v>
      </c>
      <c r="L104" s="463">
        <v>2.2896564037032232</v>
      </c>
      <c r="M104" s="463">
        <v>2.3504333546446312</v>
      </c>
      <c r="N104" s="463">
        <v>2.3870978799293359</v>
      </c>
      <c r="O104" s="463">
        <v>2.4211136296790445</v>
      </c>
      <c r="P104" s="463">
        <v>2.4046786130514124</v>
      </c>
      <c r="Q104" s="463">
        <v>2.4753243346245424</v>
      </c>
      <c r="R104" s="463">
        <v>2.4943228425578607</v>
      </c>
      <c r="S104" s="463">
        <v>2.5045314114090438</v>
      </c>
      <c r="T104" s="463">
        <v>2.6236301551048737</v>
      </c>
      <c r="U104" s="463">
        <v>2.638699743403885</v>
      </c>
      <c r="V104" s="463">
        <v>2.732634883583267</v>
      </c>
      <c r="W104" s="463">
        <v>2.5863875074137654</v>
      </c>
      <c r="X104" s="463">
        <v>2.6405670083013622</v>
      </c>
      <c r="Y104" s="463">
        <v>2.6558810308953285</v>
      </c>
      <c r="Z104" s="463">
        <v>2.6702502066919434</v>
      </c>
      <c r="AA104" s="463">
        <v>2.7155097468053997</v>
      </c>
      <c r="AB104" s="463">
        <v>2.8132000910313533</v>
      </c>
      <c r="AC104" s="463">
        <v>2.730676575444638</v>
      </c>
      <c r="AD104" s="463">
        <v>2.8974516546573281</v>
      </c>
      <c r="AE104" s="464">
        <v>3.1089498699114895</v>
      </c>
    </row>
    <row r="105" spans="1:31" x14ac:dyDescent="0.25">
      <c r="A105" s="183" t="s">
        <v>601</v>
      </c>
      <c r="B105" s="463">
        <v>2.2337028099456924</v>
      </c>
      <c r="C105" s="463">
        <v>2.2458370547091513</v>
      </c>
      <c r="D105" s="463">
        <v>2.3126756746817327</v>
      </c>
      <c r="E105" s="463">
        <v>2.3922578649916155</v>
      </c>
      <c r="F105" s="463">
        <v>2.368772654378914</v>
      </c>
      <c r="G105" s="463">
        <v>2.4984271554230575</v>
      </c>
      <c r="H105" s="463">
        <v>2.4898179527927304</v>
      </c>
      <c r="I105" s="463">
        <v>2.5703981157381603</v>
      </c>
      <c r="J105" s="463">
        <v>2.5840342897897326</v>
      </c>
      <c r="K105" s="463">
        <v>2.5806780085112124</v>
      </c>
      <c r="L105" s="463">
        <v>2.5942310005005758</v>
      </c>
      <c r="M105" s="463">
        <v>2.719327298891749</v>
      </c>
      <c r="N105" s="463">
        <v>2.7431201667897565</v>
      </c>
      <c r="O105" s="463">
        <v>2.8208406687641148</v>
      </c>
      <c r="P105" s="463">
        <v>2.8304670586036527</v>
      </c>
      <c r="Q105" s="463">
        <v>3.030607376327541</v>
      </c>
      <c r="R105" s="463">
        <v>3.1830297826300393</v>
      </c>
      <c r="S105" s="463">
        <v>3.2238451540641506</v>
      </c>
      <c r="T105" s="463">
        <v>3.1724227731970496</v>
      </c>
      <c r="U105" s="463">
        <v>3.1242738956106129</v>
      </c>
      <c r="V105" s="463">
        <v>3.0465097338860003</v>
      </c>
      <c r="W105" s="463">
        <v>2.9701483570070608</v>
      </c>
      <c r="X105" s="463">
        <v>2.9151457804827077</v>
      </c>
      <c r="Y105" s="463">
        <v>2.9390303017632</v>
      </c>
      <c r="Z105" s="463">
        <v>2.8574564011554693</v>
      </c>
      <c r="AA105" s="463">
        <v>3.0119466284856209</v>
      </c>
      <c r="AB105" s="463">
        <v>2.9008108005638302</v>
      </c>
      <c r="AC105" s="463">
        <v>3.0215525557712981</v>
      </c>
      <c r="AD105" s="463">
        <v>3.0746555978766978</v>
      </c>
      <c r="AE105" s="464">
        <v>3.1012353920568385</v>
      </c>
    </row>
    <row r="106" spans="1:31" x14ac:dyDescent="0.25">
      <c r="A106" s="183" t="s">
        <v>602</v>
      </c>
      <c r="B106" s="463">
        <v>2.5780749146960815</v>
      </c>
      <c r="C106" s="463">
        <v>2.5756060884036391</v>
      </c>
      <c r="D106" s="463">
        <v>2.5517618403530138</v>
      </c>
      <c r="E106" s="463">
        <v>2.5506900460020838</v>
      </c>
      <c r="F106" s="463">
        <v>2.423709802214316</v>
      </c>
      <c r="G106" s="463">
        <v>2.3327818273645233</v>
      </c>
      <c r="H106" s="463">
        <v>2.2974358025314268</v>
      </c>
      <c r="I106" s="463">
        <v>2.2987071321360077</v>
      </c>
      <c r="J106" s="463">
        <v>2.3000501459858884</v>
      </c>
      <c r="K106" s="463">
        <v>2.2544531646016268</v>
      </c>
      <c r="L106" s="463">
        <v>2.1985049071013276</v>
      </c>
      <c r="M106" s="463">
        <v>2.3292358787470699</v>
      </c>
      <c r="N106" s="463">
        <v>2.6238271875969965</v>
      </c>
      <c r="O106" s="463">
        <v>2.7966792485391196</v>
      </c>
      <c r="P106" s="463">
        <v>3.1593697898269757</v>
      </c>
      <c r="Q106" s="463">
        <v>3.7064319078971555</v>
      </c>
      <c r="R106" s="463">
        <v>4.2110932584173408</v>
      </c>
      <c r="S106" s="463">
        <v>3.9890308988598124</v>
      </c>
      <c r="T106" s="463">
        <v>3.9032131245948665</v>
      </c>
      <c r="U106" s="463">
        <v>3.6646199502706867</v>
      </c>
      <c r="V106" s="463">
        <v>3.6965834489591902</v>
      </c>
      <c r="W106" s="463">
        <v>3.2593808011505758</v>
      </c>
      <c r="X106" s="463">
        <v>3.2973679659999595</v>
      </c>
      <c r="Y106" s="463">
        <v>3.3196123026232227</v>
      </c>
      <c r="Z106" s="463">
        <v>3.3913542973878865</v>
      </c>
      <c r="AA106" s="463">
        <v>3.4923154991531553</v>
      </c>
      <c r="AB106" s="463">
        <v>3.5806574607948609</v>
      </c>
      <c r="AC106" s="463">
        <v>3.6248252149508584</v>
      </c>
      <c r="AD106" s="463">
        <v>3.6887205618319769</v>
      </c>
      <c r="AE106" s="464">
        <v>4.0573476229091563</v>
      </c>
    </row>
    <row r="107" spans="1:31" x14ac:dyDescent="0.25">
      <c r="A107" s="183" t="s">
        <v>603</v>
      </c>
      <c r="B107" s="463">
        <v>1.9442380325943489</v>
      </c>
      <c r="C107" s="463">
        <v>1.987109016803803</v>
      </c>
      <c r="D107" s="463">
        <v>2.0370822151384265</v>
      </c>
      <c r="E107" s="463">
        <v>2.0750887102508391</v>
      </c>
      <c r="F107" s="463">
        <v>2.2100564791939266</v>
      </c>
      <c r="G107" s="463">
        <v>2.2789569857662779</v>
      </c>
      <c r="H107" s="463">
        <v>2.3166078433167407</v>
      </c>
      <c r="I107" s="463">
        <v>2.2849589918762154</v>
      </c>
      <c r="J107" s="463">
        <v>2.3117996074243035</v>
      </c>
      <c r="K107" s="463">
        <v>2.3412942229292546</v>
      </c>
      <c r="L107" s="463">
        <v>2.3554268028452596</v>
      </c>
      <c r="M107" s="463">
        <v>2.4544668768010314</v>
      </c>
      <c r="N107" s="463">
        <v>2.5268343512911873</v>
      </c>
      <c r="O107" s="463">
        <v>2.5586814464725331</v>
      </c>
      <c r="P107" s="463">
        <v>2.6052154500840849</v>
      </c>
      <c r="Q107" s="463">
        <v>2.6523503545914697</v>
      </c>
      <c r="R107" s="463">
        <v>2.6713480470695825</v>
      </c>
      <c r="S107" s="463">
        <v>2.6375678035437202</v>
      </c>
      <c r="T107" s="463">
        <v>2.6364287161644739</v>
      </c>
      <c r="U107" s="463">
        <v>2.6221805707937498</v>
      </c>
      <c r="V107" s="463">
        <v>2.5889229238545934</v>
      </c>
      <c r="W107" s="463">
        <v>2.556776348399497</v>
      </c>
      <c r="X107" s="463">
        <v>2.6327038183065659</v>
      </c>
      <c r="Y107" s="463">
        <v>2.6270956436651081</v>
      </c>
      <c r="Z107" s="463">
        <v>2.6084647434037236</v>
      </c>
      <c r="AA107" s="463">
        <v>2.550451850472089</v>
      </c>
      <c r="AB107" s="463">
        <v>2.569755518870068</v>
      </c>
      <c r="AC107" s="463">
        <v>2.6414698598423683</v>
      </c>
      <c r="AD107" s="463">
        <v>2.7445740631294187</v>
      </c>
      <c r="AE107" s="464">
        <v>2.7397137424665692</v>
      </c>
    </row>
    <row r="108" spans="1:31" x14ac:dyDescent="0.25">
      <c r="A108" s="183" t="s">
        <v>604</v>
      </c>
      <c r="B108" s="463">
        <v>1.7616106984377553</v>
      </c>
      <c r="C108" s="463">
        <v>1.8230372430857862</v>
      </c>
      <c r="D108" s="463">
        <v>1.8705982750916521</v>
      </c>
      <c r="E108" s="463">
        <v>1.9572349156181956</v>
      </c>
      <c r="F108" s="463">
        <v>1.9262369070421113</v>
      </c>
      <c r="G108" s="463">
        <v>1.8776082522565283</v>
      </c>
      <c r="H108" s="463">
        <v>1.9074811040956681</v>
      </c>
      <c r="I108" s="463">
        <v>1.9292168513770527</v>
      </c>
      <c r="J108" s="463">
        <v>1.9336548774546052</v>
      </c>
      <c r="K108" s="463">
        <v>1.940972534328576</v>
      </c>
      <c r="L108" s="463">
        <v>2.0595870251342441</v>
      </c>
      <c r="M108" s="463">
        <v>2.2595186409646115</v>
      </c>
      <c r="N108" s="463">
        <v>2.4995314793752321</v>
      </c>
      <c r="O108" s="463">
        <v>2.6963398949382076</v>
      </c>
      <c r="P108" s="463">
        <v>2.9605587924700658</v>
      </c>
      <c r="Q108" s="463">
        <v>3.1490913051084517</v>
      </c>
      <c r="R108" s="463">
        <v>3.2575545028157391</v>
      </c>
      <c r="S108" s="463">
        <v>3.1775655790131916</v>
      </c>
      <c r="T108" s="463">
        <v>3.1945833919794628</v>
      </c>
      <c r="U108" s="463">
        <v>3.0096260547528892</v>
      </c>
      <c r="V108" s="463">
        <v>2.9041615209331244</v>
      </c>
      <c r="W108" s="463">
        <v>2.7991804553741093</v>
      </c>
      <c r="X108" s="463">
        <v>2.6883916619720489</v>
      </c>
      <c r="Y108" s="463">
        <v>2.6411350563394627</v>
      </c>
      <c r="Z108" s="463">
        <v>2.6482167979329754</v>
      </c>
      <c r="AA108" s="463">
        <v>2.7017634684693523</v>
      </c>
      <c r="AB108" s="463">
        <v>2.7899195684965048</v>
      </c>
      <c r="AC108" s="463">
        <v>2.7661416007473951</v>
      </c>
      <c r="AD108" s="463">
        <v>2.8158775243312069</v>
      </c>
      <c r="AE108" s="464">
        <v>2.8944619233173681</v>
      </c>
    </row>
    <row r="109" spans="1:31" x14ac:dyDescent="0.25">
      <c r="A109" s="183" t="s">
        <v>465</v>
      </c>
      <c r="B109" s="463">
        <v>3.0340358999322454</v>
      </c>
      <c r="C109" s="463">
        <v>3.0183155443825358</v>
      </c>
      <c r="D109" s="463">
        <v>3.0414298988611552</v>
      </c>
      <c r="E109" s="463">
        <v>3.0411504583442963</v>
      </c>
      <c r="F109" s="463">
        <v>3.0712115569913854</v>
      </c>
      <c r="G109" s="463">
        <v>3.1239295097681548</v>
      </c>
      <c r="H109" s="463">
        <v>3.0862486379681608</v>
      </c>
      <c r="I109" s="463">
        <v>3.1224775859162226</v>
      </c>
      <c r="J109" s="463">
        <v>3.1209188188747059</v>
      </c>
      <c r="K109" s="463">
        <v>3.0773705969304697</v>
      </c>
      <c r="L109" s="463">
        <v>3.1440774208938538</v>
      </c>
      <c r="M109" s="463">
        <v>3.3118396262937453</v>
      </c>
      <c r="N109" s="463">
        <v>3.4849767951056569</v>
      </c>
      <c r="O109" s="463">
        <v>3.5960556705952786</v>
      </c>
      <c r="P109" s="463">
        <v>3.7765237059825991</v>
      </c>
      <c r="Q109" s="463">
        <v>4.1326726929885282</v>
      </c>
      <c r="R109" s="463">
        <v>4.1612083089640741</v>
      </c>
      <c r="S109" s="463">
        <v>4.1483477795706367</v>
      </c>
      <c r="T109" s="463">
        <v>3.9728570837603168</v>
      </c>
      <c r="U109" s="463">
        <v>3.9849927493503672</v>
      </c>
      <c r="V109" s="463">
        <v>4.0281956409859028</v>
      </c>
      <c r="W109" s="463">
        <v>3.702758860086635</v>
      </c>
      <c r="X109" s="463">
        <v>3.5923593941769631</v>
      </c>
      <c r="Y109" s="463">
        <v>3.6699247063795433</v>
      </c>
      <c r="Z109" s="463">
        <v>3.7290255210939747</v>
      </c>
      <c r="AA109" s="463">
        <v>4.046175356271446</v>
      </c>
      <c r="AB109" s="463">
        <v>4.1418519409181833</v>
      </c>
      <c r="AC109" s="463">
        <v>4.192502766165175</v>
      </c>
      <c r="AD109" s="463">
        <v>4.4684725483119188</v>
      </c>
      <c r="AE109" s="464">
        <v>4.6071395866216278</v>
      </c>
    </row>
    <row r="110" spans="1:31" x14ac:dyDescent="0.25">
      <c r="A110" s="183" t="s">
        <v>605</v>
      </c>
      <c r="B110" s="463">
        <v>3.5035512601127512</v>
      </c>
      <c r="C110" s="463">
        <v>3.4988342715407934</v>
      </c>
      <c r="D110" s="463">
        <v>3.545451175424772</v>
      </c>
      <c r="E110" s="463">
        <v>3.4908394511233389</v>
      </c>
      <c r="F110" s="463">
        <v>3.3222669267732696</v>
      </c>
      <c r="G110" s="463">
        <v>3.1620329360785702</v>
      </c>
      <c r="H110" s="463">
        <v>3.0436622500481842</v>
      </c>
      <c r="I110" s="463">
        <v>2.8959103389468961</v>
      </c>
      <c r="J110" s="463">
        <v>2.7897677238522181</v>
      </c>
      <c r="K110" s="463">
        <v>2.6080959454349935</v>
      </c>
      <c r="L110" s="463">
        <v>2.5772397790649433</v>
      </c>
      <c r="M110" s="463">
        <v>2.6370933748278782</v>
      </c>
      <c r="N110" s="463">
        <v>2.8333388806435673</v>
      </c>
      <c r="O110" s="463">
        <v>2.9844320778727647</v>
      </c>
      <c r="P110" s="463">
        <v>3.2318627724802313</v>
      </c>
      <c r="Q110" s="463">
        <v>3.6173031829425217</v>
      </c>
      <c r="R110" s="463">
        <v>3.883007439639599</v>
      </c>
      <c r="S110" s="463">
        <v>3.8968704379601196</v>
      </c>
      <c r="T110" s="463">
        <v>3.6311352414107776</v>
      </c>
      <c r="U110" s="463">
        <v>3.4896784913524308</v>
      </c>
      <c r="V110" s="463">
        <v>3.3835115051392495</v>
      </c>
      <c r="W110" s="463">
        <v>3.1838348707178095</v>
      </c>
      <c r="X110" s="463">
        <v>2.9237892192443002</v>
      </c>
      <c r="Y110" s="463">
        <v>2.7277647837775256</v>
      </c>
      <c r="Z110" s="463">
        <v>2.7008628191195081</v>
      </c>
      <c r="AA110" s="463">
        <v>2.6013545130622893</v>
      </c>
      <c r="AB110" s="463">
        <v>2.564430342993326</v>
      </c>
      <c r="AC110" s="463">
        <v>2.4264089815954599</v>
      </c>
      <c r="AD110" s="463">
        <v>2.3891834911367233</v>
      </c>
      <c r="AE110" s="464">
        <v>2.5551547367700382</v>
      </c>
    </row>
    <row r="111" spans="1:31" x14ac:dyDescent="0.25">
      <c r="A111" s="183" t="s">
        <v>606</v>
      </c>
      <c r="B111" s="463">
        <v>2.0149951583165913</v>
      </c>
      <c r="C111" s="463">
        <v>2.0470574379043134</v>
      </c>
      <c r="D111" s="463">
        <v>2.0578050044810321</v>
      </c>
      <c r="E111" s="463">
        <v>2.1624368180000393</v>
      </c>
      <c r="F111" s="463">
        <v>2.2307028921777201</v>
      </c>
      <c r="G111" s="463">
        <v>2.1838444309725409</v>
      </c>
      <c r="H111" s="463">
        <v>2.276862708934599</v>
      </c>
      <c r="I111" s="463">
        <v>2.3121036126363546</v>
      </c>
      <c r="J111" s="463">
        <v>2.2970166734178465</v>
      </c>
      <c r="K111" s="463">
        <v>2.2683625625552435</v>
      </c>
      <c r="L111" s="463">
        <v>2.3792379128494452</v>
      </c>
      <c r="M111" s="463">
        <v>2.4781286016322244</v>
      </c>
      <c r="N111" s="463">
        <v>2.6142912779692282</v>
      </c>
      <c r="O111" s="463">
        <v>2.7154082676316174</v>
      </c>
      <c r="P111" s="463">
        <v>2.841181565418462</v>
      </c>
      <c r="Q111" s="463">
        <v>2.9099973669435881</v>
      </c>
      <c r="R111" s="463">
        <v>2.9082022844499136</v>
      </c>
      <c r="S111" s="463">
        <v>2.8533440001274122</v>
      </c>
      <c r="T111" s="463">
        <v>2.9128659840504776</v>
      </c>
      <c r="U111" s="463">
        <v>2.9179810845882472</v>
      </c>
      <c r="V111" s="463">
        <v>2.9034586670215234</v>
      </c>
      <c r="W111" s="463">
        <v>2.8032707062646525</v>
      </c>
      <c r="X111" s="463">
        <v>2.7265319223190243</v>
      </c>
      <c r="Y111" s="463">
        <v>2.7848547335847686</v>
      </c>
      <c r="Z111" s="463">
        <v>2.7901278526496642</v>
      </c>
      <c r="AA111" s="463">
        <v>2.8305881045509853</v>
      </c>
      <c r="AB111" s="463">
        <v>2.8265718455546813</v>
      </c>
      <c r="AC111" s="463">
        <v>2.8256667441521377</v>
      </c>
      <c r="AD111" s="463">
        <v>2.8157595690953858</v>
      </c>
      <c r="AE111" s="464">
        <v>2.9016804537240506</v>
      </c>
    </row>
    <row r="112" spans="1:31" x14ac:dyDescent="0.25">
      <c r="A112" s="183" t="s">
        <v>607</v>
      </c>
      <c r="B112" s="463">
        <v>3.1780701603218926</v>
      </c>
      <c r="C112" s="463">
        <v>3.2638871111990726</v>
      </c>
      <c r="D112" s="463">
        <v>3.4651944455038213</v>
      </c>
      <c r="E112" s="463">
        <v>3.4438605005986869</v>
      </c>
      <c r="F112" s="463">
        <v>3.4368708513840018</v>
      </c>
      <c r="G112" s="463">
        <v>3.409293504173466</v>
      </c>
      <c r="H112" s="463">
        <v>3.3495001630472241</v>
      </c>
      <c r="I112" s="463">
        <v>3.1922210344885902</v>
      </c>
      <c r="J112" s="463">
        <v>3.115657057349666</v>
      </c>
      <c r="K112" s="463">
        <v>3.0027447339249353</v>
      </c>
      <c r="L112" s="463">
        <v>2.9833596726597955</v>
      </c>
      <c r="M112" s="463">
        <v>3.2015635589804621</v>
      </c>
      <c r="N112" s="463">
        <v>3.5417078105699566</v>
      </c>
      <c r="O112" s="463">
        <v>3.8880029783496908</v>
      </c>
      <c r="P112" s="463">
        <v>4.602881464247778</v>
      </c>
      <c r="Q112" s="463">
        <v>6.0280042862796446</v>
      </c>
      <c r="R112" s="463">
        <v>7.0945992962208546</v>
      </c>
      <c r="S112" s="463">
        <v>6.9281473645189422</v>
      </c>
      <c r="T112" s="463">
        <v>5.2273423121145273</v>
      </c>
      <c r="U112" s="463">
        <v>4.2359315896156788</v>
      </c>
      <c r="V112" s="463">
        <v>3.9240271415602757</v>
      </c>
      <c r="W112" s="463">
        <v>3.6081762345096333</v>
      </c>
      <c r="X112" s="463">
        <v>3.5957475853402294</v>
      </c>
      <c r="Y112" s="463">
        <v>3.8041953578452095</v>
      </c>
      <c r="Z112" s="463">
        <v>4.1282603050971005</v>
      </c>
      <c r="AA112" s="463">
        <v>4.2811515014080772</v>
      </c>
      <c r="AB112" s="463">
        <v>4.3768398556733361</v>
      </c>
      <c r="AC112" s="463">
        <v>4.3841054122303484</v>
      </c>
      <c r="AD112" s="463">
        <v>4.4208192065307141</v>
      </c>
      <c r="AE112" s="464">
        <v>4.5326201475418877</v>
      </c>
    </row>
    <row r="113" spans="1:31" x14ac:dyDescent="0.25">
      <c r="A113" s="183" t="s">
        <v>608</v>
      </c>
      <c r="B113" s="463">
        <v>2.4369625765705085</v>
      </c>
      <c r="C113" s="463">
        <v>2.3885393722420143</v>
      </c>
      <c r="D113" s="463">
        <v>2.3980181122053468</v>
      </c>
      <c r="E113" s="463">
        <v>2.4180061796471479</v>
      </c>
      <c r="F113" s="463">
        <v>2.514030089052159</v>
      </c>
      <c r="G113" s="463">
        <v>2.5089576331955312</v>
      </c>
      <c r="H113" s="463">
        <v>2.4876084798110241</v>
      </c>
      <c r="I113" s="463">
        <v>2.4894911396650343</v>
      </c>
      <c r="J113" s="463">
        <v>2.4612923437280241</v>
      </c>
      <c r="K113" s="463">
        <v>2.530531512753853</v>
      </c>
      <c r="L113" s="463">
        <v>2.5519454958543193</v>
      </c>
      <c r="M113" s="463">
        <v>2.6366107633216687</v>
      </c>
      <c r="N113" s="463">
        <v>2.7006660686749244</v>
      </c>
      <c r="O113" s="463">
        <v>2.7677337008307301</v>
      </c>
      <c r="P113" s="463">
        <v>2.8668196777273183</v>
      </c>
      <c r="Q113" s="463">
        <v>2.9787019363377518</v>
      </c>
      <c r="R113" s="463">
        <v>3.0514708930773766</v>
      </c>
      <c r="S113" s="463">
        <v>3.0378714619615712</v>
      </c>
      <c r="T113" s="463">
        <v>2.9965028517011572</v>
      </c>
      <c r="U113" s="463">
        <v>3.0570518098698223</v>
      </c>
      <c r="V113" s="463">
        <v>3.110664869781993</v>
      </c>
      <c r="W113" s="463">
        <v>3.0246594293025222</v>
      </c>
      <c r="X113" s="463">
        <v>3.0050579860757831</v>
      </c>
      <c r="Y113" s="463">
        <v>2.9207768148205311</v>
      </c>
      <c r="Z113" s="463">
        <v>3.0057562552070385</v>
      </c>
      <c r="AA113" s="463">
        <v>3.0472168132540367</v>
      </c>
      <c r="AB113" s="463">
        <v>3.1234398482614387</v>
      </c>
      <c r="AC113" s="463">
        <v>3.1601233160193432</v>
      </c>
      <c r="AD113" s="463">
        <v>3.3639329390516766</v>
      </c>
      <c r="AE113" s="464">
        <v>3.4896923102351978</v>
      </c>
    </row>
    <row r="114" spans="1:31" x14ac:dyDescent="0.25">
      <c r="A114" s="183" t="s">
        <v>609</v>
      </c>
      <c r="B114" s="463">
        <v>2.1351063845018627</v>
      </c>
      <c r="C114" s="463">
        <v>2.1582273705833601</v>
      </c>
      <c r="D114" s="463">
        <v>2.1594299114955016</v>
      </c>
      <c r="E114" s="463">
        <v>2.0915987619698608</v>
      </c>
      <c r="F114" s="463">
        <v>2.0722340665142847</v>
      </c>
      <c r="G114" s="463">
        <v>2.1244805861097724</v>
      </c>
      <c r="H114" s="463">
        <v>2.2012341330586209</v>
      </c>
      <c r="I114" s="463">
        <v>2.2274788146804889</v>
      </c>
      <c r="J114" s="463">
        <v>2.2197619539928959</v>
      </c>
      <c r="K114" s="463">
        <v>2.192171549301968</v>
      </c>
      <c r="L114" s="463">
        <v>2.2069651435357298</v>
      </c>
      <c r="M114" s="463">
        <v>2.2782928575105266</v>
      </c>
      <c r="N114" s="463">
        <v>2.3237035206356205</v>
      </c>
      <c r="O114" s="463">
        <v>2.3405131230793739</v>
      </c>
      <c r="P114" s="463">
        <v>2.3648586007708978</v>
      </c>
      <c r="Q114" s="463">
        <v>2.4251794490884468</v>
      </c>
      <c r="R114" s="463">
        <v>2.4544458453496358</v>
      </c>
      <c r="S114" s="463">
        <v>2.4230279225441578</v>
      </c>
      <c r="T114" s="463">
        <v>2.4572163638680631</v>
      </c>
      <c r="U114" s="463">
        <v>2.5526048308959779</v>
      </c>
      <c r="V114" s="463">
        <v>2.6541995413913826</v>
      </c>
      <c r="W114" s="463">
        <v>2.5670811338900745</v>
      </c>
      <c r="X114" s="463">
        <v>2.5068892792664959</v>
      </c>
      <c r="Y114" s="463">
        <v>2.3633217604327332</v>
      </c>
      <c r="Z114" s="463">
        <v>2.3704825186363196</v>
      </c>
      <c r="AA114" s="463">
        <v>2.3728490280209487</v>
      </c>
      <c r="AB114" s="463">
        <v>2.2984390476331225</v>
      </c>
      <c r="AC114" s="463">
        <v>2.3180671840122025</v>
      </c>
      <c r="AD114" s="463">
        <v>2.4025618623532474</v>
      </c>
      <c r="AE114" s="464">
        <v>2.5140394682163101</v>
      </c>
    </row>
    <row r="115" spans="1:31" x14ac:dyDescent="0.25">
      <c r="A115" s="183" t="s">
        <v>610</v>
      </c>
      <c r="B115" s="463">
        <v>1.9683298826929165</v>
      </c>
      <c r="C115" s="463">
        <v>1.9115843080080022</v>
      </c>
      <c r="D115" s="463">
        <v>1.937715308246301</v>
      </c>
      <c r="E115" s="463">
        <v>1.9112043213171901</v>
      </c>
      <c r="F115" s="463">
        <v>1.8200140895576464</v>
      </c>
      <c r="G115" s="463">
        <v>1.750555230326696</v>
      </c>
      <c r="H115" s="463">
        <v>1.7207202432760749</v>
      </c>
      <c r="I115" s="463">
        <v>1.6690812499710261</v>
      </c>
      <c r="J115" s="463">
        <v>1.6938705111469738</v>
      </c>
      <c r="K115" s="463">
        <v>1.7409609916177609</v>
      </c>
      <c r="L115" s="463">
        <v>1.9178643442623693</v>
      </c>
      <c r="M115" s="463">
        <v>1.9113441783101774</v>
      </c>
      <c r="N115" s="463">
        <v>1.8415196259297506</v>
      </c>
      <c r="O115" s="463">
        <v>2.0754612018088037</v>
      </c>
      <c r="P115" s="463">
        <v>2.0701275475335499</v>
      </c>
      <c r="Q115" s="463">
        <v>1.958196381276107</v>
      </c>
      <c r="R115" s="463">
        <v>2.1407418797631901</v>
      </c>
      <c r="S115" s="463">
        <v>1.9142265986624154</v>
      </c>
      <c r="T115" s="463">
        <v>1.9984430200445247</v>
      </c>
      <c r="U115" s="463">
        <v>1.9184904694702458</v>
      </c>
      <c r="V115" s="463">
        <v>2.1495916287347754</v>
      </c>
      <c r="W115" s="463">
        <v>2.1640390160710279</v>
      </c>
      <c r="X115" s="463">
        <v>2.2680985202375812</v>
      </c>
      <c r="Y115" s="463">
        <v>2.3277509076409699</v>
      </c>
      <c r="Z115" s="463">
        <v>2.098682422456676</v>
      </c>
      <c r="AA115" s="463">
        <v>2.055224479846169</v>
      </c>
      <c r="AB115" s="463">
        <v>2.2426937209791213</v>
      </c>
      <c r="AC115" s="463">
        <v>2.0896909640792622</v>
      </c>
      <c r="AD115" s="463">
        <v>2.0724843189107296</v>
      </c>
      <c r="AE115" s="464">
        <v>2.104574077946586</v>
      </c>
    </row>
    <row r="116" spans="1:31" x14ac:dyDescent="0.25">
      <c r="A116" s="183" t="s">
        <v>466</v>
      </c>
      <c r="B116" s="463">
        <v>2.7154400806349899</v>
      </c>
      <c r="C116" s="463">
        <v>2.7110450397944041</v>
      </c>
      <c r="D116" s="463">
        <v>2.6768269720626887</v>
      </c>
      <c r="E116" s="463">
        <v>2.7513958010945152</v>
      </c>
      <c r="F116" s="463">
        <v>2.8435996529063647</v>
      </c>
      <c r="G116" s="463">
        <v>2.6826376600988189</v>
      </c>
      <c r="H116" s="463">
        <v>2.7462048575700475</v>
      </c>
      <c r="I116" s="463">
        <v>2.6344479973829227</v>
      </c>
      <c r="J116" s="463">
        <v>2.607564129030898</v>
      </c>
      <c r="K116" s="463">
        <v>2.5159335864559362</v>
      </c>
      <c r="L116" s="463">
        <v>2.4838190491539596</v>
      </c>
      <c r="M116" s="463">
        <v>2.6192431637202898</v>
      </c>
      <c r="N116" s="463">
        <v>2.6843815652716434</v>
      </c>
      <c r="O116" s="463">
        <v>2.7375772081802445</v>
      </c>
      <c r="P116" s="463">
        <v>2.7688184965922717</v>
      </c>
      <c r="Q116" s="463">
        <v>3.242954266984063</v>
      </c>
      <c r="R116" s="463">
        <v>3.6109545950551905</v>
      </c>
      <c r="S116" s="463">
        <v>3.5733342452794554</v>
      </c>
      <c r="T116" s="463">
        <v>3.6283860832808075</v>
      </c>
      <c r="U116" s="463">
        <v>3.5041046373179112</v>
      </c>
      <c r="V116" s="463">
        <v>3.4859922949646158</v>
      </c>
      <c r="W116" s="463">
        <v>3.390116137223643</v>
      </c>
      <c r="X116" s="463">
        <v>3.4137525044638135</v>
      </c>
      <c r="Y116" s="463">
        <v>3.4834526794025695</v>
      </c>
      <c r="Z116" s="463">
        <v>3.4134894305385415</v>
      </c>
      <c r="AA116" s="463">
        <v>3.3801034756159472</v>
      </c>
      <c r="AB116" s="463">
        <v>3.4008600955212382</v>
      </c>
      <c r="AC116" s="463">
        <v>3.4831983975141672</v>
      </c>
      <c r="AD116" s="463">
        <v>3.543276884079023</v>
      </c>
      <c r="AE116" s="464">
        <v>3.7014012129605738</v>
      </c>
    </row>
    <row r="117" spans="1:31" x14ac:dyDescent="0.25">
      <c r="A117" s="183" t="s">
        <v>611</v>
      </c>
      <c r="B117" s="463">
        <v>1.7854065010205269</v>
      </c>
      <c r="C117" s="463">
        <v>1.763506491572038</v>
      </c>
      <c r="D117" s="463">
        <v>1.7764788141022712</v>
      </c>
      <c r="E117" s="463">
        <v>1.8537977358147886</v>
      </c>
      <c r="F117" s="463">
        <v>1.9789769298946198</v>
      </c>
      <c r="G117" s="463">
        <v>2.0101766684385605</v>
      </c>
      <c r="H117" s="463">
        <v>2.0589629206843276</v>
      </c>
      <c r="I117" s="463">
        <v>2.0407205871129923</v>
      </c>
      <c r="J117" s="463">
        <v>2.0500999717743134</v>
      </c>
      <c r="K117" s="463">
        <v>2.0480749074842479</v>
      </c>
      <c r="L117" s="463">
        <v>1.9597886611429951</v>
      </c>
      <c r="M117" s="463">
        <v>2.0598207693391233</v>
      </c>
      <c r="N117" s="463">
        <v>2.1019999146278967</v>
      </c>
      <c r="O117" s="463">
        <v>2.1462540027596817</v>
      </c>
      <c r="P117" s="463">
        <v>2.1375396132089506</v>
      </c>
      <c r="Q117" s="463">
        <v>2.1185208924882604</v>
      </c>
      <c r="R117" s="463">
        <v>2.2188870549932429</v>
      </c>
      <c r="S117" s="463">
        <v>2.1874198815976369</v>
      </c>
      <c r="T117" s="463">
        <v>2.255820639349936</v>
      </c>
      <c r="U117" s="463">
        <v>2.315693078942767</v>
      </c>
      <c r="V117" s="463">
        <v>2.3114613865790998</v>
      </c>
      <c r="W117" s="463">
        <v>2.2201418376925721</v>
      </c>
      <c r="X117" s="463">
        <v>2.0729235889987838</v>
      </c>
      <c r="Y117" s="463">
        <v>2.0578304931101217</v>
      </c>
      <c r="Z117" s="463">
        <v>2.1072239183491615</v>
      </c>
      <c r="AA117" s="463">
        <v>2.1645685035335904</v>
      </c>
      <c r="AB117" s="463">
        <v>2.1989226781889837</v>
      </c>
      <c r="AC117" s="463">
        <v>2.1248079532361888</v>
      </c>
      <c r="AD117" s="463">
        <v>2.1052450815297616</v>
      </c>
      <c r="AE117" s="464">
        <v>2.0849960602618522</v>
      </c>
    </row>
    <row r="118" spans="1:31" x14ac:dyDescent="0.25">
      <c r="A118" s="183" t="s">
        <v>612</v>
      </c>
      <c r="B118" s="463">
        <v>2.2012255428844369</v>
      </c>
      <c r="C118" s="463">
        <v>2.2372467369749645</v>
      </c>
      <c r="D118" s="463">
        <v>2.3006965608456413</v>
      </c>
      <c r="E118" s="463">
        <v>2.3606623636374273</v>
      </c>
      <c r="F118" s="463">
        <v>2.4226572934675064</v>
      </c>
      <c r="G118" s="463">
        <v>2.4606318328151122</v>
      </c>
      <c r="H118" s="463">
        <v>2.4802685559173283</v>
      </c>
      <c r="I118" s="463">
        <v>2.4424905237530257</v>
      </c>
      <c r="J118" s="463">
        <v>2.4395987784988353</v>
      </c>
      <c r="K118" s="463">
        <v>2.4096085863586003</v>
      </c>
      <c r="L118" s="463">
        <v>2.3886256012521905</v>
      </c>
      <c r="M118" s="463">
        <v>2.4417949810080133</v>
      </c>
      <c r="N118" s="463">
        <v>2.389240878833951</v>
      </c>
      <c r="O118" s="463">
        <v>2.3819506908482659</v>
      </c>
      <c r="P118" s="463">
        <v>2.5264620060221077</v>
      </c>
      <c r="Q118" s="463">
        <v>2.4729238729226442</v>
      </c>
      <c r="R118" s="463">
        <v>2.4578094231156382</v>
      </c>
      <c r="S118" s="463">
        <v>2.3270674011381995</v>
      </c>
      <c r="T118" s="463">
        <v>2.3066939088566234</v>
      </c>
      <c r="U118" s="463">
        <v>2.2236293913215914</v>
      </c>
      <c r="V118" s="463">
        <v>2.5468605476816051</v>
      </c>
      <c r="W118" s="463">
        <v>2.4808774856764195</v>
      </c>
      <c r="X118" s="463">
        <v>2.5628474995308146</v>
      </c>
      <c r="Y118" s="463">
        <v>2.4850952167789986</v>
      </c>
      <c r="Z118" s="463">
        <v>2.5705806603073791</v>
      </c>
      <c r="AA118" s="463">
        <v>2.4959751169280584</v>
      </c>
      <c r="AB118" s="463">
        <v>2.321664291630146</v>
      </c>
      <c r="AC118" s="463">
        <v>2.347399696562058</v>
      </c>
      <c r="AD118" s="463">
        <v>2.4419132139450928</v>
      </c>
      <c r="AE118" s="464">
        <v>2.5617550408783725</v>
      </c>
    </row>
    <row r="119" spans="1:31" x14ac:dyDescent="0.25">
      <c r="A119" s="183" t="s">
        <v>613</v>
      </c>
      <c r="B119" s="463">
        <v>2.5497691822955639</v>
      </c>
      <c r="C119" s="463">
        <v>2.7466322651521042</v>
      </c>
      <c r="D119" s="463">
        <v>2.8950359876391176</v>
      </c>
      <c r="E119" s="463">
        <v>2.9308938941241185</v>
      </c>
      <c r="F119" s="463">
        <v>3.2125192833731853</v>
      </c>
      <c r="G119" s="463">
        <v>3.3472340886620677</v>
      </c>
      <c r="H119" s="463">
        <v>3.5663262388185011</v>
      </c>
      <c r="I119" s="463">
        <v>3.4975913601228648</v>
      </c>
      <c r="J119" s="463">
        <v>3.4906731417091144</v>
      </c>
      <c r="K119" s="463">
        <v>3.4821598392655373</v>
      </c>
      <c r="L119" s="463">
        <v>3.5234499529585568</v>
      </c>
      <c r="M119" s="463">
        <v>3.5600402330804832</v>
      </c>
      <c r="N119" s="463">
        <v>3.8049084816830665</v>
      </c>
      <c r="O119" s="463">
        <v>3.998796623085028</v>
      </c>
      <c r="P119" s="463">
        <v>4.3263565834205924</v>
      </c>
      <c r="Q119" s="463">
        <v>4.9482956402619953</v>
      </c>
      <c r="R119" s="463">
        <v>5.5098675182456072</v>
      </c>
      <c r="S119" s="463">
        <v>5.4901912334810694</v>
      </c>
      <c r="T119" s="463">
        <v>5.2094448215771623</v>
      </c>
      <c r="U119" s="463">
        <v>4.8687603496498868</v>
      </c>
      <c r="V119" s="463">
        <v>4.788036349542276</v>
      </c>
      <c r="W119" s="463">
        <v>4.4304733143533861</v>
      </c>
      <c r="X119" s="463">
        <v>4.3558452841309689</v>
      </c>
      <c r="Y119" s="463">
        <v>4.4996864422507601</v>
      </c>
      <c r="Z119" s="463">
        <v>4.5985795357556549</v>
      </c>
      <c r="AA119" s="463">
        <v>4.7048305084582749</v>
      </c>
      <c r="AB119" s="463">
        <v>4.8863782560314482</v>
      </c>
      <c r="AC119" s="463">
        <v>5.19816424165941</v>
      </c>
      <c r="AD119" s="463">
        <v>5.4650844331098654</v>
      </c>
      <c r="AE119" s="464">
        <v>5.5651012978267893</v>
      </c>
    </row>
    <row r="120" spans="1:31" x14ac:dyDescent="0.25">
      <c r="A120" s="183" t="s">
        <v>614</v>
      </c>
      <c r="B120" s="463">
        <v>2.0330487691476082</v>
      </c>
      <c r="C120" s="463">
        <v>2.0670631665004611</v>
      </c>
      <c r="D120" s="463">
        <v>2.0738290456245472</v>
      </c>
      <c r="E120" s="463">
        <v>2.0742960901021785</v>
      </c>
      <c r="F120" s="463">
        <v>2.1836842543309718</v>
      </c>
      <c r="G120" s="463">
        <v>2.1329173184057613</v>
      </c>
      <c r="H120" s="463">
        <v>2.1575014813052604</v>
      </c>
      <c r="I120" s="463">
        <v>2.1124729392659223</v>
      </c>
      <c r="J120" s="463">
        <v>2.113832396252564</v>
      </c>
      <c r="K120" s="463">
        <v>2.1709660180672929</v>
      </c>
      <c r="L120" s="463">
        <v>2.2000614412351487</v>
      </c>
      <c r="M120" s="463">
        <v>2.2679183486293497</v>
      </c>
      <c r="N120" s="463">
        <v>2.3263668022147113</v>
      </c>
      <c r="O120" s="463">
        <v>2.3963047806782267</v>
      </c>
      <c r="P120" s="463">
        <v>2.4336936861425453</v>
      </c>
      <c r="Q120" s="463">
        <v>2.427261579923456</v>
      </c>
      <c r="R120" s="463">
        <v>2.4078587763697725</v>
      </c>
      <c r="S120" s="463">
        <v>2.4267042742880585</v>
      </c>
      <c r="T120" s="463">
        <v>2.3880907982599702</v>
      </c>
      <c r="U120" s="463">
        <v>2.4266900489882191</v>
      </c>
      <c r="V120" s="463">
        <v>2.3785565951943135</v>
      </c>
      <c r="W120" s="463">
        <v>2.3702100590644353</v>
      </c>
      <c r="X120" s="463">
        <v>2.3844800077471917</v>
      </c>
      <c r="Y120" s="463">
        <v>2.4044570281202429</v>
      </c>
      <c r="Z120" s="463">
        <v>2.4332240674623904</v>
      </c>
      <c r="AA120" s="463">
        <v>2.4985223795603799</v>
      </c>
      <c r="AB120" s="463">
        <v>2.5130632034378424</v>
      </c>
      <c r="AC120" s="463">
        <v>2.5198223481304587</v>
      </c>
      <c r="AD120" s="463">
        <v>2.5304346817515193</v>
      </c>
      <c r="AE120" s="464">
        <v>2.6204332685433838</v>
      </c>
    </row>
    <row r="121" spans="1:31" x14ac:dyDescent="0.25">
      <c r="A121" s="183" t="s">
        <v>615</v>
      </c>
      <c r="B121" s="463">
        <v>3.2667966280178966</v>
      </c>
      <c r="C121" s="463">
        <v>3.0934850576213213</v>
      </c>
      <c r="D121" s="463">
        <v>2.9912814453197019</v>
      </c>
      <c r="E121" s="463">
        <v>2.9376801568096136</v>
      </c>
      <c r="F121" s="463">
        <v>3.0085334968373769</v>
      </c>
      <c r="G121" s="463">
        <v>3.0636349167605403</v>
      </c>
      <c r="H121" s="463">
        <v>3.055512604120604</v>
      </c>
      <c r="I121" s="463">
        <v>3.0407288077027976</v>
      </c>
      <c r="J121" s="463">
        <v>3.0405272748115819</v>
      </c>
      <c r="K121" s="463">
        <v>2.949660196668566</v>
      </c>
      <c r="L121" s="463">
        <v>2.9233556082641985</v>
      </c>
      <c r="M121" s="463">
        <v>3.0318972733913512</v>
      </c>
      <c r="N121" s="463">
        <v>3.1169700992777791</v>
      </c>
      <c r="O121" s="463">
        <v>3.1239309473534944</v>
      </c>
      <c r="P121" s="463">
        <v>3.168849151276345</v>
      </c>
      <c r="Q121" s="463">
        <v>3.2722576771384215</v>
      </c>
      <c r="R121" s="463">
        <v>3.401172472132822</v>
      </c>
      <c r="S121" s="463">
        <v>3.446294719078725</v>
      </c>
      <c r="T121" s="463">
        <v>3.5432667851254593</v>
      </c>
      <c r="U121" s="463">
        <v>3.5646900699126607</v>
      </c>
      <c r="V121" s="463">
        <v>3.6013421035299182</v>
      </c>
      <c r="W121" s="463">
        <v>3.4760520995839497</v>
      </c>
      <c r="X121" s="463">
        <v>3.47918335347986</v>
      </c>
      <c r="Y121" s="463">
        <v>3.3701649402870957</v>
      </c>
      <c r="Z121" s="463">
        <v>3.3651942533760111</v>
      </c>
      <c r="AA121" s="463">
        <v>3.3065509107511826</v>
      </c>
      <c r="AB121" s="463">
        <v>2.8571791735994712</v>
      </c>
      <c r="AC121" s="463">
        <v>2.8773034184485851</v>
      </c>
      <c r="AD121" s="463">
        <v>2.9272335615232494</v>
      </c>
      <c r="AE121" s="464">
        <v>3.013714051715465</v>
      </c>
    </row>
    <row r="122" spans="1:31" x14ac:dyDescent="0.25">
      <c r="A122" s="183" t="s">
        <v>616</v>
      </c>
      <c r="B122" s="463">
        <v>2.2835840348525043</v>
      </c>
      <c r="C122" s="463">
        <v>2.3369425896059535</v>
      </c>
      <c r="D122" s="463">
        <v>2.4329547327650594</v>
      </c>
      <c r="E122" s="463">
        <v>2.5002896870607483</v>
      </c>
      <c r="F122" s="463">
        <v>2.6037430272062001</v>
      </c>
      <c r="G122" s="463">
        <v>2.6318493630390858</v>
      </c>
      <c r="H122" s="463">
        <v>2.6444092391548706</v>
      </c>
      <c r="I122" s="463">
        <v>2.6914813354018525</v>
      </c>
      <c r="J122" s="463">
        <v>2.6931014463886105</v>
      </c>
      <c r="K122" s="463">
        <v>2.6367898427989949</v>
      </c>
      <c r="L122" s="463">
        <v>2.5882263225775706</v>
      </c>
      <c r="M122" s="463">
        <v>2.6437167252766542</v>
      </c>
      <c r="N122" s="463">
        <v>2.7652171072666261</v>
      </c>
      <c r="O122" s="463">
        <v>2.866528939988084</v>
      </c>
      <c r="P122" s="463">
        <v>3.0916628461947777</v>
      </c>
      <c r="Q122" s="463">
        <v>3.2975251263198508</v>
      </c>
      <c r="R122" s="463">
        <v>3.379598311072217</v>
      </c>
      <c r="S122" s="463">
        <v>3.4181581029136123</v>
      </c>
      <c r="T122" s="463">
        <v>3.2822981765807855</v>
      </c>
      <c r="U122" s="463">
        <v>3.3459249112287028</v>
      </c>
      <c r="V122" s="463">
        <v>3.444793109892609</v>
      </c>
      <c r="W122" s="463">
        <v>3.4340963368974888</v>
      </c>
      <c r="X122" s="463">
        <v>3.4207148106087812</v>
      </c>
      <c r="Y122" s="463">
        <v>3.4563649328002173</v>
      </c>
      <c r="Z122" s="463">
        <v>3.3244941363810163</v>
      </c>
      <c r="AA122" s="463">
        <v>3.3169353806597424</v>
      </c>
      <c r="AB122" s="463">
        <v>3.3267974665263376</v>
      </c>
      <c r="AC122" s="463">
        <v>3.4040764438947728</v>
      </c>
      <c r="AD122" s="463">
        <v>3.4951940417773684</v>
      </c>
      <c r="AE122" s="464">
        <v>3.5530436356863002</v>
      </c>
    </row>
    <row r="123" spans="1:31" x14ac:dyDescent="0.25">
      <c r="A123" s="183" t="s">
        <v>617</v>
      </c>
      <c r="B123" s="463">
        <v>2.4341503153882793</v>
      </c>
      <c r="C123" s="463">
        <v>2.3545923811856411</v>
      </c>
      <c r="D123" s="463">
        <v>2.4235889729670892</v>
      </c>
      <c r="E123" s="463">
        <v>2.4294965567664617</v>
      </c>
      <c r="F123" s="463">
        <v>2.5420780278195196</v>
      </c>
      <c r="G123" s="463">
        <v>2.6152445847358501</v>
      </c>
      <c r="H123" s="463">
        <v>2.7115191842439592</v>
      </c>
      <c r="I123" s="463">
        <v>2.7386203870087682</v>
      </c>
      <c r="J123" s="463">
        <v>2.7774631631466531</v>
      </c>
      <c r="K123" s="463">
        <v>2.8295510130776798</v>
      </c>
      <c r="L123" s="463">
        <v>2.8201281562311808</v>
      </c>
      <c r="M123" s="463">
        <v>3.1267337182889943</v>
      </c>
      <c r="N123" s="463">
        <v>3.2985644396227278</v>
      </c>
      <c r="O123" s="463">
        <v>3.4285128210872222</v>
      </c>
      <c r="P123" s="463">
        <v>3.5835586714893686</v>
      </c>
      <c r="Q123" s="463">
        <v>3.9831186969658106</v>
      </c>
      <c r="R123" s="463">
        <v>4.2731102332846582</v>
      </c>
      <c r="S123" s="463">
        <v>4.3394161827261222</v>
      </c>
      <c r="T123" s="463">
        <v>4.1827257837368164</v>
      </c>
      <c r="U123" s="463">
        <v>4.1158243548701652</v>
      </c>
      <c r="V123" s="463">
        <v>3.9745236663754713</v>
      </c>
      <c r="W123" s="463">
        <v>3.8627023659569066</v>
      </c>
      <c r="X123" s="463">
        <v>3.8547842533461161</v>
      </c>
      <c r="Y123" s="463">
        <v>3.8332948659980173</v>
      </c>
      <c r="Z123" s="463">
        <v>3.9018105947650583</v>
      </c>
      <c r="AA123" s="463">
        <v>3.5696693537435302</v>
      </c>
      <c r="AB123" s="463">
        <v>3.6364190768695552</v>
      </c>
      <c r="AC123" s="463">
        <v>3.7838677305781188</v>
      </c>
      <c r="AD123" s="463">
        <v>4.0327804084964178</v>
      </c>
      <c r="AE123" s="464">
        <v>4.1101322256782096</v>
      </c>
    </row>
    <row r="124" spans="1:31" x14ac:dyDescent="0.25">
      <c r="A124" s="183" t="s">
        <v>618</v>
      </c>
      <c r="B124" s="463">
        <v>2.3145929694022747</v>
      </c>
      <c r="C124" s="463">
        <v>2.4111312749927549</v>
      </c>
      <c r="D124" s="463">
        <v>2.4620956503555731</v>
      </c>
      <c r="E124" s="463">
        <v>2.4852507383453859</v>
      </c>
      <c r="F124" s="463">
        <v>2.5413988037996962</v>
      </c>
      <c r="G124" s="463">
        <v>2.5567055312029519</v>
      </c>
      <c r="H124" s="463">
        <v>2.4615463458853584</v>
      </c>
      <c r="I124" s="463">
        <v>2.440401707490246</v>
      </c>
      <c r="J124" s="463">
        <v>2.439152620393207</v>
      </c>
      <c r="K124" s="463">
        <v>2.4534182510045204</v>
      </c>
      <c r="L124" s="463">
        <v>2.4692424722696615</v>
      </c>
      <c r="M124" s="463">
        <v>2.497407740354169</v>
      </c>
      <c r="N124" s="463">
        <v>2.6225664506929691</v>
      </c>
      <c r="O124" s="463">
        <v>2.7186331891578477</v>
      </c>
      <c r="P124" s="463">
        <v>2.8732276609844178</v>
      </c>
      <c r="Q124" s="463">
        <v>2.9887436178954223</v>
      </c>
      <c r="R124" s="463">
        <v>3.0277707698867657</v>
      </c>
      <c r="S124" s="463">
        <v>3.0787590175349191</v>
      </c>
      <c r="T124" s="463">
        <v>3.0519528438404024</v>
      </c>
      <c r="U124" s="463">
        <v>2.9384782710161628</v>
      </c>
      <c r="V124" s="463">
        <v>2.9986117258501368</v>
      </c>
      <c r="W124" s="463">
        <v>2.8646318436326514</v>
      </c>
      <c r="X124" s="463">
        <v>2.9271570372392079</v>
      </c>
      <c r="Y124" s="463">
        <v>3.126594793936575</v>
      </c>
      <c r="Z124" s="463">
        <v>3.1631571529744211</v>
      </c>
      <c r="AA124" s="463">
        <v>3.3375028861817184</v>
      </c>
      <c r="AB124" s="463">
        <v>3.3925803841500835</v>
      </c>
      <c r="AC124" s="463">
        <v>3.3065796180976728</v>
      </c>
      <c r="AD124" s="463">
        <v>3.3215123295391584</v>
      </c>
      <c r="AE124" s="464">
        <v>3.3040401958669054</v>
      </c>
    </row>
    <row r="125" spans="1:31" x14ac:dyDescent="0.25">
      <c r="A125" s="183" t="s">
        <v>619</v>
      </c>
      <c r="B125" s="463">
        <v>2.5615572574155094</v>
      </c>
      <c r="C125" s="463">
        <v>2.5424091424198396</v>
      </c>
      <c r="D125" s="463">
        <v>2.5796303390229101</v>
      </c>
      <c r="E125" s="463">
        <v>2.6482306549441872</v>
      </c>
      <c r="F125" s="463">
        <v>2.7720746249241301</v>
      </c>
      <c r="G125" s="463">
        <v>2.8322372155756002</v>
      </c>
      <c r="H125" s="463">
        <v>2.8531611410244118</v>
      </c>
      <c r="I125" s="463">
        <v>2.8185659717761675</v>
      </c>
      <c r="J125" s="463">
        <v>2.7377095005696557</v>
      </c>
      <c r="K125" s="463">
        <v>2.642998795345715</v>
      </c>
      <c r="L125" s="463">
        <v>2.69470973090068</v>
      </c>
      <c r="M125" s="463">
        <v>2.9887169811108172</v>
      </c>
      <c r="N125" s="463">
        <v>3.2228760013935682</v>
      </c>
      <c r="O125" s="463">
        <v>3.4384570135623487</v>
      </c>
      <c r="P125" s="463">
        <v>3.7746033709205102</v>
      </c>
      <c r="Q125" s="463">
        <v>4.2082383886291792</v>
      </c>
      <c r="R125" s="463">
        <v>4.5659423370046603</v>
      </c>
      <c r="S125" s="463">
        <v>4.8958361506898118</v>
      </c>
      <c r="T125" s="463">
        <v>4.3698467904851492</v>
      </c>
      <c r="U125" s="463">
        <v>3.9299107102339916</v>
      </c>
      <c r="V125" s="463">
        <v>3.5496074411636389</v>
      </c>
      <c r="W125" s="463">
        <v>3.3127530900251041</v>
      </c>
      <c r="X125" s="463">
        <v>3.1274866891220388</v>
      </c>
      <c r="Y125" s="463">
        <v>3.1140604906369305</v>
      </c>
      <c r="Z125" s="463">
        <v>3.2467635941663437</v>
      </c>
      <c r="AA125" s="463">
        <v>3.3048981777865274</v>
      </c>
      <c r="AB125" s="463">
        <v>3.3226898906843649</v>
      </c>
      <c r="AC125" s="463">
        <v>3.3168893661909995</v>
      </c>
      <c r="AD125" s="463">
        <v>3.3129924703312801</v>
      </c>
      <c r="AE125" s="464">
        <v>3.4997543939743498</v>
      </c>
    </row>
    <row r="126" spans="1:31" x14ac:dyDescent="0.25">
      <c r="A126" s="183" t="s">
        <v>620</v>
      </c>
      <c r="B126" s="463">
        <v>3.1285247945908434</v>
      </c>
      <c r="C126" s="463">
        <v>3.1409425965907842</v>
      </c>
      <c r="D126" s="463">
        <v>3.1411254528630344</v>
      </c>
      <c r="E126" s="463">
        <v>3.185466772285674</v>
      </c>
      <c r="F126" s="463">
        <v>3.3469100191158416</v>
      </c>
      <c r="G126" s="463">
        <v>3.5934109694836662</v>
      </c>
      <c r="H126" s="463">
        <v>3.6757690932283995</v>
      </c>
      <c r="I126" s="463">
        <v>3.6684508738905159</v>
      </c>
      <c r="J126" s="463">
        <v>3.6683853819029912</v>
      </c>
      <c r="K126" s="463">
        <v>3.5673019671249189</v>
      </c>
      <c r="L126" s="463">
        <v>3.612009368115249</v>
      </c>
      <c r="M126" s="463">
        <v>3.7670639798083325</v>
      </c>
      <c r="N126" s="463">
        <v>4.0318762611917656</v>
      </c>
      <c r="O126" s="463">
        <v>4.25413189457774</v>
      </c>
      <c r="P126" s="463">
        <v>4.7747078333981694</v>
      </c>
      <c r="Q126" s="463">
        <v>5.7764166144225175</v>
      </c>
      <c r="R126" s="463">
        <v>6.6111059715316145</v>
      </c>
      <c r="S126" s="463">
        <v>6.4339004749301738</v>
      </c>
      <c r="T126" s="463">
        <v>5.8464051900087801</v>
      </c>
      <c r="U126" s="463">
        <v>5.4745130509584801</v>
      </c>
      <c r="V126" s="463">
        <v>4.9811643250587778</v>
      </c>
      <c r="W126" s="463">
        <v>4.6726843936206475</v>
      </c>
      <c r="X126" s="463">
        <v>4.4374148637819086</v>
      </c>
      <c r="Y126" s="463">
        <v>4.692307368998005</v>
      </c>
      <c r="Z126" s="463">
        <v>4.8625070241472104</v>
      </c>
      <c r="AA126" s="463">
        <v>5.0025157614491196</v>
      </c>
      <c r="AB126" s="463">
        <v>5.0409966119390894</v>
      </c>
      <c r="AC126" s="463">
        <v>5.2026530593434277</v>
      </c>
      <c r="AD126" s="463">
        <v>5.2117536044972184</v>
      </c>
      <c r="AE126" s="464">
        <v>5.3293366999884499</v>
      </c>
    </row>
    <row r="127" spans="1:31" x14ac:dyDescent="0.25">
      <c r="A127" s="183" t="s">
        <v>621</v>
      </c>
      <c r="B127" s="463">
        <v>1.6744803075520516</v>
      </c>
      <c r="C127" s="463">
        <v>1.748831803108406</v>
      </c>
      <c r="D127" s="463">
        <v>1.7893404444825203</v>
      </c>
      <c r="E127" s="463">
        <v>1.7340488786194328</v>
      </c>
      <c r="F127" s="463">
        <v>1.7132671627863474</v>
      </c>
      <c r="G127" s="463">
        <v>1.7604458405326529</v>
      </c>
      <c r="H127" s="463">
        <v>1.8800782642187157</v>
      </c>
      <c r="I127" s="463">
        <v>2.0060069748959126</v>
      </c>
      <c r="J127" s="463">
        <v>2.1090284697248602</v>
      </c>
      <c r="K127" s="463">
        <v>2.2011559171374988</v>
      </c>
      <c r="L127" s="463">
        <v>2.2713826882120118</v>
      </c>
      <c r="M127" s="463">
        <v>2.3938288668420808</v>
      </c>
      <c r="N127" s="463">
        <v>2.5688900524244018</v>
      </c>
      <c r="O127" s="463">
        <v>2.686118281839196</v>
      </c>
      <c r="P127" s="463">
        <v>2.7587553135506444</v>
      </c>
      <c r="Q127" s="463">
        <v>2.8691700398706748</v>
      </c>
      <c r="R127" s="463">
        <v>2.7850665909388042</v>
      </c>
      <c r="S127" s="463">
        <v>2.6398303857606233</v>
      </c>
      <c r="T127" s="463">
        <v>2.4056227219238724</v>
      </c>
      <c r="U127" s="463">
        <v>2.2967666725312994</v>
      </c>
      <c r="V127" s="463">
        <v>2.1470191916137238</v>
      </c>
      <c r="W127" s="463">
        <v>1.9486350888350097</v>
      </c>
      <c r="X127" s="463">
        <v>1.8543099985087415</v>
      </c>
      <c r="Y127" s="463">
        <v>1.9644900799019505</v>
      </c>
      <c r="Z127" s="463">
        <v>2.0725295871882832</v>
      </c>
      <c r="AA127" s="463">
        <v>2.1695362552963569</v>
      </c>
      <c r="AB127" s="463">
        <v>2.2250483102208349</v>
      </c>
      <c r="AC127" s="463">
        <v>2.332164439921117</v>
      </c>
      <c r="AD127" s="463">
        <v>2.4115987496388773</v>
      </c>
      <c r="AE127" s="464">
        <v>2.4931697850300889</v>
      </c>
    </row>
    <row r="128" spans="1:31" x14ac:dyDescent="0.25">
      <c r="A128" s="183" t="s">
        <v>622</v>
      </c>
      <c r="B128" s="463">
        <v>2.3705901449372662</v>
      </c>
      <c r="C128" s="463">
        <v>2.3634795705188369</v>
      </c>
      <c r="D128" s="463">
        <v>2.3813709968388475</v>
      </c>
      <c r="E128" s="463">
        <v>2.4002666360841838</v>
      </c>
      <c r="F128" s="463">
        <v>2.4381176843761847</v>
      </c>
      <c r="G128" s="463">
        <v>2.4164926277085694</v>
      </c>
      <c r="H128" s="463">
        <v>2.4156991588880925</v>
      </c>
      <c r="I128" s="463">
        <v>2.4115471213426019</v>
      </c>
      <c r="J128" s="463">
        <v>2.4659678708305841</v>
      </c>
      <c r="K128" s="463">
        <v>2.4799977933157313</v>
      </c>
      <c r="L128" s="463">
        <v>2.4711441181945002</v>
      </c>
      <c r="M128" s="463">
        <v>2.5888513070862449</v>
      </c>
      <c r="N128" s="463">
        <v>2.6944652246167125</v>
      </c>
      <c r="O128" s="463">
        <v>2.7585464428896813</v>
      </c>
      <c r="P128" s="463">
        <v>2.7971941531875331</v>
      </c>
      <c r="Q128" s="463">
        <v>2.8370190920997045</v>
      </c>
      <c r="R128" s="463">
        <v>2.8259893569885679</v>
      </c>
      <c r="S128" s="463">
        <v>2.8278333197012486</v>
      </c>
      <c r="T128" s="463">
        <v>2.9504338979264761</v>
      </c>
      <c r="U128" s="463">
        <v>2.9300910227263564</v>
      </c>
      <c r="V128" s="463">
        <v>2.9349261959485986</v>
      </c>
      <c r="W128" s="463">
        <v>2.9627142749200717</v>
      </c>
      <c r="X128" s="463">
        <v>3.258962219869169</v>
      </c>
      <c r="Y128" s="463">
        <v>3.1833341878231591</v>
      </c>
      <c r="Z128" s="463">
        <v>3.0588548695906104</v>
      </c>
      <c r="AA128" s="463">
        <v>3.3304705572987436</v>
      </c>
      <c r="AB128" s="463">
        <v>3.3987215996616138</v>
      </c>
      <c r="AC128" s="463">
        <v>3.3021974783398349</v>
      </c>
      <c r="AD128" s="463">
        <v>3.3638207844988193</v>
      </c>
      <c r="AE128" s="464">
        <v>3.3896595782671577</v>
      </c>
    </row>
    <row r="129" spans="1:31" x14ac:dyDescent="0.25">
      <c r="A129" s="183" t="s">
        <v>623</v>
      </c>
      <c r="B129" s="463">
        <v>2.3494050491627991</v>
      </c>
      <c r="C129" s="463">
        <v>2.3149507368530675</v>
      </c>
      <c r="D129" s="463">
        <v>2.3197333664117168</v>
      </c>
      <c r="E129" s="463">
        <v>2.3973477246627151</v>
      </c>
      <c r="F129" s="463">
        <v>2.3608930400199273</v>
      </c>
      <c r="G129" s="463">
        <v>2.4530203330733662</v>
      </c>
      <c r="H129" s="463">
        <v>2.4020035916488935</v>
      </c>
      <c r="I129" s="463">
        <v>2.4902132568750819</v>
      </c>
      <c r="J129" s="463">
        <v>2.5363929211539249</v>
      </c>
      <c r="K129" s="463">
        <v>2.6403091104760836</v>
      </c>
      <c r="L129" s="463">
        <v>2.7393419250303563</v>
      </c>
      <c r="M129" s="463">
        <v>2.8615999051110519</v>
      </c>
      <c r="N129" s="463">
        <v>2.877071127812318</v>
      </c>
      <c r="O129" s="463">
        <v>2.9191887464951041</v>
      </c>
      <c r="P129" s="463">
        <v>2.9316535087196955</v>
      </c>
      <c r="Q129" s="463">
        <v>2.9580781860456682</v>
      </c>
      <c r="R129" s="463">
        <v>3.0453425512338503</v>
      </c>
      <c r="S129" s="463">
        <v>3.0291118970017719</v>
      </c>
      <c r="T129" s="463">
        <v>3.1163649071165609</v>
      </c>
      <c r="U129" s="463">
        <v>3.1459492025254439</v>
      </c>
      <c r="V129" s="463">
        <v>3.1113870732218527</v>
      </c>
      <c r="W129" s="463">
        <v>2.8730271314001623</v>
      </c>
      <c r="X129" s="463">
        <v>2.8183122013578523</v>
      </c>
      <c r="Y129" s="463">
        <v>2.755151625602529</v>
      </c>
      <c r="Z129" s="463">
        <v>2.8192339643866617</v>
      </c>
      <c r="AA129" s="463">
        <v>2.9518765445857889</v>
      </c>
      <c r="AB129" s="463">
        <v>2.9565719413910734</v>
      </c>
      <c r="AC129" s="463">
        <v>2.9100110847409919</v>
      </c>
      <c r="AD129" s="463">
        <v>2.8372381047099626</v>
      </c>
      <c r="AE129" s="464">
        <v>2.9384272005758478</v>
      </c>
    </row>
    <row r="130" spans="1:31" x14ac:dyDescent="0.25">
      <c r="A130" s="183" t="s">
        <v>624</v>
      </c>
      <c r="B130" s="463">
        <v>1.5921326140660457</v>
      </c>
      <c r="C130" s="463">
        <v>1.5907351144611404</v>
      </c>
      <c r="D130" s="463">
        <v>1.580082575480849</v>
      </c>
      <c r="E130" s="463">
        <v>1.5743701935290606</v>
      </c>
      <c r="F130" s="463">
        <v>1.6507145202051663</v>
      </c>
      <c r="G130" s="463">
        <v>1.7359773261455704</v>
      </c>
      <c r="H130" s="463">
        <v>1.7827812542849719</v>
      </c>
      <c r="I130" s="463">
        <v>1.7978259976054867</v>
      </c>
      <c r="J130" s="463">
        <v>1.7879833904169284</v>
      </c>
      <c r="K130" s="463">
        <v>1.7840068990740012</v>
      </c>
      <c r="L130" s="463">
        <v>1.8236235860093966</v>
      </c>
      <c r="M130" s="463">
        <v>1.8714245210261311</v>
      </c>
      <c r="N130" s="463">
        <v>1.9380078876345879</v>
      </c>
      <c r="O130" s="463">
        <v>1.9680870194632556</v>
      </c>
      <c r="P130" s="463">
        <v>2.0427112057368264</v>
      </c>
      <c r="Q130" s="463">
        <v>2.1214602796778097</v>
      </c>
      <c r="R130" s="463">
        <v>2.173176343537929</v>
      </c>
      <c r="S130" s="463">
        <v>2.1512028903794436</v>
      </c>
      <c r="T130" s="463">
        <v>2.1257234393094122</v>
      </c>
      <c r="U130" s="463">
        <v>2.1172877080789734</v>
      </c>
      <c r="V130" s="463">
        <v>2.1018483841282327</v>
      </c>
      <c r="W130" s="463">
        <v>2.0242762701646115</v>
      </c>
      <c r="X130" s="463">
        <v>1.994018690072336</v>
      </c>
      <c r="Y130" s="463">
        <v>2.2624749518120004</v>
      </c>
      <c r="Z130" s="463">
        <v>2.2360209469712045</v>
      </c>
      <c r="AA130" s="463">
        <v>2.1709625247960003</v>
      </c>
      <c r="AB130" s="463">
        <v>2.153562488493709</v>
      </c>
      <c r="AC130" s="463">
        <v>2.2717685446672387</v>
      </c>
      <c r="AD130" s="463">
        <v>2.4520178925559444</v>
      </c>
      <c r="AE130" s="464">
        <v>2.470866861800276</v>
      </c>
    </row>
    <row r="131" spans="1:31" x14ac:dyDescent="0.25">
      <c r="A131" s="183" t="s">
        <v>625</v>
      </c>
      <c r="B131" s="463">
        <v>2.7294555578273645</v>
      </c>
      <c r="C131" s="463">
        <v>2.7573296981610182</v>
      </c>
      <c r="D131" s="463">
        <v>2.7885243751000464</v>
      </c>
      <c r="E131" s="463">
        <v>2.9086537584366159</v>
      </c>
      <c r="F131" s="463">
        <v>3.2229733913854535</v>
      </c>
      <c r="G131" s="463">
        <v>3.2679254736421393</v>
      </c>
      <c r="H131" s="463">
        <v>3.283910715693811</v>
      </c>
      <c r="I131" s="463">
        <v>3.2282041175463418</v>
      </c>
      <c r="J131" s="463">
        <v>3.2479597501954052</v>
      </c>
      <c r="K131" s="463">
        <v>3.2508842306196901</v>
      </c>
      <c r="L131" s="463">
        <v>3.4649599636390507</v>
      </c>
      <c r="M131" s="463">
        <v>3.8601800099315278</v>
      </c>
      <c r="N131" s="463">
        <v>4.2979134472767857</v>
      </c>
      <c r="O131" s="463">
        <v>4.5730498071279353</v>
      </c>
      <c r="P131" s="463">
        <v>4.934671998407171</v>
      </c>
      <c r="Q131" s="463">
        <v>5.1628819992884329</v>
      </c>
      <c r="R131" s="463">
        <v>5.300693674961507</v>
      </c>
      <c r="S131" s="463">
        <v>4.9369033958776916</v>
      </c>
      <c r="T131" s="463">
        <v>4.8375842422002133</v>
      </c>
      <c r="U131" s="463">
        <v>4.6353517197329204</v>
      </c>
      <c r="V131" s="463">
        <v>4.5615780134754225</v>
      </c>
      <c r="W131" s="463">
        <v>4.4653342693809366</v>
      </c>
      <c r="X131" s="463">
        <v>4.4313366069873164</v>
      </c>
      <c r="Y131" s="463">
        <v>4.7304981505275085</v>
      </c>
      <c r="Z131" s="463">
        <v>4.6649167732128536</v>
      </c>
      <c r="AA131" s="463">
        <v>4.9360976155192589</v>
      </c>
      <c r="AB131" s="463">
        <v>5.3454651900816703</v>
      </c>
      <c r="AC131" s="463">
        <v>5.5595072732658855</v>
      </c>
      <c r="AD131" s="463">
        <v>5.7355749814862058</v>
      </c>
      <c r="AE131" s="464">
        <v>5.9572765475730689</v>
      </c>
    </row>
    <row r="132" spans="1:31" x14ac:dyDescent="0.25">
      <c r="A132" s="183" t="s">
        <v>626</v>
      </c>
      <c r="B132" s="463">
        <v>2.2228122636859902</v>
      </c>
      <c r="C132" s="463">
        <v>2.2047193896078223</v>
      </c>
      <c r="D132" s="463">
        <v>2.2587722095495453</v>
      </c>
      <c r="E132" s="463">
        <v>2.2694312792860343</v>
      </c>
      <c r="F132" s="463">
        <v>2.2997036243799887</v>
      </c>
      <c r="G132" s="463">
        <v>2.3770448994864077</v>
      </c>
      <c r="H132" s="463">
        <v>2.3973594250548649</v>
      </c>
      <c r="I132" s="463">
        <v>2.3784365573991666</v>
      </c>
      <c r="J132" s="463">
        <v>2.3526006713152974</v>
      </c>
      <c r="K132" s="463">
        <v>2.3462386444306564</v>
      </c>
      <c r="L132" s="463">
        <v>2.3635048223249111</v>
      </c>
      <c r="M132" s="463">
        <v>2.4652881783412841</v>
      </c>
      <c r="N132" s="463">
        <v>2.5138247288037308</v>
      </c>
      <c r="O132" s="463">
        <v>2.5978999604489288</v>
      </c>
      <c r="P132" s="463">
        <v>2.7215004935779041</v>
      </c>
      <c r="Q132" s="463">
        <v>2.7431122118661886</v>
      </c>
      <c r="R132" s="463">
        <v>2.8089358268542992</v>
      </c>
      <c r="S132" s="463">
        <v>2.7976927343468976</v>
      </c>
      <c r="T132" s="463">
        <v>2.8237518100782304</v>
      </c>
      <c r="U132" s="463">
        <v>2.9307070965361715</v>
      </c>
      <c r="V132" s="463">
        <v>2.9018798928321687</v>
      </c>
      <c r="W132" s="463">
        <v>2.8861921771723527</v>
      </c>
      <c r="X132" s="463">
        <v>2.8799664746182509</v>
      </c>
      <c r="Y132" s="463">
        <v>2.8495095252346547</v>
      </c>
      <c r="Z132" s="463">
        <v>2.8243727352090082</v>
      </c>
      <c r="AA132" s="463">
        <v>2.9087572946273141</v>
      </c>
      <c r="AB132" s="463">
        <v>2.8930655058216543</v>
      </c>
      <c r="AC132" s="463">
        <v>2.9355937263998464</v>
      </c>
      <c r="AD132" s="463">
        <v>2.9238490837254534</v>
      </c>
      <c r="AE132" s="464">
        <v>3.1040082887446596</v>
      </c>
    </row>
    <row r="133" spans="1:31" x14ac:dyDescent="0.25">
      <c r="A133" s="183" t="s">
        <v>627</v>
      </c>
      <c r="B133" s="463">
        <v>2.0409608018610048</v>
      </c>
      <c r="C133" s="463">
        <v>2.0707540837291103</v>
      </c>
      <c r="D133" s="463">
        <v>2.0661229336372555</v>
      </c>
      <c r="E133" s="463">
        <v>2.0437994433899815</v>
      </c>
      <c r="F133" s="463">
        <v>2.0487683038134139</v>
      </c>
      <c r="G133" s="463">
        <v>2.0452429978374265</v>
      </c>
      <c r="H133" s="463">
        <v>2.057190422634894</v>
      </c>
      <c r="I133" s="463">
        <v>2.1097461193361022</v>
      </c>
      <c r="J133" s="463">
        <v>2.1319707094173599</v>
      </c>
      <c r="K133" s="463">
        <v>2.1304754542207482</v>
      </c>
      <c r="L133" s="463">
        <v>2.0822885945270397</v>
      </c>
      <c r="M133" s="463">
        <v>2.1434530292364555</v>
      </c>
      <c r="N133" s="463">
        <v>2.1972354044023543</v>
      </c>
      <c r="O133" s="463">
        <v>2.1510425868466752</v>
      </c>
      <c r="P133" s="463">
        <v>2.1902729411579003</v>
      </c>
      <c r="Q133" s="463">
        <v>2.2698095896072004</v>
      </c>
      <c r="R133" s="463">
        <v>2.1491126233145965</v>
      </c>
      <c r="S133" s="463">
        <v>2.0247692124297059</v>
      </c>
      <c r="T133" s="463">
        <v>1.9264018011524191</v>
      </c>
      <c r="U133" s="463">
        <v>1.946806806254967</v>
      </c>
      <c r="V133" s="463">
        <v>2.0798038534710632</v>
      </c>
      <c r="W133" s="463">
        <v>1.9399345927240135</v>
      </c>
      <c r="X133" s="463">
        <v>2.2264563707331146</v>
      </c>
      <c r="Y133" s="463">
        <v>2.1847431609723293</v>
      </c>
      <c r="Z133" s="463">
        <v>2.1973779957162303</v>
      </c>
      <c r="AA133" s="463">
        <v>2.2712683020424107</v>
      </c>
      <c r="AB133" s="463">
        <v>2.4141449514753921</v>
      </c>
      <c r="AC133" s="463">
        <v>2.4814800531143173</v>
      </c>
      <c r="AD133" s="463">
        <v>2.5722812767481269</v>
      </c>
      <c r="AE133" s="464">
        <v>2.7184779169111519</v>
      </c>
    </row>
    <row r="134" spans="1:31" x14ac:dyDescent="0.25">
      <c r="A134" s="183" t="s">
        <v>467</v>
      </c>
      <c r="B134" s="463">
        <v>3.2532393903562711</v>
      </c>
      <c r="C134" s="463">
        <v>3.4483306173679504</v>
      </c>
      <c r="D134" s="463">
        <v>3.4978557134670747</v>
      </c>
      <c r="E134" s="463">
        <v>3.4521384106857433</v>
      </c>
      <c r="F134" s="463">
        <v>3.5411206498510164</v>
      </c>
      <c r="G134" s="463">
        <v>3.295491136633022</v>
      </c>
      <c r="H134" s="463">
        <v>3.1073371149643809</v>
      </c>
      <c r="I134" s="463">
        <v>3.1096490009033371</v>
      </c>
      <c r="J134" s="463">
        <v>3.0121048647480206</v>
      </c>
      <c r="K134" s="463">
        <v>2.8768829797073283</v>
      </c>
      <c r="L134" s="463">
        <v>2.9000102251848099</v>
      </c>
      <c r="M134" s="463">
        <v>3.2638876985927157</v>
      </c>
      <c r="N134" s="463">
        <v>3.8914030706109592</v>
      </c>
      <c r="O134" s="463">
        <v>4.6716008014190757</v>
      </c>
      <c r="P134" s="463">
        <v>5.7466761526495036</v>
      </c>
      <c r="Q134" s="463">
        <v>6.8335986890172933</v>
      </c>
      <c r="R134" s="463">
        <v>6.4805821878196985</v>
      </c>
      <c r="S134" s="463">
        <v>6.0154026380510306</v>
      </c>
      <c r="T134" s="463">
        <v>4.3542200698328939</v>
      </c>
      <c r="U134" s="463">
        <v>3.148947703858938</v>
      </c>
      <c r="V134" s="463">
        <v>3.3130386580392983</v>
      </c>
      <c r="W134" s="463">
        <v>3.1200863293039189</v>
      </c>
      <c r="X134" s="463">
        <v>3.3393821395821317</v>
      </c>
      <c r="Y134" s="463">
        <v>4.0099032771148577</v>
      </c>
      <c r="Z134" s="463">
        <v>4.3720488819354424</v>
      </c>
      <c r="AA134" s="463">
        <v>4.6748369421124103</v>
      </c>
      <c r="AB134" s="463">
        <v>4.7054581344618969</v>
      </c>
      <c r="AC134" s="463">
        <v>4.937093359597398</v>
      </c>
      <c r="AD134" s="463">
        <v>5.1227890807392527</v>
      </c>
      <c r="AE134" s="464">
        <v>5.2451605947992563</v>
      </c>
    </row>
    <row r="135" spans="1:31" x14ac:dyDescent="0.25">
      <c r="A135" s="183" t="s">
        <v>628</v>
      </c>
      <c r="B135" s="463">
        <v>2.1865215131235489</v>
      </c>
      <c r="C135" s="463">
        <v>2.2115440118840155</v>
      </c>
      <c r="D135" s="463">
        <v>2.2476556596548631</v>
      </c>
      <c r="E135" s="463">
        <v>2.2486846751432825</v>
      </c>
      <c r="F135" s="463">
        <v>2.2415936263277794</v>
      </c>
      <c r="G135" s="463">
        <v>2.2831543596879471</v>
      </c>
      <c r="H135" s="463">
        <v>2.3425954799940825</v>
      </c>
      <c r="I135" s="463">
        <v>2.4141031681431873</v>
      </c>
      <c r="J135" s="463">
        <v>2.5150150431162253</v>
      </c>
      <c r="K135" s="463">
        <v>2.5479073455396213</v>
      </c>
      <c r="L135" s="463">
        <v>2.5346421346122074</v>
      </c>
      <c r="M135" s="463">
        <v>2.6404856046905456</v>
      </c>
      <c r="N135" s="463">
        <v>2.7435446379416577</v>
      </c>
      <c r="O135" s="463">
        <v>2.8115464584253314</v>
      </c>
      <c r="P135" s="463">
        <v>2.8179852962167202</v>
      </c>
      <c r="Q135" s="463">
        <v>2.9431258009528678</v>
      </c>
      <c r="R135" s="463">
        <v>2.9873513155540397</v>
      </c>
      <c r="S135" s="463">
        <v>2.9885466299044663</v>
      </c>
      <c r="T135" s="463">
        <v>2.8786868355561008</v>
      </c>
      <c r="U135" s="463">
        <v>2.8471925734268781</v>
      </c>
      <c r="V135" s="463">
        <v>2.8111691764465219</v>
      </c>
      <c r="W135" s="463">
        <v>2.8519601318578687</v>
      </c>
      <c r="X135" s="463">
        <v>2.803353775261701</v>
      </c>
      <c r="Y135" s="463">
        <v>2.711063214954939</v>
      </c>
      <c r="Z135" s="463">
        <v>2.5452040086998124</v>
      </c>
      <c r="AA135" s="463">
        <v>2.5544615750913566</v>
      </c>
      <c r="AB135" s="463">
        <v>2.5188490063487921</v>
      </c>
      <c r="AC135" s="463">
        <v>2.4839116440681255</v>
      </c>
      <c r="AD135" s="463">
        <v>2.4685780629296294</v>
      </c>
      <c r="AE135" s="464">
        <v>2.5658166681873626</v>
      </c>
    </row>
    <row r="136" spans="1:31" x14ac:dyDescent="0.25">
      <c r="A136" s="183" t="s">
        <v>629</v>
      </c>
      <c r="B136" s="463">
        <v>2.8847431810710376</v>
      </c>
      <c r="C136" s="463">
        <v>2.8632934175661289</v>
      </c>
      <c r="D136" s="463">
        <v>2.840632505296929</v>
      </c>
      <c r="E136" s="463">
        <v>2.764626468793844</v>
      </c>
      <c r="F136" s="463">
        <v>2.7152482557239148</v>
      </c>
      <c r="G136" s="463">
        <v>2.725948247597421</v>
      </c>
      <c r="H136" s="463">
        <v>2.7929789260734257</v>
      </c>
      <c r="I136" s="463">
        <v>2.8320056116733423</v>
      </c>
      <c r="J136" s="463">
        <v>2.8768442447587863</v>
      </c>
      <c r="K136" s="463">
        <v>2.8769204872807572</v>
      </c>
      <c r="L136" s="463">
        <v>2.9525307485080878</v>
      </c>
      <c r="M136" s="463">
        <v>3.1636080773833903</v>
      </c>
      <c r="N136" s="463">
        <v>3.3903661749195786</v>
      </c>
      <c r="O136" s="463">
        <v>3.5248391075217036</v>
      </c>
      <c r="P136" s="463">
        <v>3.6289783017183153</v>
      </c>
      <c r="Q136" s="463">
        <v>3.8288478585713346</v>
      </c>
      <c r="R136" s="463">
        <v>3.9504397334971517</v>
      </c>
      <c r="S136" s="463">
        <v>4.0136172133687067</v>
      </c>
      <c r="T136" s="463">
        <v>3.9158065356506957</v>
      </c>
      <c r="U136" s="463">
        <v>3.9254276741297076</v>
      </c>
      <c r="V136" s="463">
        <v>3.7046915810687939</v>
      </c>
      <c r="W136" s="463">
        <v>3.4105827672086444</v>
      </c>
      <c r="X136" s="463">
        <v>3.2789894115393734</v>
      </c>
      <c r="Y136" s="463">
        <v>3.2478236774910254</v>
      </c>
      <c r="Z136" s="463">
        <v>3.3027964501355678</v>
      </c>
      <c r="AA136" s="463">
        <v>3.315932882168048</v>
      </c>
      <c r="AB136" s="463">
        <v>3.3057916045206728</v>
      </c>
      <c r="AC136" s="463">
        <v>3.3464661067507735</v>
      </c>
      <c r="AD136" s="463">
        <v>3.4765015473008432</v>
      </c>
      <c r="AE136" s="464">
        <v>3.6556533557121753</v>
      </c>
    </row>
    <row r="137" spans="1:31" x14ac:dyDescent="0.25">
      <c r="A137" s="183" t="s">
        <v>630</v>
      </c>
      <c r="B137" s="463">
        <v>3.463649739413253</v>
      </c>
      <c r="C137" s="463">
        <v>3.4044805381586358</v>
      </c>
      <c r="D137" s="463">
        <v>3.5333994543629452</v>
      </c>
      <c r="E137" s="463">
        <v>3.5991199963943905</v>
      </c>
      <c r="F137" s="463">
        <v>3.5565465296207712</v>
      </c>
      <c r="G137" s="463">
        <v>3.6324431745729999</v>
      </c>
      <c r="H137" s="463">
        <v>3.7172528877515543</v>
      </c>
      <c r="I137" s="463">
        <v>3.7315347923323512</v>
      </c>
      <c r="J137" s="463">
        <v>3.7357854047120491</v>
      </c>
      <c r="K137" s="463">
        <v>3.680034375050468</v>
      </c>
      <c r="L137" s="463">
        <v>3.8372914884845541</v>
      </c>
      <c r="M137" s="463">
        <v>3.9883001026130414</v>
      </c>
      <c r="N137" s="463">
        <v>4.3637436728465255</v>
      </c>
      <c r="O137" s="463">
        <v>4.6723665990053185</v>
      </c>
      <c r="P137" s="463">
        <v>5.0960839330956116</v>
      </c>
      <c r="Q137" s="463">
        <v>5.4552402412481706</v>
      </c>
      <c r="R137" s="463">
        <v>6.2093220290459223</v>
      </c>
      <c r="S137" s="463">
        <v>5.7809355146368606</v>
      </c>
      <c r="T137" s="463">
        <v>5.1869224189113936</v>
      </c>
      <c r="U137" s="463">
        <v>4.4968049727447079</v>
      </c>
      <c r="V137" s="463">
        <v>4.5477840883803138</v>
      </c>
      <c r="W137" s="463">
        <v>4.0395264210307724</v>
      </c>
      <c r="X137" s="463">
        <v>3.993844026056355</v>
      </c>
      <c r="Y137" s="463">
        <v>3.9859624848805111</v>
      </c>
      <c r="Z137" s="463">
        <v>3.9551252432158632</v>
      </c>
      <c r="AA137" s="463">
        <v>3.9245526145251861</v>
      </c>
      <c r="AB137" s="463">
        <v>4.235454696409791</v>
      </c>
      <c r="AC137" s="463">
        <v>4.428538554348715</v>
      </c>
      <c r="AD137" s="463">
        <v>4.5466153692947433</v>
      </c>
      <c r="AE137" s="464">
        <v>4.4096242014807494</v>
      </c>
    </row>
    <row r="138" spans="1:31" x14ac:dyDescent="0.25">
      <c r="A138" s="183" t="s">
        <v>631</v>
      </c>
      <c r="B138" s="463">
        <v>2.5218491592983558</v>
      </c>
      <c r="C138" s="463">
        <v>2.5324131758789195</v>
      </c>
      <c r="D138" s="463">
        <v>2.5575815108980211</v>
      </c>
      <c r="E138" s="463">
        <v>2.539713401203612</v>
      </c>
      <c r="F138" s="463">
        <v>2.5423580314240453</v>
      </c>
      <c r="G138" s="463">
        <v>2.4973020837349256</v>
      </c>
      <c r="H138" s="463">
        <v>2.4998870942735425</v>
      </c>
      <c r="I138" s="463">
        <v>2.5096285981549298</v>
      </c>
      <c r="J138" s="463">
        <v>2.5103656820363378</v>
      </c>
      <c r="K138" s="463">
        <v>2.4441819434166705</v>
      </c>
      <c r="L138" s="463">
        <v>2.4618826998911509</v>
      </c>
      <c r="M138" s="463">
        <v>2.5689728578319904</v>
      </c>
      <c r="N138" s="463">
        <v>2.6668823901501741</v>
      </c>
      <c r="O138" s="463">
        <v>2.7442097066334084</v>
      </c>
      <c r="P138" s="463">
        <v>3.064518187769699</v>
      </c>
      <c r="Q138" s="463">
        <v>3.5194006600220402</v>
      </c>
      <c r="R138" s="463">
        <v>3.8637150382401462</v>
      </c>
      <c r="S138" s="463">
        <v>3.851149167530568</v>
      </c>
      <c r="T138" s="463">
        <v>3.766770178525618</v>
      </c>
      <c r="U138" s="463">
        <v>3.6285023467360875</v>
      </c>
      <c r="V138" s="463">
        <v>3.5872351254543058</v>
      </c>
      <c r="W138" s="463">
        <v>3.506396705244649</v>
      </c>
      <c r="X138" s="463">
        <v>3.3929328644575167</v>
      </c>
      <c r="Y138" s="463">
        <v>3.2093670594339323</v>
      </c>
      <c r="Z138" s="463">
        <v>3.1059447880234234</v>
      </c>
      <c r="AA138" s="463">
        <v>3.1048897270685782</v>
      </c>
      <c r="AB138" s="463">
        <v>3.0912846210032208</v>
      </c>
      <c r="AC138" s="463">
        <v>3.1560635334114053</v>
      </c>
      <c r="AD138" s="463">
        <v>3.1953517745006987</v>
      </c>
      <c r="AE138" s="464">
        <v>3.2816918078116175</v>
      </c>
    </row>
    <row r="139" spans="1:31" x14ac:dyDescent="0.25">
      <c r="A139" s="183" t="s">
        <v>632</v>
      </c>
      <c r="B139" s="463">
        <v>2.8001138403702974</v>
      </c>
      <c r="C139" s="463">
        <v>2.6680274945605942</v>
      </c>
      <c r="D139" s="463">
        <v>2.6609809225190051</v>
      </c>
      <c r="E139" s="463">
        <v>2.5359335085316341</v>
      </c>
      <c r="F139" s="463">
        <v>2.3931636699127843</v>
      </c>
      <c r="G139" s="463">
        <v>2.2670449081494204</v>
      </c>
      <c r="H139" s="463">
        <v>2.175887032532867</v>
      </c>
      <c r="I139" s="463">
        <v>2.1062962521015214</v>
      </c>
      <c r="J139" s="463">
        <v>2.1023667497778553</v>
      </c>
      <c r="K139" s="463">
        <v>2.0757465495494953</v>
      </c>
      <c r="L139" s="463">
        <v>2.1304748764202253</v>
      </c>
      <c r="M139" s="463">
        <v>2.219974267118753</v>
      </c>
      <c r="N139" s="463">
        <v>2.4569855449532256</v>
      </c>
      <c r="O139" s="463">
        <v>2.6881351981963952</v>
      </c>
      <c r="P139" s="463">
        <v>2.9313349646966818</v>
      </c>
      <c r="Q139" s="463">
        <v>3.3504542052617383</v>
      </c>
      <c r="R139" s="463">
        <v>3.5137801804301345</v>
      </c>
      <c r="S139" s="463">
        <v>3.5549744593314552</v>
      </c>
      <c r="T139" s="463">
        <v>3.3733599509335979</v>
      </c>
      <c r="U139" s="463">
        <v>3.0792232998612836</v>
      </c>
      <c r="V139" s="463">
        <v>2.9087512177928776</v>
      </c>
      <c r="W139" s="463">
        <v>2.9968887272904783</v>
      </c>
      <c r="X139" s="463">
        <v>3.0084966569077616</v>
      </c>
      <c r="Y139" s="463">
        <v>3.0162328453228819</v>
      </c>
      <c r="Z139" s="463">
        <v>3.0796686593115661</v>
      </c>
      <c r="AA139" s="463">
        <v>3.1287448187012821</v>
      </c>
      <c r="AB139" s="463">
        <v>3.036718066452968</v>
      </c>
      <c r="AC139" s="463">
        <v>2.858885679414096</v>
      </c>
      <c r="AD139" s="463">
        <v>2.9239094743471457</v>
      </c>
      <c r="AE139" s="464">
        <v>3.1692146269285688</v>
      </c>
    </row>
    <row r="140" spans="1:31" x14ac:dyDescent="0.25">
      <c r="A140" s="183" t="s">
        <v>633</v>
      </c>
      <c r="B140" s="463">
        <v>2.7678043173608162</v>
      </c>
      <c r="C140" s="463">
        <v>2.7704407383618643</v>
      </c>
      <c r="D140" s="463">
        <v>2.8538276807109857</v>
      </c>
      <c r="E140" s="463">
        <v>2.7936760050935607</v>
      </c>
      <c r="F140" s="463">
        <v>2.8138353938934757</v>
      </c>
      <c r="G140" s="463">
        <v>2.8805520641226758</v>
      </c>
      <c r="H140" s="463">
        <v>2.8714059692191087</v>
      </c>
      <c r="I140" s="463">
        <v>2.8460029276017953</v>
      </c>
      <c r="J140" s="463">
        <v>2.8614505290353156</v>
      </c>
      <c r="K140" s="463">
        <v>2.8293352176724893</v>
      </c>
      <c r="L140" s="463">
        <v>2.8824326083919063</v>
      </c>
      <c r="M140" s="463">
        <v>2.9535191677145187</v>
      </c>
      <c r="N140" s="463">
        <v>3.0106472133950803</v>
      </c>
      <c r="O140" s="463">
        <v>3.0453934454621407</v>
      </c>
      <c r="P140" s="463">
        <v>3.0238334610981967</v>
      </c>
      <c r="Q140" s="463">
        <v>3.0135571859935881</v>
      </c>
      <c r="R140" s="463">
        <v>3.0158304714953119</v>
      </c>
      <c r="S140" s="463">
        <v>2.9990818867555675</v>
      </c>
      <c r="T140" s="463">
        <v>2.9815673631943072</v>
      </c>
      <c r="U140" s="463">
        <v>2.9808864452821133</v>
      </c>
      <c r="V140" s="463">
        <v>2.949170978646706</v>
      </c>
      <c r="W140" s="463">
        <v>2.8911179526707351</v>
      </c>
      <c r="X140" s="463">
        <v>2.8688945070103156</v>
      </c>
      <c r="Y140" s="463">
        <v>2.9629650596887216</v>
      </c>
      <c r="Z140" s="463">
        <v>2.8051931976329043</v>
      </c>
      <c r="AA140" s="463">
        <v>2.8425470296472044</v>
      </c>
      <c r="AB140" s="463">
        <v>2.7494578746124652</v>
      </c>
      <c r="AC140" s="463">
        <v>2.683789185998807</v>
      </c>
      <c r="AD140" s="463">
        <v>2.9012534499006706</v>
      </c>
      <c r="AE140" s="464">
        <v>2.9667266925350981</v>
      </c>
    </row>
    <row r="141" spans="1:31" x14ac:dyDescent="0.25">
      <c r="A141" s="183" t="s">
        <v>468</v>
      </c>
      <c r="B141" s="463">
        <v>2.0677184964852668</v>
      </c>
      <c r="C141" s="463">
        <v>2.0908490824400747</v>
      </c>
      <c r="D141" s="463">
        <v>2.1170366065916255</v>
      </c>
      <c r="E141" s="463">
        <v>2.123767098349822</v>
      </c>
      <c r="F141" s="463">
        <v>2.0325008875324309</v>
      </c>
      <c r="G141" s="463">
        <v>2.0340857055641108</v>
      </c>
      <c r="H141" s="463">
        <v>2.0923941981949739</v>
      </c>
      <c r="I141" s="463">
        <v>2.1662808126339899</v>
      </c>
      <c r="J141" s="463">
        <v>2.2297209518688317</v>
      </c>
      <c r="K141" s="463">
        <v>2.2654150815807066</v>
      </c>
      <c r="L141" s="463">
        <v>2.3927445478600977</v>
      </c>
      <c r="M141" s="463">
        <v>2.5253000823927589</v>
      </c>
      <c r="N141" s="463">
        <v>2.6207798854916704</v>
      </c>
      <c r="O141" s="463">
        <v>2.6829194371775689</v>
      </c>
      <c r="P141" s="463">
        <v>2.7293513075139724</v>
      </c>
      <c r="Q141" s="463">
        <v>2.8127377876125541</v>
      </c>
      <c r="R141" s="463">
        <v>2.7112280538684934</v>
      </c>
      <c r="S141" s="463">
        <v>2.5547643434939546</v>
      </c>
      <c r="T141" s="463">
        <v>2.0032336720446637</v>
      </c>
      <c r="U141" s="463">
        <v>1.7459564973181636</v>
      </c>
      <c r="V141" s="463">
        <v>1.8655904922526407</v>
      </c>
      <c r="W141" s="463">
        <v>1.9612039090259588</v>
      </c>
      <c r="X141" s="463">
        <v>2.1527790063916501</v>
      </c>
      <c r="Y141" s="463">
        <v>2.4106932075619536</v>
      </c>
      <c r="Z141" s="463">
        <v>2.5270564464478222</v>
      </c>
      <c r="AA141" s="463">
        <v>2.6319299062417505</v>
      </c>
      <c r="AB141" s="463">
        <v>2.7225345165346182</v>
      </c>
      <c r="AC141" s="463">
        <v>2.877753490692287</v>
      </c>
      <c r="AD141" s="463">
        <v>3.0487838731078711</v>
      </c>
      <c r="AE141" s="464">
        <v>3.2548905997500222</v>
      </c>
    </row>
    <row r="142" spans="1:31" x14ac:dyDescent="0.25">
      <c r="A142" s="183" t="s">
        <v>634</v>
      </c>
      <c r="B142" s="463">
        <v>2.0483199707964119</v>
      </c>
      <c r="C142" s="463">
        <v>2.0293771601280737</v>
      </c>
      <c r="D142" s="463">
        <v>2.1549634503796264</v>
      </c>
      <c r="E142" s="463">
        <v>2.3269026758937299</v>
      </c>
      <c r="F142" s="463">
        <v>2.3686084292799339</v>
      </c>
      <c r="G142" s="463">
        <v>2.3244981345687727</v>
      </c>
      <c r="H142" s="463">
        <v>2.4183495764479828</v>
      </c>
      <c r="I142" s="463">
        <v>2.456899554280163</v>
      </c>
      <c r="J142" s="463">
        <v>2.5119932643749419</v>
      </c>
      <c r="K142" s="463">
        <v>2.3742722669973095</v>
      </c>
      <c r="L142" s="463">
        <v>2.4931092690741834</v>
      </c>
      <c r="M142" s="463">
        <v>2.5941410702365335</v>
      </c>
      <c r="N142" s="463">
        <v>2.7307291879307001</v>
      </c>
      <c r="O142" s="463">
        <v>2.8229044765098545</v>
      </c>
      <c r="P142" s="463">
        <v>2.9416792072363362</v>
      </c>
      <c r="Q142" s="463">
        <v>3.1538401522965755</v>
      </c>
      <c r="R142" s="463">
        <v>3.0628850315385527</v>
      </c>
      <c r="S142" s="463">
        <v>2.9823384958800609</v>
      </c>
      <c r="T142" s="463">
        <v>2.822923474633495</v>
      </c>
      <c r="U142" s="463">
        <v>2.7002244528545032</v>
      </c>
      <c r="V142" s="463">
        <v>2.5744611427856112</v>
      </c>
      <c r="W142" s="463">
        <v>2.6359940304836278</v>
      </c>
      <c r="X142" s="463">
        <v>2.6156063729807832</v>
      </c>
      <c r="Y142" s="463">
        <v>2.6072807683383976</v>
      </c>
      <c r="Z142" s="463">
        <v>2.7423574778360393</v>
      </c>
      <c r="AA142" s="463">
        <v>2.5735488701808076</v>
      </c>
      <c r="AB142" s="463">
        <v>2.5767542708607412</v>
      </c>
      <c r="AC142" s="463">
        <v>2.721214671248795</v>
      </c>
      <c r="AD142" s="463">
        <v>2.8781330043672213</v>
      </c>
      <c r="AE142" s="464">
        <v>2.9971744042857966</v>
      </c>
    </row>
    <row r="143" spans="1:31" x14ac:dyDescent="0.25">
      <c r="A143" s="183" t="s">
        <v>635</v>
      </c>
      <c r="B143" s="463">
        <v>1.7994275941904667</v>
      </c>
      <c r="C143" s="463">
        <v>1.7048230300242246</v>
      </c>
      <c r="D143" s="463">
        <v>1.750459092489284</v>
      </c>
      <c r="E143" s="463">
        <v>1.7670143442974673</v>
      </c>
      <c r="F143" s="463">
        <v>1.8659054383728242</v>
      </c>
      <c r="G143" s="463">
        <v>1.9287854745764399</v>
      </c>
      <c r="H143" s="463">
        <v>2.0067936991361495</v>
      </c>
      <c r="I143" s="463">
        <v>2.1011317449734719</v>
      </c>
      <c r="J143" s="463">
        <v>2.1327435240088581</v>
      </c>
      <c r="K143" s="463">
        <v>2.1274913307906518</v>
      </c>
      <c r="L143" s="463">
        <v>2.2046481226584755</v>
      </c>
      <c r="M143" s="463">
        <v>2.2551302012819789</v>
      </c>
      <c r="N143" s="463">
        <v>2.2729944917130793</v>
      </c>
      <c r="O143" s="463">
        <v>2.2185525290481847</v>
      </c>
      <c r="P143" s="463">
        <v>2.2351252904326313</v>
      </c>
      <c r="Q143" s="463">
        <v>2.2466967321741373</v>
      </c>
      <c r="R143" s="463">
        <v>2.2396236497339155</v>
      </c>
      <c r="S143" s="463">
        <v>2.2226220528684428</v>
      </c>
      <c r="T143" s="463">
        <v>2.0990792227677728</v>
      </c>
      <c r="U143" s="463">
        <v>2.1774658424616922</v>
      </c>
      <c r="V143" s="463">
        <v>2.1090461382105596</v>
      </c>
      <c r="W143" s="463">
        <v>2.0507127751860912</v>
      </c>
      <c r="X143" s="463">
        <v>2.0714057644738677</v>
      </c>
      <c r="Y143" s="463">
        <v>2.0995819889925307</v>
      </c>
      <c r="Z143" s="463">
        <v>2.1171172211052025</v>
      </c>
      <c r="AA143" s="463">
        <v>2.2036776117161896</v>
      </c>
      <c r="AB143" s="463">
        <v>2.1933929768020208</v>
      </c>
      <c r="AC143" s="463">
        <v>2.3422865215932114</v>
      </c>
      <c r="AD143" s="463">
        <v>2.5569203986282822</v>
      </c>
      <c r="AE143" s="464">
        <v>2.6716617356003227</v>
      </c>
    </row>
    <row r="144" spans="1:31" x14ac:dyDescent="0.25">
      <c r="A144" s="183" t="s">
        <v>636</v>
      </c>
      <c r="B144" s="463">
        <v>2.4609813512744414</v>
      </c>
      <c r="C144" s="463">
        <v>2.3705259637891847</v>
      </c>
      <c r="D144" s="463">
        <v>2.4321356532008984</v>
      </c>
      <c r="E144" s="463">
        <v>2.5541805145615766</v>
      </c>
      <c r="F144" s="463">
        <v>2.6991421246343918</v>
      </c>
      <c r="G144" s="463">
        <v>2.7620948993694041</v>
      </c>
      <c r="H144" s="463">
        <v>2.7908282498326042</v>
      </c>
      <c r="I144" s="463">
        <v>2.7594809793825776</v>
      </c>
      <c r="J144" s="463">
        <v>2.7592600965922571</v>
      </c>
      <c r="K144" s="463">
        <v>2.6866210220927158</v>
      </c>
      <c r="L144" s="463">
        <v>2.7564440411395967</v>
      </c>
      <c r="M144" s="463">
        <v>2.916013621553557</v>
      </c>
      <c r="N144" s="463">
        <v>3.0416130066013216</v>
      </c>
      <c r="O144" s="463">
        <v>3.1413600478653265</v>
      </c>
      <c r="P144" s="463">
        <v>3.2183022600403426</v>
      </c>
      <c r="Q144" s="463">
        <v>3.4129366687118119</v>
      </c>
      <c r="R144" s="463">
        <v>3.5490242442546047</v>
      </c>
      <c r="S144" s="463">
        <v>3.6921033440777018</v>
      </c>
      <c r="T144" s="463">
        <v>3.7980550043168675</v>
      </c>
      <c r="U144" s="463">
        <v>3.8629335046776352</v>
      </c>
      <c r="V144" s="463">
        <v>3.8998473351384302</v>
      </c>
      <c r="W144" s="463">
        <v>3.9538424425279413</v>
      </c>
      <c r="X144" s="463">
        <v>3.9904595712662849</v>
      </c>
      <c r="Y144" s="463">
        <v>4.0956977364380931</v>
      </c>
      <c r="Z144" s="463">
        <v>4.0495370140737519</v>
      </c>
      <c r="AA144" s="463">
        <v>4.0956450483304048</v>
      </c>
      <c r="AB144" s="463">
        <v>4.0821461251484292</v>
      </c>
      <c r="AC144" s="463">
        <v>4.1369509830595064</v>
      </c>
      <c r="AD144" s="463">
        <v>4.1451907870661877</v>
      </c>
      <c r="AE144" s="464">
        <v>4.1294310064057491</v>
      </c>
    </row>
    <row r="145" spans="1:31" x14ac:dyDescent="0.25">
      <c r="A145" s="183" t="s">
        <v>637</v>
      </c>
      <c r="B145" s="463">
        <v>2.4047102141684613</v>
      </c>
      <c r="C145" s="463">
        <v>2.4534823447278167</v>
      </c>
      <c r="D145" s="463">
        <v>2.459856380446054</v>
      </c>
      <c r="E145" s="463">
        <v>2.482416208550994</v>
      </c>
      <c r="F145" s="463">
        <v>2.6397215564278382</v>
      </c>
      <c r="G145" s="463">
        <v>2.6054378778304876</v>
      </c>
      <c r="H145" s="463">
        <v>2.5779441876134848</v>
      </c>
      <c r="I145" s="463">
        <v>2.4900930309827274</v>
      </c>
      <c r="J145" s="463">
        <v>2.4932576732479519</v>
      </c>
      <c r="K145" s="463">
        <v>2.4606534234323965</v>
      </c>
      <c r="L145" s="463">
        <v>2.4415869460214794</v>
      </c>
      <c r="M145" s="463">
        <v>2.4840901288015287</v>
      </c>
      <c r="N145" s="463">
        <v>2.5165203939172982</v>
      </c>
      <c r="O145" s="463">
        <v>2.5495748919621066</v>
      </c>
      <c r="P145" s="463">
        <v>2.6402487157407761</v>
      </c>
      <c r="Q145" s="463">
        <v>2.807954291705137</v>
      </c>
      <c r="R145" s="463">
        <v>2.8377057397037784</v>
      </c>
      <c r="S145" s="463">
        <v>2.8054167520487985</v>
      </c>
      <c r="T145" s="463">
        <v>2.7961462961169588</v>
      </c>
      <c r="U145" s="463">
        <v>2.7889702092910018</v>
      </c>
      <c r="V145" s="463">
        <v>2.9209126576198039</v>
      </c>
      <c r="W145" s="463">
        <v>2.9431701117240388</v>
      </c>
      <c r="X145" s="463">
        <v>3.1235863664996697</v>
      </c>
      <c r="Y145" s="463">
        <v>3.2473616267613923</v>
      </c>
      <c r="Z145" s="463">
        <v>3.0201312458125349</v>
      </c>
      <c r="AA145" s="463">
        <v>3.3206263046782363</v>
      </c>
      <c r="AB145" s="463">
        <v>3.3395692762096139</v>
      </c>
      <c r="AC145" s="463">
        <v>3.4921873768555658</v>
      </c>
      <c r="AD145" s="463">
        <v>3.26375575214534</v>
      </c>
      <c r="AE145" s="464">
        <v>3.2248014106969021</v>
      </c>
    </row>
    <row r="146" spans="1:31" x14ac:dyDescent="0.25">
      <c r="A146" s="183" t="s">
        <v>638</v>
      </c>
      <c r="B146" s="463">
        <v>2.5666318177532594</v>
      </c>
      <c r="C146" s="463">
        <v>2.6003534827182357</v>
      </c>
      <c r="D146" s="463">
        <v>2.5596672733620807</v>
      </c>
      <c r="E146" s="463">
        <v>2.6687022853647129</v>
      </c>
      <c r="F146" s="463">
        <v>2.8791799141775014</v>
      </c>
      <c r="G146" s="463">
        <v>3.0153774870921417</v>
      </c>
      <c r="H146" s="463">
        <v>3.0708983492688615</v>
      </c>
      <c r="I146" s="463">
        <v>3.0735655765821521</v>
      </c>
      <c r="J146" s="463">
        <v>3.1188891746468106</v>
      </c>
      <c r="K146" s="463">
        <v>3.154831928893612</v>
      </c>
      <c r="L146" s="463">
        <v>3.266427938631312</v>
      </c>
      <c r="M146" s="463">
        <v>3.5284346317673219</v>
      </c>
      <c r="N146" s="463">
        <v>3.7785411796615942</v>
      </c>
      <c r="O146" s="463">
        <v>3.927279856749776</v>
      </c>
      <c r="P146" s="463">
        <v>4.206538800902015</v>
      </c>
      <c r="Q146" s="463">
        <v>4.5093229154362495</v>
      </c>
      <c r="R146" s="463">
        <v>4.7478176880271539</v>
      </c>
      <c r="S146" s="463">
        <v>4.8927438728049726</v>
      </c>
      <c r="T146" s="463">
        <v>4.7852418570958708</v>
      </c>
      <c r="U146" s="463">
        <v>4.8647083961428281</v>
      </c>
      <c r="V146" s="463">
        <v>4.7389852774696601</v>
      </c>
      <c r="W146" s="463">
        <v>4.4149576475527859</v>
      </c>
      <c r="X146" s="463">
        <v>4.3278885140399463</v>
      </c>
      <c r="Y146" s="463">
        <v>4.437300146438222</v>
      </c>
      <c r="Z146" s="463">
        <v>4.3563761922617141</v>
      </c>
      <c r="AA146" s="463">
        <v>4.5640446760931885</v>
      </c>
      <c r="AB146" s="463">
        <v>4.7395799620691355</v>
      </c>
      <c r="AC146" s="463">
        <v>5.0882801137727807</v>
      </c>
      <c r="AD146" s="463">
        <v>5.6061728680434975</v>
      </c>
      <c r="AE146" s="464">
        <v>6.021149228434548</v>
      </c>
    </row>
    <row r="147" spans="1:31" x14ac:dyDescent="0.25">
      <c r="A147" s="183" t="s">
        <v>639</v>
      </c>
      <c r="B147" s="463">
        <v>2.4989914004485696</v>
      </c>
      <c r="C147" s="463">
        <v>2.4972441765198834</v>
      </c>
      <c r="D147" s="463">
        <v>2.4901331777654692</v>
      </c>
      <c r="E147" s="463">
        <v>2.5754511007375571</v>
      </c>
      <c r="F147" s="463">
        <v>2.7763942099413006</v>
      </c>
      <c r="G147" s="463">
        <v>2.9185785124747419</v>
      </c>
      <c r="H147" s="463">
        <v>3.0060143191566095</v>
      </c>
      <c r="I147" s="463">
        <v>3.0378864844339182</v>
      </c>
      <c r="J147" s="463">
        <v>3.100076963810078</v>
      </c>
      <c r="K147" s="463">
        <v>3.1172811897437622</v>
      </c>
      <c r="L147" s="463">
        <v>3.1917860522241046</v>
      </c>
      <c r="M147" s="463">
        <v>3.5578186125031115</v>
      </c>
      <c r="N147" s="463">
        <v>3.9607693210762611</v>
      </c>
      <c r="O147" s="463">
        <v>4.1833565428291672</v>
      </c>
      <c r="P147" s="463">
        <v>4.3226848578937735</v>
      </c>
      <c r="Q147" s="463">
        <v>4.3945952565599846</v>
      </c>
      <c r="R147" s="463">
        <v>4.3760061327886639</v>
      </c>
      <c r="S147" s="463">
        <v>4.0514162174189252</v>
      </c>
      <c r="T147" s="463">
        <v>3.9009821812876861</v>
      </c>
      <c r="U147" s="463">
        <v>3.6668953561695594</v>
      </c>
      <c r="V147" s="463">
        <v>3.4582333192939174</v>
      </c>
      <c r="W147" s="463">
        <v>3.7390061173266074</v>
      </c>
      <c r="X147" s="463">
        <v>3.5919964035929701</v>
      </c>
      <c r="Y147" s="463">
        <v>3.4903368631427232</v>
      </c>
      <c r="Z147" s="463">
        <v>3.4757507648305834</v>
      </c>
      <c r="AA147" s="463">
        <v>3.8608113853074726</v>
      </c>
      <c r="AB147" s="463">
        <v>4.2511700624162625</v>
      </c>
      <c r="AC147" s="463">
        <v>4.5069205333022566</v>
      </c>
      <c r="AD147" s="463">
        <v>4.5397994380184477</v>
      </c>
      <c r="AE147" s="464">
        <v>4.6408828504077579</v>
      </c>
    </row>
    <row r="148" spans="1:31" x14ac:dyDescent="0.25">
      <c r="A148" s="183" t="s">
        <v>469</v>
      </c>
      <c r="B148" s="463">
        <v>2.9717237819878646</v>
      </c>
      <c r="C148" s="463">
        <v>2.8629466439268891</v>
      </c>
      <c r="D148" s="463">
        <v>2.8785463034554035</v>
      </c>
      <c r="E148" s="463">
        <v>2.939112921289166</v>
      </c>
      <c r="F148" s="463">
        <v>2.8964754445761747</v>
      </c>
      <c r="G148" s="463">
        <v>2.9408100810242765</v>
      </c>
      <c r="H148" s="463">
        <v>3.124939093991761</v>
      </c>
      <c r="I148" s="463">
        <v>3.1192709927351228</v>
      </c>
      <c r="J148" s="463">
        <v>3.1583490614665917</v>
      </c>
      <c r="K148" s="463">
        <v>3.0749007458725592</v>
      </c>
      <c r="L148" s="463">
        <v>3.127299603894937</v>
      </c>
      <c r="M148" s="463">
        <v>3.2542015022385757</v>
      </c>
      <c r="N148" s="463">
        <v>3.386841108442606</v>
      </c>
      <c r="O148" s="463">
        <v>3.41765189268187</v>
      </c>
      <c r="P148" s="463">
        <v>3.4826696720742487</v>
      </c>
      <c r="Q148" s="463">
        <v>3.5980238288443669</v>
      </c>
      <c r="R148" s="463">
        <v>3.5977947317787087</v>
      </c>
      <c r="S148" s="463">
        <v>3.5267857050656408</v>
      </c>
      <c r="T148" s="463">
        <v>3.3527210649341979</v>
      </c>
      <c r="U148" s="463">
        <v>3.1207514467411515</v>
      </c>
      <c r="V148" s="463">
        <v>3.1218517319230878</v>
      </c>
      <c r="W148" s="463">
        <v>2.9614013015423932</v>
      </c>
      <c r="X148" s="463">
        <v>2.9414426604011323</v>
      </c>
      <c r="Y148" s="463">
        <v>3.0521719355161636</v>
      </c>
      <c r="Z148" s="463">
        <v>3.0591587269383469</v>
      </c>
      <c r="AA148" s="463">
        <v>3.3519874400013854</v>
      </c>
      <c r="AB148" s="463">
        <v>3.1738091658023659</v>
      </c>
      <c r="AC148" s="463">
        <v>3.2178524750286326</v>
      </c>
      <c r="AD148" s="463">
        <v>3.275101514232051</v>
      </c>
      <c r="AE148" s="464">
        <v>3.4054649043560401</v>
      </c>
    </row>
    <row r="149" spans="1:31" x14ac:dyDescent="0.25">
      <c r="A149" s="183" t="s">
        <v>640</v>
      </c>
      <c r="B149" s="463">
        <v>3.5219104547719562</v>
      </c>
      <c r="C149" s="463">
        <v>3.7006885169102537</v>
      </c>
      <c r="D149" s="463">
        <v>3.9094535476849877</v>
      </c>
      <c r="E149" s="463">
        <v>4.0167245523967336</v>
      </c>
      <c r="F149" s="463">
        <v>4.0251292914249817</v>
      </c>
      <c r="G149" s="463">
        <v>4.1219430528452303</v>
      </c>
      <c r="H149" s="463">
        <v>4.0966268014425244</v>
      </c>
      <c r="I149" s="463">
        <v>4.0391247820497664</v>
      </c>
      <c r="J149" s="463">
        <v>4.003883092873977</v>
      </c>
      <c r="K149" s="463">
        <v>3.9499980836624213</v>
      </c>
      <c r="L149" s="463">
        <v>4.0423940357889814</v>
      </c>
      <c r="M149" s="463">
        <v>4.3781638914559471</v>
      </c>
      <c r="N149" s="463">
        <v>4.8152028231536148</v>
      </c>
      <c r="O149" s="463">
        <v>5.3234232302521836</v>
      </c>
      <c r="P149" s="463">
        <v>6.299168331406066</v>
      </c>
      <c r="Q149" s="463">
        <v>7.5179389357849589</v>
      </c>
      <c r="R149" s="463">
        <v>8.0647374359706809</v>
      </c>
      <c r="S149" s="463">
        <v>7.9272381289516982</v>
      </c>
      <c r="T149" s="463">
        <v>7.423046946441235</v>
      </c>
      <c r="U149" s="463">
        <v>6.7948868161550466</v>
      </c>
      <c r="V149" s="463">
        <v>6.0006769619338849</v>
      </c>
      <c r="W149" s="463">
        <v>5.6002898239078327</v>
      </c>
      <c r="X149" s="463">
        <v>5.4275423910478509</v>
      </c>
      <c r="Y149" s="463">
        <v>5.7041317548264372</v>
      </c>
      <c r="Z149" s="463">
        <v>5.9951333728845659</v>
      </c>
      <c r="AA149" s="463">
        <v>6.3898473725142475</v>
      </c>
      <c r="AB149" s="463">
        <v>6.4658047816269946</v>
      </c>
      <c r="AC149" s="463">
        <v>6.7234610457988069</v>
      </c>
      <c r="AD149" s="463">
        <v>6.7008473163195337</v>
      </c>
      <c r="AE149" s="464">
        <v>6.7764268990393477</v>
      </c>
    </row>
    <row r="150" spans="1:31" x14ac:dyDescent="0.25">
      <c r="A150" s="183" t="s">
        <v>470</v>
      </c>
      <c r="B150" s="463">
        <v>2.6421323402874557</v>
      </c>
      <c r="C150" s="463">
        <v>2.7255075104977813</v>
      </c>
      <c r="D150" s="463">
        <v>2.8620787669765986</v>
      </c>
      <c r="E150" s="463">
        <v>2.8494195077913473</v>
      </c>
      <c r="F150" s="463">
        <v>2.880532266484916</v>
      </c>
      <c r="G150" s="463">
        <v>2.9022101466985939</v>
      </c>
      <c r="H150" s="463">
        <v>3.3147776307719119</v>
      </c>
      <c r="I150" s="463">
        <v>3.3713754432004133</v>
      </c>
      <c r="J150" s="463">
        <v>3.2446549927986914</v>
      </c>
      <c r="K150" s="463">
        <v>3.1488305696664307</v>
      </c>
      <c r="L150" s="463">
        <v>3.1607831080751572</v>
      </c>
      <c r="M150" s="463">
        <v>3.2410364483803216</v>
      </c>
      <c r="N150" s="463">
        <v>3.3251604632711693</v>
      </c>
      <c r="O150" s="463">
        <v>3.4072125148852126</v>
      </c>
      <c r="P150" s="463">
        <v>3.3434409384484152</v>
      </c>
      <c r="Q150" s="463">
        <v>3.5210192728236365</v>
      </c>
      <c r="R150" s="463">
        <v>3.5788041342083265</v>
      </c>
      <c r="S150" s="463">
        <v>3.4924784108127014</v>
      </c>
      <c r="T150" s="463">
        <v>3.4762582849435488</v>
      </c>
      <c r="U150" s="463">
        <v>3.239002008500794</v>
      </c>
      <c r="V150" s="463">
        <v>3.3504444907122921</v>
      </c>
      <c r="W150" s="463">
        <v>3.3344930932891494</v>
      </c>
      <c r="X150" s="463">
        <v>3.4292044175298937</v>
      </c>
      <c r="Y150" s="463">
        <v>3.5600074731340658</v>
      </c>
      <c r="Z150" s="463">
        <v>3.5806691444423775</v>
      </c>
      <c r="AA150" s="463">
        <v>3.6464654600248418</v>
      </c>
      <c r="AB150" s="463">
        <v>3.7084010145415762</v>
      </c>
      <c r="AC150" s="463">
        <v>3.7166129457513706</v>
      </c>
      <c r="AD150" s="463">
        <v>3.8185910439346302</v>
      </c>
      <c r="AE150" s="464">
        <v>3.8849330208688766</v>
      </c>
    </row>
    <row r="151" spans="1:31" x14ac:dyDescent="0.25">
      <c r="A151" s="183" t="s">
        <v>641</v>
      </c>
      <c r="B151" s="463">
        <v>2.3553806071697654</v>
      </c>
      <c r="C151" s="463">
        <v>2.282548013216593</v>
      </c>
      <c r="D151" s="463">
        <v>2.2933943846057145</v>
      </c>
      <c r="E151" s="463">
        <v>2.3335486619482451</v>
      </c>
      <c r="F151" s="463">
        <v>2.3575861984787947</v>
      </c>
      <c r="G151" s="463">
        <v>2.3915811191277792</v>
      </c>
      <c r="H151" s="463">
        <v>2.5200853881211684</v>
      </c>
      <c r="I151" s="463">
        <v>2.4632717135477504</v>
      </c>
      <c r="J151" s="463">
        <v>2.4641460056384217</v>
      </c>
      <c r="K151" s="463">
        <v>2.4797617075650185</v>
      </c>
      <c r="L151" s="463">
        <v>2.5003375268021442</v>
      </c>
      <c r="M151" s="463">
        <v>2.5718754725411119</v>
      </c>
      <c r="N151" s="463">
        <v>2.6788064698875407</v>
      </c>
      <c r="O151" s="463">
        <v>2.8362832421524278</v>
      </c>
      <c r="P151" s="463">
        <v>2.9101199787329857</v>
      </c>
      <c r="Q151" s="463">
        <v>3.227774736579605</v>
      </c>
      <c r="R151" s="463">
        <v>3.466655313645397</v>
      </c>
      <c r="S151" s="463">
        <v>3.4696183514928705</v>
      </c>
      <c r="T151" s="463">
        <v>3.0721525595580781</v>
      </c>
      <c r="U151" s="463">
        <v>2.9440447143946358</v>
      </c>
      <c r="V151" s="463">
        <v>2.7924699806644733</v>
      </c>
      <c r="W151" s="463">
        <v>2.4065975680723515</v>
      </c>
      <c r="X151" s="463">
        <v>2.3159786879918962</v>
      </c>
      <c r="Y151" s="463">
        <v>2.4489904369991922</v>
      </c>
      <c r="Z151" s="463">
        <v>2.6070485283724256</v>
      </c>
      <c r="AA151" s="463">
        <v>2.8098303291347313</v>
      </c>
      <c r="AB151" s="463">
        <v>2.7683517647865643</v>
      </c>
      <c r="AC151" s="463">
        <v>2.8281100276793114</v>
      </c>
      <c r="AD151" s="463">
        <v>2.9294412489424673</v>
      </c>
      <c r="AE151" s="464">
        <v>3.1549444647544935</v>
      </c>
    </row>
    <row r="152" spans="1:31" x14ac:dyDescent="0.25">
      <c r="A152" s="183" t="s">
        <v>642</v>
      </c>
      <c r="B152" s="463">
        <v>3.1052773380584728</v>
      </c>
      <c r="C152" s="463">
        <v>3.1212416787450943</v>
      </c>
      <c r="D152" s="463">
        <v>3.1373675984495528</v>
      </c>
      <c r="E152" s="463">
        <v>3.1135838955362352</v>
      </c>
      <c r="F152" s="463">
        <v>3.1509103628323785</v>
      </c>
      <c r="G152" s="463">
        <v>3.1508488585215582</v>
      </c>
      <c r="H152" s="463">
        <v>3.1971274889607089</v>
      </c>
      <c r="I152" s="463">
        <v>3.184739293369109</v>
      </c>
      <c r="J152" s="463">
        <v>3.2200442554111759</v>
      </c>
      <c r="K152" s="463">
        <v>3.2359022325964313</v>
      </c>
      <c r="L152" s="463">
        <v>3.3114098349370966</v>
      </c>
      <c r="M152" s="463">
        <v>3.4749598700626936</v>
      </c>
      <c r="N152" s="463">
        <v>3.5897296677525392</v>
      </c>
      <c r="O152" s="463">
        <v>3.6163990132040111</v>
      </c>
      <c r="P152" s="463">
        <v>3.7027762355413398</v>
      </c>
      <c r="Q152" s="463">
        <v>3.8023503060379937</v>
      </c>
      <c r="R152" s="463">
        <v>3.8676021259160467</v>
      </c>
      <c r="S152" s="463">
        <v>3.8361845798535006</v>
      </c>
      <c r="T152" s="463">
        <v>3.9085131068970766</v>
      </c>
      <c r="U152" s="463">
        <v>3.8481618606975228</v>
      </c>
      <c r="V152" s="463">
        <v>3.8308875840707559</v>
      </c>
      <c r="W152" s="463">
        <v>3.6951814012235542</v>
      </c>
      <c r="X152" s="463">
        <v>3.6233779403000077</v>
      </c>
      <c r="Y152" s="463">
        <v>3.5615435856751572</v>
      </c>
      <c r="Z152" s="463">
        <v>3.4707894363573701</v>
      </c>
      <c r="AA152" s="463">
        <v>3.4582816804159551</v>
      </c>
      <c r="AB152" s="463">
        <v>3.4090650811639307</v>
      </c>
      <c r="AC152" s="463">
        <v>3.520468051882979</v>
      </c>
      <c r="AD152" s="463">
        <v>3.7622977558130875</v>
      </c>
      <c r="AE152" s="464">
        <v>3.9339557646332732</v>
      </c>
    </row>
    <row r="153" spans="1:31" x14ac:dyDescent="0.25">
      <c r="A153" s="183" t="s">
        <v>643</v>
      </c>
      <c r="B153" s="463">
        <v>2.9156952811543388</v>
      </c>
      <c r="C153" s="463">
        <v>2.9445059083002314</v>
      </c>
      <c r="D153" s="463">
        <v>2.798700815418496</v>
      </c>
      <c r="E153" s="463">
        <v>2.6000629808882905</v>
      </c>
      <c r="F153" s="463">
        <v>2.4473472855152951</v>
      </c>
      <c r="G153" s="463">
        <v>2.2740533245040653</v>
      </c>
      <c r="H153" s="463">
        <v>2.1825952635919541</v>
      </c>
      <c r="I153" s="463">
        <v>2.227950303184949</v>
      </c>
      <c r="J153" s="463">
        <v>2.3496451961162612</v>
      </c>
      <c r="K153" s="463">
        <v>2.4789165157170214</v>
      </c>
      <c r="L153" s="463">
        <v>2.6914233867342046</v>
      </c>
      <c r="M153" s="463">
        <v>2.8822047006833871</v>
      </c>
      <c r="N153" s="463">
        <v>3.4411712206961003</v>
      </c>
      <c r="O153" s="463">
        <v>3.8601643260794676</v>
      </c>
      <c r="P153" s="463">
        <v>4.4592033759327396</v>
      </c>
      <c r="Q153" s="463">
        <v>4.9470486822301583</v>
      </c>
      <c r="R153" s="463">
        <v>5.4867894339130689</v>
      </c>
      <c r="S153" s="463">
        <v>4.8854350673573572</v>
      </c>
      <c r="T153" s="463">
        <v>4.1455529832504432</v>
      </c>
      <c r="U153" s="463">
        <v>3.4222364267398255</v>
      </c>
      <c r="V153" s="463">
        <v>3.4570146681002418</v>
      </c>
      <c r="W153" s="463">
        <v>2.8396758084869882</v>
      </c>
      <c r="X153" s="463">
        <v>2.923756244998549</v>
      </c>
      <c r="Y153" s="463">
        <v>3.3451561870907729</v>
      </c>
      <c r="Z153" s="463">
        <v>3.6966781501616408</v>
      </c>
      <c r="AA153" s="463">
        <v>3.7373842030343094</v>
      </c>
      <c r="AB153" s="463">
        <v>3.8414727210364612</v>
      </c>
      <c r="AC153" s="463">
        <v>3.7999553451274704</v>
      </c>
      <c r="AD153" s="463">
        <v>3.7792031866895917</v>
      </c>
      <c r="AE153" s="464">
        <v>3.8861847684190525</v>
      </c>
    </row>
    <row r="154" spans="1:31" x14ac:dyDescent="0.25">
      <c r="A154" s="183" t="s">
        <v>471</v>
      </c>
      <c r="B154" s="463">
        <v>2.4835360846068606</v>
      </c>
      <c r="C154" s="463">
        <v>2.4731809738692134</v>
      </c>
      <c r="D154" s="463">
        <v>2.5290005464798022</v>
      </c>
      <c r="E154" s="463">
        <v>2.5453721981793875</v>
      </c>
      <c r="F154" s="463">
        <v>2.5694486993089427</v>
      </c>
      <c r="G154" s="463">
        <v>2.5419259679591977</v>
      </c>
      <c r="H154" s="463">
        <v>2.5114138183114951</v>
      </c>
      <c r="I154" s="463">
        <v>2.4699750928219699</v>
      </c>
      <c r="J154" s="463">
        <v>2.4560646995162783</v>
      </c>
      <c r="K154" s="463">
        <v>2.4185831100487163</v>
      </c>
      <c r="L154" s="463">
        <v>2.4152527961019561</v>
      </c>
      <c r="M154" s="463">
        <v>2.4974270190230867</v>
      </c>
      <c r="N154" s="463">
        <v>2.5637183903923488</v>
      </c>
      <c r="O154" s="463">
        <v>2.6257309691191262</v>
      </c>
      <c r="P154" s="463">
        <v>2.7023924463985805</v>
      </c>
      <c r="Q154" s="463">
        <v>2.8449750756070991</v>
      </c>
      <c r="R154" s="463">
        <v>2.95723787562694</v>
      </c>
      <c r="S154" s="463">
        <v>2.9900237813730808</v>
      </c>
      <c r="T154" s="463">
        <v>2.9989374994803635</v>
      </c>
      <c r="U154" s="463">
        <v>2.9511515318369077</v>
      </c>
      <c r="V154" s="463">
        <v>2.9129837753942649</v>
      </c>
      <c r="W154" s="463">
        <v>2.8466908861816589</v>
      </c>
      <c r="X154" s="463">
        <v>2.7862039669659291</v>
      </c>
      <c r="Y154" s="463">
        <v>2.7267704564102524</v>
      </c>
      <c r="Z154" s="463">
        <v>2.6524283342032966</v>
      </c>
      <c r="AA154" s="463">
        <v>2.6656494895828975</v>
      </c>
      <c r="AB154" s="463">
        <v>2.6016292832917727</v>
      </c>
      <c r="AC154" s="463">
        <v>2.5762748824801687</v>
      </c>
      <c r="AD154" s="463">
        <v>2.6843297736183809</v>
      </c>
      <c r="AE154" s="464">
        <v>2.7624646252703284</v>
      </c>
    </row>
    <row r="155" spans="1:31" x14ac:dyDescent="0.25">
      <c r="A155" s="183" t="s">
        <v>644</v>
      </c>
      <c r="B155" s="463">
        <v>3.2810494416095288</v>
      </c>
      <c r="C155" s="463">
        <v>3.3123228878724325</v>
      </c>
      <c r="D155" s="463">
        <v>3.373990525722661</v>
      </c>
      <c r="E155" s="463">
        <v>3.3676168026585351</v>
      </c>
      <c r="F155" s="463">
        <v>3.3826643456248142</v>
      </c>
      <c r="G155" s="463">
        <v>3.403118273437113</v>
      </c>
      <c r="H155" s="463">
        <v>3.4756535046455497</v>
      </c>
      <c r="I155" s="463">
        <v>3.4619942740430436</v>
      </c>
      <c r="J155" s="463">
        <v>3.4699133524254093</v>
      </c>
      <c r="K155" s="463">
        <v>3.4091971739530749</v>
      </c>
      <c r="L155" s="463">
        <v>3.3856243090892675</v>
      </c>
      <c r="M155" s="463">
        <v>3.475133752923766</v>
      </c>
      <c r="N155" s="463">
        <v>3.5171453803673036</v>
      </c>
      <c r="O155" s="463">
        <v>3.6391956672509882</v>
      </c>
      <c r="P155" s="463">
        <v>3.9265801328006433</v>
      </c>
      <c r="Q155" s="463">
        <v>4.4981994363122171</v>
      </c>
      <c r="R155" s="463">
        <v>4.9023912322639109</v>
      </c>
      <c r="S155" s="463">
        <v>4.9011241374410073</v>
      </c>
      <c r="T155" s="463">
        <v>4.8453424828146012</v>
      </c>
      <c r="U155" s="463">
        <v>4.7943741363296422</v>
      </c>
      <c r="V155" s="463">
        <v>4.5828850346370329</v>
      </c>
      <c r="W155" s="463">
        <v>4.413412992671562</v>
      </c>
      <c r="X155" s="463">
        <v>4.2739818119162036</v>
      </c>
      <c r="Y155" s="463">
        <v>4.2843203177318081</v>
      </c>
      <c r="Z155" s="463">
        <v>4.3862163701588353</v>
      </c>
      <c r="AA155" s="463">
        <v>4.4320193569415407</v>
      </c>
      <c r="AB155" s="463">
        <v>4.4173281853172197</v>
      </c>
      <c r="AC155" s="463">
        <v>4.4398794988977466</v>
      </c>
      <c r="AD155" s="463">
        <v>4.5210388052177821</v>
      </c>
      <c r="AE155" s="464">
        <v>4.6706489997386251</v>
      </c>
    </row>
    <row r="156" spans="1:31" x14ac:dyDescent="0.25">
      <c r="A156" s="183" t="s">
        <v>358</v>
      </c>
      <c r="B156" s="463">
        <v>3.8242157681573157</v>
      </c>
      <c r="C156" s="463">
        <v>3.564226629200014</v>
      </c>
      <c r="D156" s="463">
        <v>3.4178494731203855</v>
      </c>
      <c r="E156" s="463">
        <v>3.2461521442327088</v>
      </c>
      <c r="F156" s="463">
        <v>3.1589349453674345</v>
      </c>
      <c r="G156" s="463">
        <v>3.0988835781776527</v>
      </c>
      <c r="H156" s="463">
        <v>3.129930033773026</v>
      </c>
      <c r="I156" s="463">
        <v>2.9584653033827397</v>
      </c>
      <c r="J156" s="463">
        <v>2.8944168694335861</v>
      </c>
      <c r="K156" s="463">
        <v>2.8985512696074305</v>
      </c>
      <c r="L156" s="463">
        <v>3.0192104094743861</v>
      </c>
      <c r="M156" s="463">
        <v>3.0454715066216327</v>
      </c>
      <c r="N156" s="463">
        <v>3.2789393669387485</v>
      </c>
      <c r="O156" s="463">
        <v>3.6762220277186604</v>
      </c>
      <c r="P156" s="463">
        <v>3.9380836707583264</v>
      </c>
      <c r="Q156" s="463">
        <v>4.1849323229383675</v>
      </c>
      <c r="R156" s="463">
        <v>4.1176156582400205</v>
      </c>
      <c r="S156" s="463">
        <v>4.0747045967878419</v>
      </c>
      <c r="T156" s="463">
        <v>3.7412992924459223</v>
      </c>
      <c r="U156" s="463">
        <v>3.5199601785656816</v>
      </c>
      <c r="V156" s="463">
        <v>3.6550915362288325</v>
      </c>
      <c r="W156" s="463">
        <v>3.4918944663320404</v>
      </c>
      <c r="X156" s="463">
        <v>3.3462712259553342</v>
      </c>
      <c r="Y156" s="463">
        <v>3.3302893493525501</v>
      </c>
      <c r="Z156" s="463">
        <v>3.2044460374440438</v>
      </c>
      <c r="AA156" s="463">
        <v>3.0788150782109009</v>
      </c>
      <c r="AB156" s="463">
        <v>3.1602126279078879</v>
      </c>
      <c r="AC156" s="463">
        <v>3.0889173344435341</v>
      </c>
      <c r="AD156" s="463">
        <v>3.0178345840406413</v>
      </c>
      <c r="AE156" s="464">
        <v>2.9639055715204403</v>
      </c>
    </row>
    <row r="157" spans="1:31" x14ac:dyDescent="0.25">
      <c r="A157" s="183" t="s">
        <v>645</v>
      </c>
      <c r="B157" s="463">
        <v>2.8885313928642757</v>
      </c>
      <c r="C157" s="463">
        <v>2.8651068062605596</v>
      </c>
      <c r="D157" s="463">
        <v>2.904173926402116</v>
      </c>
      <c r="E157" s="463">
        <v>2.90239247102136</v>
      </c>
      <c r="F157" s="463">
        <v>2.8137484172600709</v>
      </c>
      <c r="G157" s="463">
        <v>2.7642285741516273</v>
      </c>
      <c r="H157" s="463">
        <v>2.7243371718433642</v>
      </c>
      <c r="I157" s="463">
        <v>2.6960407056924125</v>
      </c>
      <c r="J157" s="463">
        <v>2.6442757821074481</v>
      </c>
      <c r="K157" s="463">
        <v>2.6149325237353684</v>
      </c>
      <c r="L157" s="463">
        <v>2.5911456691538222</v>
      </c>
      <c r="M157" s="463">
        <v>2.6712923058679388</v>
      </c>
      <c r="N157" s="463">
        <v>2.8425876810592623</v>
      </c>
      <c r="O157" s="463">
        <v>3.2101193734701541</v>
      </c>
      <c r="P157" s="463">
        <v>3.553722948871139</v>
      </c>
      <c r="Q157" s="463">
        <v>4.3755265199668383</v>
      </c>
      <c r="R157" s="463">
        <v>4.4413695454624209</v>
      </c>
      <c r="S157" s="463">
        <v>3.9822685292754607</v>
      </c>
      <c r="T157" s="463">
        <v>3.5557998688539074</v>
      </c>
      <c r="U157" s="463">
        <v>3.0656753744313678</v>
      </c>
      <c r="V157" s="463">
        <v>2.7716685254758446</v>
      </c>
      <c r="W157" s="463">
        <v>2.4856495139350332</v>
      </c>
      <c r="X157" s="463">
        <v>2.4873983791616192</v>
      </c>
      <c r="Y157" s="463">
        <v>2.6702043066414576</v>
      </c>
      <c r="Z157" s="463">
        <v>2.7094611352631062</v>
      </c>
      <c r="AA157" s="463">
        <v>2.7388116494463612</v>
      </c>
      <c r="AB157" s="463">
        <v>2.8304114296059861</v>
      </c>
      <c r="AC157" s="463">
        <v>2.8526104097677116</v>
      </c>
      <c r="AD157" s="463">
        <v>2.9549049886797092</v>
      </c>
      <c r="AE157" s="464">
        <v>3.0498292614658262</v>
      </c>
    </row>
    <row r="158" spans="1:31" x14ac:dyDescent="0.25">
      <c r="A158" s="183" t="s">
        <v>646</v>
      </c>
      <c r="B158" s="463">
        <v>2.7348907707659968</v>
      </c>
      <c r="C158" s="463">
        <v>2.8001748690512205</v>
      </c>
      <c r="D158" s="463">
        <v>2.7789270605012404</v>
      </c>
      <c r="E158" s="463">
        <v>2.7126947131815613</v>
      </c>
      <c r="F158" s="463">
        <v>2.6322189300764069</v>
      </c>
      <c r="G158" s="463">
        <v>2.6530644187542975</v>
      </c>
      <c r="H158" s="463">
        <v>2.7055236269514107</v>
      </c>
      <c r="I158" s="463">
        <v>2.6620859500092138</v>
      </c>
      <c r="J158" s="463">
        <v>2.7250700476520828</v>
      </c>
      <c r="K158" s="463">
        <v>2.7149774213864593</v>
      </c>
      <c r="L158" s="463">
        <v>2.7521243162063622</v>
      </c>
      <c r="M158" s="463">
        <v>2.9088365114212542</v>
      </c>
      <c r="N158" s="463">
        <v>3.0421275187563852</v>
      </c>
      <c r="O158" s="463">
        <v>3.1390922212469965</v>
      </c>
      <c r="P158" s="463">
        <v>3.3244243033083567</v>
      </c>
      <c r="Q158" s="463">
        <v>3.4015700496196395</v>
      </c>
      <c r="R158" s="463">
        <v>3.6886969998672652</v>
      </c>
      <c r="S158" s="463">
        <v>3.805778466803067</v>
      </c>
      <c r="T158" s="463">
        <v>3.6972355550375431</v>
      </c>
      <c r="U158" s="463">
        <v>3.6327733161621309</v>
      </c>
      <c r="V158" s="463">
        <v>3.5763620898624584</v>
      </c>
      <c r="W158" s="463">
        <v>3.6309145347757741</v>
      </c>
      <c r="X158" s="463">
        <v>3.6036543877729352</v>
      </c>
      <c r="Y158" s="463">
        <v>3.5282409136735651</v>
      </c>
      <c r="Z158" s="463">
        <v>3.451443612951504</v>
      </c>
      <c r="AA158" s="463">
        <v>3.428173470726541</v>
      </c>
      <c r="AB158" s="463">
        <v>3.4219787687743222</v>
      </c>
      <c r="AC158" s="463">
        <v>3.4099034952392375</v>
      </c>
      <c r="AD158" s="463">
        <v>3.6049893213955801</v>
      </c>
      <c r="AE158" s="464">
        <v>3.7597635884690397</v>
      </c>
    </row>
    <row r="159" spans="1:31" x14ac:dyDescent="0.25">
      <c r="A159" s="183" t="s">
        <v>647</v>
      </c>
      <c r="B159" s="463">
        <v>2.3750188456917303</v>
      </c>
      <c r="C159" s="463">
        <v>2.4180176505377653</v>
      </c>
      <c r="D159" s="463">
        <v>2.4310574226179975</v>
      </c>
      <c r="E159" s="463">
        <v>2.4096040223010866</v>
      </c>
      <c r="F159" s="463">
        <v>2.4174569938958261</v>
      </c>
      <c r="G159" s="463">
        <v>2.4747002248943581</v>
      </c>
      <c r="H159" s="463">
        <v>2.5217540301703409</v>
      </c>
      <c r="I159" s="463">
        <v>2.5987544844564674</v>
      </c>
      <c r="J159" s="463">
        <v>2.6693548124007136</v>
      </c>
      <c r="K159" s="463">
        <v>2.69005932458749</v>
      </c>
      <c r="L159" s="463">
        <v>2.7591366040656364</v>
      </c>
      <c r="M159" s="463">
        <v>2.9432370978418376</v>
      </c>
      <c r="N159" s="463">
        <v>3.1193253415941244</v>
      </c>
      <c r="O159" s="463">
        <v>3.2367887212279038</v>
      </c>
      <c r="P159" s="463">
        <v>3.309280912106352</v>
      </c>
      <c r="Q159" s="463">
        <v>3.3838544146060276</v>
      </c>
      <c r="R159" s="463">
        <v>3.5007602855045623</v>
      </c>
      <c r="S159" s="463">
        <v>3.5666476647451058</v>
      </c>
      <c r="T159" s="463">
        <v>3.7008536865523913</v>
      </c>
      <c r="U159" s="463">
        <v>3.6805962716055509</v>
      </c>
      <c r="V159" s="463">
        <v>3.4602733955054674</v>
      </c>
      <c r="W159" s="463">
        <v>3.2828537481628088</v>
      </c>
      <c r="X159" s="463">
        <v>3.225691514884073</v>
      </c>
      <c r="Y159" s="463">
        <v>3.2852864593855</v>
      </c>
      <c r="Z159" s="463">
        <v>3.2195372940515399</v>
      </c>
      <c r="AA159" s="463">
        <v>3.1849386034324683</v>
      </c>
      <c r="AB159" s="463">
        <v>3.1275807011343399</v>
      </c>
      <c r="AC159" s="463">
        <v>3.0801158767095993</v>
      </c>
      <c r="AD159" s="463">
        <v>3.1629089946804227</v>
      </c>
      <c r="AE159" s="464">
        <v>3.3251543420367389</v>
      </c>
    </row>
    <row r="160" spans="1:31" x14ac:dyDescent="0.25">
      <c r="A160" s="183" t="s">
        <v>648</v>
      </c>
      <c r="B160" s="463">
        <v>3.1397251100066521</v>
      </c>
      <c r="C160" s="463">
        <v>2.9335997203858324</v>
      </c>
      <c r="D160" s="463">
        <v>2.6972838992847694</v>
      </c>
      <c r="E160" s="463">
        <v>2.5895897990646399</v>
      </c>
      <c r="F160" s="463">
        <v>2.5566279645641328</v>
      </c>
      <c r="G160" s="463">
        <v>2.5286211468846918</v>
      </c>
      <c r="H160" s="463">
        <v>2.528791981016584</v>
      </c>
      <c r="I160" s="463">
        <v>2.5052062334007368</v>
      </c>
      <c r="J160" s="463">
        <v>2.5581474866449181</v>
      </c>
      <c r="K160" s="463">
        <v>2.5712371864137795</v>
      </c>
      <c r="L160" s="463">
        <v>2.608984572555975</v>
      </c>
      <c r="M160" s="463">
        <v>2.5956540233449052</v>
      </c>
      <c r="N160" s="463">
        <v>2.7505743726252581</v>
      </c>
      <c r="O160" s="463">
        <v>2.7909699540618966</v>
      </c>
      <c r="P160" s="463">
        <v>2.9304074474876245</v>
      </c>
      <c r="Q160" s="463">
        <v>3.2156380103322664</v>
      </c>
      <c r="R160" s="463">
        <v>3.4325267287582073</v>
      </c>
      <c r="S160" s="463">
        <v>3.6338333597589294</v>
      </c>
      <c r="T160" s="463">
        <v>3.6386057627277077</v>
      </c>
      <c r="U160" s="463">
        <v>3.7627460880572614</v>
      </c>
      <c r="V160" s="463">
        <v>3.5139471920913339</v>
      </c>
      <c r="W160" s="463">
        <v>3.3041373272155203</v>
      </c>
      <c r="X160" s="463">
        <v>3.1642234946182097</v>
      </c>
      <c r="Y160" s="463">
        <v>3.2961478289687571</v>
      </c>
      <c r="Z160" s="463">
        <v>3.4643180772039184</v>
      </c>
      <c r="AA160" s="463">
        <v>3.2438055030551523</v>
      </c>
      <c r="AB160" s="463">
        <v>3.1294175223357668</v>
      </c>
      <c r="AC160" s="463">
        <v>3.0837217872800435</v>
      </c>
      <c r="AD160" s="463">
        <v>3.0859535745265085</v>
      </c>
      <c r="AE160" s="464">
        <v>3.1935491951356982</v>
      </c>
    </row>
    <row r="161" spans="1:31" x14ac:dyDescent="0.25">
      <c r="A161" s="183" t="s">
        <v>649</v>
      </c>
      <c r="B161" s="463">
        <v>3.9578996744069981</v>
      </c>
      <c r="C161" s="463">
        <v>4.0666337338252978</v>
      </c>
      <c r="D161" s="463">
        <v>4.1478460036211322</v>
      </c>
      <c r="E161" s="463">
        <v>4.1686746437653968</v>
      </c>
      <c r="F161" s="463">
        <v>4.1601345213897538</v>
      </c>
      <c r="G161" s="463">
        <v>4.3224393233940139</v>
      </c>
      <c r="H161" s="463">
        <v>4.3457984524956652</v>
      </c>
      <c r="I161" s="463">
        <v>4.4653664976010914</v>
      </c>
      <c r="J161" s="463">
        <v>4.5098647002967818</v>
      </c>
      <c r="K161" s="463">
        <v>4.604662225186174</v>
      </c>
      <c r="L161" s="463">
        <v>4.8453441981611283</v>
      </c>
      <c r="M161" s="463">
        <v>5.1150825871561345</v>
      </c>
      <c r="N161" s="463">
        <v>5.2937072213748486</v>
      </c>
      <c r="O161" s="463">
        <v>5.391920618390138</v>
      </c>
      <c r="P161" s="463">
        <v>5.6709806555829889</v>
      </c>
      <c r="Q161" s="463">
        <v>6.2160412072933928</v>
      </c>
      <c r="R161" s="463">
        <v>6.7923257602368476</v>
      </c>
      <c r="S161" s="463">
        <v>6.7025895851864199</v>
      </c>
      <c r="T161" s="463">
        <v>6.2092567391723446</v>
      </c>
      <c r="U161" s="463">
        <v>5.9532213892840531</v>
      </c>
      <c r="V161" s="463">
        <v>5.5860613350152963</v>
      </c>
      <c r="W161" s="463">
        <v>5.3392558589599446</v>
      </c>
      <c r="X161" s="463">
        <v>5.0810208582783245</v>
      </c>
      <c r="Y161" s="463">
        <v>5.0123370217793841</v>
      </c>
      <c r="Z161" s="463">
        <v>4.9953649060690282</v>
      </c>
      <c r="AA161" s="463">
        <v>4.9256502404152034</v>
      </c>
      <c r="AB161" s="463">
        <v>4.909933166580517</v>
      </c>
      <c r="AC161" s="463">
        <v>4.9927867450028334</v>
      </c>
      <c r="AD161" s="463">
        <v>5.0685190332717971</v>
      </c>
      <c r="AE161" s="464">
        <v>5.2427842047972879</v>
      </c>
    </row>
    <row r="162" spans="1:31" x14ac:dyDescent="0.25">
      <c r="A162" s="183" t="s">
        <v>650</v>
      </c>
      <c r="B162" s="463">
        <v>3.286977534763361</v>
      </c>
      <c r="C162" s="463">
        <v>3.0877611945497447</v>
      </c>
      <c r="D162" s="463">
        <v>3.0164053888809117</v>
      </c>
      <c r="E162" s="463">
        <v>2.9943810075033621</v>
      </c>
      <c r="F162" s="463">
        <v>3.0357028120647436</v>
      </c>
      <c r="G162" s="463">
        <v>3.0477312201018116</v>
      </c>
      <c r="H162" s="463">
        <v>3.092288263314114</v>
      </c>
      <c r="I162" s="463">
        <v>3.1154144831346384</v>
      </c>
      <c r="J162" s="463">
        <v>3.1739875689276991</v>
      </c>
      <c r="K162" s="463">
        <v>3.1809458642110253</v>
      </c>
      <c r="L162" s="463">
        <v>3.2318978153680114</v>
      </c>
      <c r="M162" s="463">
        <v>3.3918949115226078</v>
      </c>
      <c r="N162" s="463">
        <v>3.5051394571911776</v>
      </c>
      <c r="O162" s="463">
        <v>3.5975639202002667</v>
      </c>
      <c r="P162" s="463">
        <v>3.5683078964534403</v>
      </c>
      <c r="Q162" s="463">
        <v>3.7702893386219798</v>
      </c>
      <c r="R162" s="463">
        <v>4.3437070055918197</v>
      </c>
      <c r="S162" s="463">
        <v>4.3760214563570052</v>
      </c>
      <c r="T162" s="463">
        <v>4.2249688153910343</v>
      </c>
      <c r="U162" s="463">
        <v>4.0495508057779803</v>
      </c>
      <c r="V162" s="463">
        <v>3.9500872395849265</v>
      </c>
      <c r="W162" s="463">
        <v>3.8482055184272097</v>
      </c>
      <c r="X162" s="463">
        <v>3.7597231326981189</v>
      </c>
      <c r="Y162" s="463">
        <v>3.7444344189304175</v>
      </c>
      <c r="Z162" s="463">
        <v>3.6028811378804315</v>
      </c>
      <c r="AA162" s="463">
        <v>3.6157195616309767</v>
      </c>
      <c r="AB162" s="463">
        <v>3.5612302740321344</v>
      </c>
      <c r="AC162" s="463">
        <v>3.5186917108888882</v>
      </c>
      <c r="AD162" s="463">
        <v>3.4320094126243075</v>
      </c>
      <c r="AE162" s="464">
        <v>3.4891836387979684</v>
      </c>
    </row>
    <row r="163" spans="1:31" x14ac:dyDescent="0.25">
      <c r="A163" s="183" t="s">
        <v>651</v>
      </c>
      <c r="B163" s="463">
        <v>2.6822420722401277</v>
      </c>
      <c r="C163" s="463">
        <v>2.6785890202819691</v>
      </c>
      <c r="D163" s="463">
        <v>2.6791029706197094</v>
      </c>
      <c r="E163" s="463">
        <v>2.6829587058818585</v>
      </c>
      <c r="F163" s="463">
        <v>2.7235150384389826</v>
      </c>
      <c r="G163" s="463">
        <v>2.643261249762519</v>
      </c>
      <c r="H163" s="463">
        <v>2.5511031329132012</v>
      </c>
      <c r="I163" s="463">
        <v>2.4597978834962442</v>
      </c>
      <c r="J163" s="463">
        <v>2.4782369819671675</v>
      </c>
      <c r="K163" s="463">
        <v>2.4955603817105034</v>
      </c>
      <c r="L163" s="463">
        <v>2.503649841210013</v>
      </c>
      <c r="M163" s="463">
        <v>2.5889536092355154</v>
      </c>
      <c r="N163" s="463">
        <v>2.6527700629465474</v>
      </c>
      <c r="O163" s="463">
        <v>2.7225255646914972</v>
      </c>
      <c r="P163" s="463">
        <v>2.8080194177470688</v>
      </c>
      <c r="Q163" s="463">
        <v>2.8926209879978391</v>
      </c>
      <c r="R163" s="463">
        <v>3.0349446095339436</v>
      </c>
      <c r="S163" s="463">
        <v>2.9774987264867527</v>
      </c>
      <c r="T163" s="463">
        <v>3.0053878185184684</v>
      </c>
      <c r="U163" s="463">
        <v>2.8963987503606199</v>
      </c>
      <c r="V163" s="463">
        <v>2.8627931821015169</v>
      </c>
      <c r="W163" s="463">
        <v>2.8198609244348112</v>
      </c>
      <c r="X163" s="463">
        <v>2.7295337696876536</v>
      </c>
      <c r="Y163" s="463">
        <v>2.8008954513520425</v>
      </c>
      <c r="Z163" s="463">
        <v>2.9277499301839685</v>
      </c>
      <c r="AA163" s="463">
        <v>3.2266513375372456</v>
      </c>
      <c r="AB163" s="463">
        <v>3.2248572717615378</v>
      </c>
      <c r="AC163" s="463">
        <v>3.2755218069688299</v>
      </c>
      <c r="AD163" s="463">
        <v>3.2402569274347228</v>
      </c>
      <c r="AE163" s="464">
        <v>3.2771478378433336</v>
      </c>
    </row>
    <row r="164" spans="1:31" x14ac:dyDescent="0.25">
      <c r="A164" s="183" t="s">
        <v>652</v>
      </c>
      <c r="B164" s="463">
        <v>3.4093500830123524</v>
      </c>
      <c r="C164" s="463">
        <v>3.3541366230062883</v>
      </c>
      <c r="D164" s="463">
        <v>3.2248203779823279</v>
      </c>
      <c r="E164" s="463">
        <v>3.358959564120827</v>
      </c>
      <c r="F164" s="463">
        <v>3.1082212736061376</v>
      </c>
      <c r="G164" s="463">
        <v>3.1913790347076079</v>
      </c>
      <c r="H164" s="463">
        <v>3.1018293851615857</v>
      </c>
      <c r="I164" s="463">
        <v>2.9886907505248415</v>
      </c>
      <c r="J164" s="463">
        <v>3.0716089547356948</v>
      </c>
      <c r="K164" s="463">
        <v>2.9935517536663552</v>
      </c>
      <c r="L164" s="463">
        <v>3.0263380048890816</v>
      </c>
      <c r="M164" s="463">
        <v>3.2089499045815035</v>
      </c>
      <c r="N164" s="463">
        <v>3.3944549386601861</v>
      </c>
      <c r="O164" s="463">
        <v>3.50562999292013</v>
      </c>
      <c r="P164" s="463">
        <v>3.9358354317928748</v>
      </c>
      <c r="Q164" s="463">
        <v>4.7570598601081198</v>
      </c>
      <c r="R164" s="463">
        <v>5.3919246058048698</v>
      </c>
      <c r="S164" s="463">
        <v>5.0756240031750881</v>
      </c>
      <c r="T164" s="463">
        <v>4.2011848982269955</v>
      </c>
      <c r="U164" s="463">
        <v>3.8267895130172871</v>
      </c>
      <c r="V164" s="463">
        <v>3.4026233135573292</v>
      </c>
      <c r="W164" s="463">
        <v>3.1412200924510372</v>
      </c>
      <c r="X164" s="463">
        <v>3.0906613528344793</v>
      </c>
      <c r="Y164" s="463">
        <v>3.1640548808787319</v>
      </c>
      <c r="Z164" s="463">
        <v>3.2372745323158729</v>
      </c>
      <c r="AA164" s="463">
        <v>3.5510386550914483</v>
      </c>
      <c r="AB164" s="463">
        <v>3.5887661066016063</v>
      </c>
      <c r="AC164" s="463">
        <v>3.7078084239819815</v>
      </c>
      <c r="AD164" s="463">
        <v>4.0600299020170523</v>
      </c>
      <c r="AE164" s="464">
        <v>4.1933265447267116</v>
      </c>
    </row>
    <row r="165" spans="1:31" x14ac:dyDescent="0.25">
      <c r="A165" s="183" t="s">
        <v>521</v>
      </c>
      <c r="B165" s="463">
        <v>8.1160819548383945</v>
      </c>
      <c r="C165" s="463">
        <v>7.3940393102238495</v>
      </c>
      <c r="D165" s="463">
        <v>7.2607616407947608</v>
      </c>
      <c r="E165" s="463">
        <v>7.3921489863152328</v>
      </c>
      <c r="F165" s="463">
        <v>7.4869674383672065</v>
      </c>
      <c r="G165" s="463">
        <v>7.2449143471380451</v>
      </c>
      <c r="H165" s="463">
        <v>6.9107753951604449</v>
      </c>
      <c r="I165" s="463">
        <v>6.2674194100893565</v>
      </c>
      <c r="J165" s="463">
        <v>5.8971034586132101</v>
      </c>
      <c r="K165" s="463">
        <v>5.629208799409219</v>
      </c>
      <c r="L165" s="463">
        <v>5.4022260638331598</v>
      </c>
      <c r="M165" s="463">
        <v>5.4244222254766958</v>
      </c>
      <c r="N165" s="463">
        <v>6.0001627754200015</v>
      </c>
      <c r="O165" s="463">
        <v>6.6488530663607257</v>
      </c>
      <c r="P165" s="463">
        <v>7.5578221394521563</v>
      </c>
      <c r="Q165" s="463">
        <v>9.1226694542715325</v>
      </c>
      <c r="R165" s="463">
        <v>9.3397999164798922</v>
      </c>
      <c r="S165" s="463">
        <v>9.0527611217005486</v>
      </c>
      <c r="T165" s="463">
        <v>8.6270940107781655</v>
      </c>
      <c r="U165" s="463">
        <v>8.2222452613639838</v>
      </c>
      <c r="V165" s="463">
        <v>8.7622534677509289</v>
      </c>
      <c r="W165" s="463">
        <v>8.3567227115170404</v>
      </c>
      <c r="X165" s="463">
        <v>8.6309890693535731</v>
      </c>
      <c r="Y165" s="463">
        <v>8.7554407729506902</v>
      </c>
      <c r="Z165" s="463">
        <v>8.8833912160265225</v>
      </c>
      <c r="AA165" s="463">
        <v>8.9623741883674182</v>
      </c>
      <c r="AB165" s="463">
        <v>9.066248176349184</v>
      </c>
      <c r="AC165" s="463">
        <v>9.1513345538517239</v>
      </c>
      <c r="AD165" s="463">
        <v>9.4823563016573065</v>
      </c>
      <c r="AE165" s="464">
        <v>9.2921684086368987</v>
      </c>
    </row>
    <row r="166" spans="1:31" x14ac:dyDescent="0.25">
      <c r="A166" s="183" t="s">
        <v>653</v>
      </c>
      <c r="B166" s="463">
        <v>2.9267838685871563</v>
      </c>
      <c r="C166" s="463">
        <v>2.88088784549223</v>
      </c>
      <c r="D166" s="463">
        <v>2.8808305096226041</v>
      </c>
      <c r="E166" s="463">
        <v>2.9004976233179027</v>
      </c>
      <c r="F166" s="463">
        <v>2.9455665015799641</v>
      </c>
      <c r="G166" s="463">
        <v>2.9776086285318795</v>
      </c>
      <c r="H166" s="463">
        <v>2.9827212244428143</v>
      </c>
      <c r="I166" s="463">
        <v>2.9795336653614304</v>
      </c>
      <c r="J166" s="463">
        <v>2.9871035240312818</v>
      </c>
      <c r="K166" s="463">
        <v>2.96700078195687</v>
      </c>
      <c r="L166" s="463">
        <v>2.9972593086340655</v>
      </c>
      <c r="M166" s="463">
        <v>3.1510625988567456</v>
      </c>
      <c r="N166" s="463">
        <v>3.2688184876823527</v>
      </c>
      <c r="O166" s="463">
        <v>3.3908047781432784</v>
      </c>
      <c r="P166" s="463">
        <v>3.5466448031835087</v>
      </c>
      <c r="Q166" s="463">
        <v>3.7702936127744104</v>
      </c>
      <c r="R166" s="463">
        <v>3.954243339060838</v>
      </c>
      <c r="S166" s="463">
        <v>4.055611131137141</v>
      </c>
      <c r="T166" s="463">
        <v>4.0231112280883545</v>
      </c>
      <c r="U166" s="463">
        <v>3.9431254514060354</v>
      </c>
      <c r="V166" s="463">
        <v>3.8578794744243741</v>
      </c>
      <c r="W166" s="463">
        <v>3.76840807063867</v>
      </c>
      <c r="X166" s="463">
        <v>3.7247978172702769</v>
      </c>
      <c r="Y166" s="463">
        <v>3.5804749854638755</v>
      </c>
      <c r="Z166" s="463">
        <v>3.6696813275793514</v>
      </c>
      <c r="AA166" s="463">
        <v>3.7513674891456019</v>
      </c>
      <c r="AB166" s="463">
        <v>3.6607452230850828</v>
      </c>
      <c r="AC166" s="463">
        <v>3.6872614656438873</v>
      </c>
      <c r="AD166" s="463">
        <v>3.8358305269156889</v>
      </c>
      <c r="AE166" s="464">
        <v>4.0226562422348104</v>
      </c>
    </row>
    <row r="167" spans="1:31" x14ac:dyDescent="0.25">
      <c r="A167" s="183" t="s">
        <v>472</v>
      </c>
      <c r="B167" s="463">
        <v>2.1569546311182912</v>
      </c>
      <c r="C167" s="463">
        <v>2.1663512386592254</v>
      </c>
      <c r="D167" s="463">
        <v>2.3235144858853944</v>
      </c>
      <c r="E167" s="463">
        <v>2.3104679454223644</v>
      </c>
      <c r="F167" s="463">
        <v>2.2649096048355863</v>
      </c>
      <c r="G167" s="463">
        <v>2.1594212648666611</v>
      </c>
      <c r="H167" s="463">
        <v>2.1990682797797851</v>
      </c>
      <c r="I167" s="463">
        <v>2.228878154885122</v>
      </c>
      <c r="J167" s="463">
        <v>2.2771052802703209</v>
      </c>
      <c r="K167" s="463">
        <v>2.3439437126917246</v>
      </c>
      <c r="L167" s="463">
        <v>2.5176836413101333</v>
      </c>
      <c r="M167" s="463">
        <v>2.6558640281864214</v>
      </c>
      <c r="N167" s="463">
        <v>2.8321978600063016</v>
      </c>
      <c r="O167" s="463">
        <v>2.9092302404114077</v>
      </c>
      <c r="P167" s="463">
        <v>2.8973439535206404</v>
      </c>
      <c r="Q167" s="463">
        <v>2.9376345835355449</v>
      </c>
      <c r="R167" s="463">
        <v>2.9004651459552009</v>
      </c>
      <c r="S167" s="463">
        <v>2.7932880209828022</v>
      </c>
      <c r="T167" s="463">
        <v>2.7070814922412398</v>
      </c>
      <c r="U167" s="463">
        <v>2.7076539752473892</v>
      </c>
      <c r="V167" s="463">
        <v>2.798514958059553</v>
      </c>
      <c r="W167" s="463">
        <v>2.791164363414719</v>
      </c>
      <c r="X167" s="463">
        <v>2.9029747883552868</v>
      </c>
      <c r="Y167" s="463">
        <v>3.1206870837342442</v>
      </c>
      <c r="Z167" s="463">
        <v>3.3146730943499252</v>
      </c>
      <c r="AA167" s="463">
        <v>3.4701175427088762</v>
      </c>
      <c r="AB167" s="463">
        <v>3.4811336937258566</v>
      </c>
      <c r="AC167" s="463">
        <v>3.6222187408624364</v>
      </c>
      <c r="AD167" s="463">
        <v>3.6406237798208783</v>
      </c>
      <c r="AE167" s="464">
        <v>3.6809742287655443</v>
      </c>
    </row>
    <row r="168" spans="1:31" x14ac:dyDescent="0.25">
      <c r="A168" s="183" t="s">
        <v>654</v>
      </c>
      <c r="B168" s="463">
        <v>2.8898716379692533</v>
      </c>
      <c r="C168" s="463">
        <v>2.834672767382719</v>
      </c>
      <c r="D168" s="463">
        <v>2.8507002162762967</v>
      </c>
      <c r="E168" s="463">
        <v>2.8900716070925947</v>
      </c>
      <c r="F168" s="463">
        <v>2.8187797828408354</v>
      </c>
      <c r="G168" s="463">
        <v>2.7700228334478494</v>
      </c>
      <c r="H168" s="463">
        <v>2.7454216781973257</v>
      </c>
      <c r="I168" s="463">
        <v>2.7263315963450241</v>
      </c>
      <c r="J168" s="463">
        <v>2.7522217920960363</v>
      </c>
      <c r="K168" s="463">
        <v>2.6956176276204808</v>
      </c>
      <c r="L168" s="463">
        <v>2.6773635839369643</v>
      </c>
      <c r="M168" s="463">
        <v>2.7420493867232358</v>
      </c>
      <c r="N168" s="463">
        <v>2.7918031787326898</v>
      </c>
      <c r="O168" s="463">
        <v>2.8375614403934395</v>
      </c>
      <c r="P168" s="463">
        <v>2.8628912802214637</v>
      </c>
      <c r="Q168" s="463">
        <v>2.9885885570285575</v>
      </c>
      <c r="R168" s="463">
        <v>3.175643996477536</v>
      </c>
      <c r="S168" s="463">
        <v>3.2644948555310838</v>
      </c>
      <c r="T168" s="463">
        <v>3.2683104067010365</v>
      </c>
      <c r="U168" s="463">
        <v>3.2471413614274449</v>
      </c>
      <c r="V168" s="463">
        <v>3.2639193396522543</v>
      </c>
      <c r="W168" s="463">
        <v>3.2186354921797666</v>
      </c>
      <c r="X168" s="463">
        <v>3.1963635743951562</v>
      </c>
      <c r="Y168" s="463">
        <v>3.0623093412538442</v>
      </c>
      <c r="Z168" s="463">
        <v>3.0235145619775357</v>
      </c>
      <c r="AA168" s="463">
        <v>3.0216842157201946</v>
      </c>
      <c r="AB168" s="463">
        <v>3.1227229225128648</v>
      </c>
      <c r="AC168" s="463">
        <v>3.1115336370451447</v>
      </c>
      <c r="AD168" s="463">
        <v>3.2204666687775738</v>
      </c>
      <c r="AE168" s="464">
        <v>3.3844692074800022</v>
      </c>
    </row>
    <row r="169" spans="1:31" x14ac:dyDescent="0.25">
      <c r="A169" s="183" t="s">
        <v>655</v>
      </c>
      <c r="B169" s="463">
        <v>2.4706317541547373</v>
      </c>
      <c r="C169" s="463">
        <v>2.473734863807139</v>
      </c>
      <c r="D169" s="463">
        <v>2.6590376515932941</v>
      </c>
      <c r="E169" s="463">
        <v>2.6447510067232733</v>
      </c>
      <c r="F169" s="463">
        <v>2.6544680078319369</v>
      </c>
      <c r="G169" s="463">
        <v>2.6562013616111848</v>
      </c>
      <c r="H169" s="463">
        <v>2.6766580382177314</v>
      </c>
      <c r="I169" s="463">
        <v>2.625072389171526</v>
      </c>
      <c r="J169" s="463">
        <v>2.6827975881207324</v>
      </c>
      <c r="K169" s="463">
        <v>2.6977216407548901</v>
      </c>
      <c r="L169" s="463">
        <v>2.7513137344438272</v>
      </c>
      <c r="M169" s="463">
        <v>2.8388007740812848</v>
      </c>
      <c r="N169" s="463">
        <v>2.8833303589326245</v>
      </c>
      <c r="O169" s="463">
        <v>2.9271957059825962</v>
      </c>
      <c r="P169" s="463">
        <v>2.9456098612475259</v>
      </c>
      <c r="Q169" s="463">
        <v>2.9413087406825587</v>
      </c>
      <c r="R169" s="463">
        <v>2.9363874749271286</v>
      </c>
      <c r="S169" s="463">
        <v>2.9060550847858182</v>
      </c>
      <c r="T169" s="463">
        <v>2.8656377957216344</v>
      </c>
      <c r="U169" s="463">
        <v>2.8811175527197528</v>
      </c>
      <c r="V169" s="463">
        <v>2.8067954650489537</v>
      </c>
      <c r="W169" s="463">
        <v>2.7544355044573576</v>
      </c>
      <c r="X169" s="463">
        <v>2.6920005550576454</v>
      </c>
      <c r="Y169" s="463">
        <v>2.6368658489775982</v>
      </c>
      <c r="Z169" s="463">
        <v>2.6866410545410879</v>
      </c>
      <c r="AA169" s="463">
        <v>2.8793767485597588</v>
      </c>
      <c r="AB169" s="463">
        <v>2.9942833297804068</v>
      </c>
      <c r="AC169" s="463">
        <v>2.9701949811572947</v>
      </c>
      <c r="AD169" s="463">
        <v>2.8404336950533895</v>
      </c>
      <c r="AE169" s="464">
        <v>2.8114673205189167</v>
      </c>
    </row>
    <row r="170" spans="1:31" x14ac:dyDescent="0.25">
      <c r="A170" s="183" t="s">
        <v>656</v>
      </c>
      <c r="B170" s="463">
        <v>2.0067205764938101</v>
      </c>
      <c r="C170" s="463">
        <v>2.0114593874547997</v>
      </c>
      <c r="D170" s="463">
        <v>2.0655826606923724</v>
      </c>
      <c r="E170" s="463">
        <v>2.1064989276050299</v>
      </c>
      <c r="F170" s="463">
        <v>2.1330032675887223</v>
      </c>
      <c r="G170" s="463">
        <v>2.1327819936882388</v>
      </c>
      <c r="H170" s="463">
        <v>2.1419166598960473</v>
      </c>
      <c r="I170" s="463">
        <v>2.1894231420265569</v>
      </c>
      <c r="J170" s="463">
        <v>2.2035230620169575</v>
      </c>
      <c r="K170" s="463">
        <v>2.2267463078819327</v>
      </c>
      <c r="L170" s="463">
        <v>2.2188358377411621</v>
      </c>
      <c r="M170" s="463">
        <v>2.3555246153882647</v>
      </c>
      <c r="N170" s="463">
        <v>2.4512727947391113</v>
      </c>
      <c r="O170" s="463">
        <v>2.5253044690869166</v>
      </c>
      <c r="P170" s="463">
        <v>2.6983311433360861</v>
      </c>
      <c r="Q170" s="463">
        <v>2.9484259392531231</v>
      </c>
      <c r="R170" s="463">
        <v>3.2241810741000627</v>
      </c>
      <c r="S170" s="463">
        <v>3.3986918100985863</v>
      </c>
      <c r="T170" s="463">
        <v>3.4164636826666834</v>
      </c>
      <c r="U170" s="463">
        <v>3.4240617902914332</v>
      </c>
      <c r="V170" s="463">
        <v>3.3323660094335996</v>
      </c>
      <c r="W170" s="463">
        <v>3.1982695040000588</v>
      </c>
      <c r="X170" s="463">
        <v>3.1909086483889828</v>
      </c>
      <c r="Y170" s="463">
        <v>3.2026765001293778</v>
      </c>
      <c r="Z170" s="463">
        <v>3.218503277309912</v>
      </c>
      <c r="AA170" s="463">
        <v>3.175708678436683</v>
      </c>
      <c r="AB170" s="463">
        <v>3.3080508622046314</v>
      </c>
      <c r="AC170" s="463">
        <v>3.4668271695505273</v>
      </c>
      <c r="AD170" s="463">
        <v>3.808895576553859</v>
      </c>
      <c r="AE170" s="464">
        <v>4.1409407777875051</v>
      </c>
    </row>
    <row r="171" spans="1:31" x14ac:dyDescent="0.25">
      <c r="A171" s="183" t="s">
        <v>473</v>
      </c>
      <c r="B171" s="463">
        <v>2.2972828685171032</v>
      </c>
      <c r="C171" s="463">
        <v>2.3591643962715945</v>
      </c>
      <c r="D171" s="463">
        <v>2.4134796914087522</v>
      </c>
      <c r="E171" s="463">
        <v>2.3994177362174884</v>
      </c>
      <c r="F171" s="463">
        <v>2.4439453126046606</v>
      </c>
      <c r="G171" s="463">
        <v>2.4473565112353066</v>
      </c>
      <c r="H171" s="463">
        <v>2.4598905325087963</v>
      </c>
      <c r="I171" s="463">
        <v>2.4836454027756436</v>
      </c>
      <c r="J171" s="463">
        <v>2.4676307462404941</v>
      </c>
      <c r="K171" s="463">
        <v>2.3983609841468239</v>
      </c>
      <c r="L171" s="463">
        <v>2.3661628607742382</v>
      </c>
      <c r="M171" s="463">
        <v>2.4270633255343488</v>
      </c>
      <c r="N171" s="463">
        <v>2.4177140485563857</v>
      </c>
      <c r="O171" s="463">
        <v>2.4402709832547282</v>
      </c>
      <c r="P171" s="463">
        <v>2.4217720868479682</v>
      </c>
      <c r="Q171" s="463">
        <v>2.4570865385885767</v>
      </c>
      <c r="R171" s="463">
        <v>2.3345141075315654</v>
      </c>
      <c r="S171" s="463">
        <v>2.2784751455424548</v>
      </c>
      <c r="T171" s="463">
        <v>2.1299874529573493</v>
      </c>
      <c r="U171" s="463">
        <v>2.2105100333109244</v>
      </c>
      <c r="V171" s="463">
        <v>2.4794985656949673</v>
      </c>
      <c r="W171" s="463">
        <v>2.4237390632385902</v>
      </c>
      <c r="X171" s="463">
        <v>2.5029626979902573</v>
      </c>
      <c r="Y171" s="463">
        <v>2.6058451180121733</v>
      </c>
      <c r="Z171" s="463">
        <v>2.7327678967692677</v>
      </c>
      <c r="AA171" s="463">
        <v>2.7836062566796387</v>
      </c>
      <c r="AB171" s="463">
        <v>2.7927313767247677</v>
      </c>
      <c r="AC171" s="463">
        <v>2.8944551099825797</v>
      </c>
      <c r="AD171" s="463">
        <v>3.0500096005800441</v>
      </c>
      <c r="AE171" s="464">
        <v>3.1845459773089027</v>
      </c>
    </row>
    <row r="172" spans="1:31" x14ac:dyDescent="0.25">
      <c r="A172" s="183" t="s">
        <v>657</v>
      </c>
      <c r="B172" s="463">
        <v>2.6110127869305275</v>
      </c>
      <c r="C172" s="463">
        <v>2.696252915188619</v>
      </c>
      <c r="D172" s="463">
        <v>2.7583533901093755</v>
      </c>
      <c r="E172" s="463">
        <v>2.8442666872670714</v>
      </c>
      <c r="F172" s="463">
        <v>3.0103137972045197</v>
      </c>
      <c r="G172" s="463">
        <v>3.0604461404224161</v>
      </c>
      <c r="H172" s="463">
        <v>3.1105899560384107</v>
      </c>
      <c r="I172" s="463">
        <v>3.1392660741246297</v>
      </c>
      <c r="J172" s="463">
        <v>3.101323275153963</v>
      </c>
      <c r="K172" s="463">
        <v>3.0434253788200021</v>
      </c>
      <c r="L172" s="463">
        <v>3.1365571739392641</v>
      </c>
      <c r="M172" s="463">
        <v>3.2167831766535948</v>
      </c>
      <c r="N172" s="463">
        <v>3.2712320754836761</v>
      </c>
      <c r="O172" s="463">
        <v>3.3003430200014616</v>
      </c>
      <c r="P172" s="463">
        <v>3.4031883493141226</v>
      </c>
      <c r="Q172" s="463">
        <v>3.4618026275220282</v>
      </c>
      <c r="R172" s="463">
        <v>3.3341107496225209</v>
      </c>
      <c r="S172" s="463">
        <v>3.1350076865155905</v>
      </c>
      <c r="T172" s="463">
        <v>3.0823209800603051</v>
      </c>
      <c r="U172" s="463">
        <v>3.1556802385576908</v>
      </c>
      <c r="V172" s="463">
        <v>3.1293501940989112</v>
      </c>
      <c r="W172" s="463">
        <v>3.0317381551018712</v>
      </c>
      <c r="X172" s="463">
        <v>3.051552347250599</v>
      </c>
      <c r="Y172" s="463">
        <v>3.0024755436843922</v>
      </c>
      <c r="Z172" s="463">
        <v>3.1685854020025261</v>
      </c>
      <c r="AA172" s="463">
        <v>3.106092135480865</v>
      </c>
      <c r="AB172" s="463">
        <v>3.2727267769020489</v>
      </c>
      <c r="AC172" s="463">
        <v>3.2805559171239458</v>
      </c>
      <c r="AD172" s="463">
        <v>3.2532444125127369</v>
      </c>
      <c r="AE172" s="464">
        <v>3.2088374984122709</v>
      </c>
    </row>
    <row r="173" spans="1:31" x14ac:dyDescent="0.25">
      <c r="A173" s="183" t="s">
        <v>658</v>
      </c>
      <c r="B173" s="463">
        <v>3.2729057925207754</v>
      </c>
      <c r="C173" s="463">
        <v>3.2284460880833192</v>
      </c>
      <c r="D173" s="463">
        <v>3.2673752855729692</v>
      </c>
      <c r="E173" s="463">
        <v>3.2419883274523942</v>
      </c>
      <c r="F173" s="463">
        <v>3.0724054388326953</v>
      </c>
      <c r="G173" s="463">
        <v>2.9106748373535889</v>
      </c>
      <c r="H173" s="463">
        <v>2.8913628669871163</v>
      </c>
      <c r="I173" s="463">
        <v>2.8610743998195161</v>
      </c>
      <c r="J173" s="463">
        <v>2.7377381315729123</v>
      </c>
      <c r="K173" s="463">
        <v>2.6338737748915562</v>
      </c>
      <c r="L173" s="463">
        <v>2.6362437135394821</v>
      </c>
      <c r="M173" s="463">
        <v>2.7528363986599569</v>
      </c>
      <c r="N173" s="463">
        <v>2.8426171457927567</v>
      </c>
      <c r="O173" s="463">
        <v>2.9754717209029762</v>
      </c>
      <c r="P173" s="463">
        <v>3.1081944394676415</v>
      </c>
      <c r="Q173" s="463">
        <v>3.2606645595778176</v>
      </c>
      <c r="R173" s="463">
        <v>3.3463707986738025</v>
      </c>
      <c r="S173" s="463">
        <v>3.1933162176205991</v>
      </c>
      <c r="T173" s="463">
        <v>3.2819505528971269</v>
      </c>
      <c r="U173" s="463">
        <v>3.1663999873542461</v>
      </c>
      <c r="V173" s="463">
        <v>3.0696075573931974</v>
      </c>
      <c r="W173" s="463">
        <v>2.9991007578329767</v>
      </c>
      <c r="X173" s="463">
        <v>3.0766682275291108</v>
      </c>
      <c r="Y173" s="463">
        <v>3.0742883526837184</v>
      </c>
      <c r="Z173" s="463">
        <v>3.0282696776988849</v>
      </c>
      <c r="AA173" s="463">
        <v>3.1344937605906837</v>
      </c>
      <c r="AB173" s="463">
        <v>3.1896943471710442</v>
      </c>
      <c r="AC173" s="463">
        <v>3.3315737530195357</v>
      </c>
      <c r="AD173" s="463">
        <v>3.2613087950112205</v>
      </c>
      <c r="AE173" s="464">
        <v>3.3904206144817435</v>
      </c>
    </row>
    <row r="174" spans="1:31" x14ac:dyDescent="0.25">
      <c r="A174" s="183" t="s">
        <v>475</v>
      </c>
      <c r="B174" s="463">
        <v>2.6633556354130219</v>
      </c>
      <c r="C174" s="463">
        <v>2.6382964503420752</v>
      </c>
      <c r="D174" s="463">
        <v>2.6985069520660563</v>
      </c>
      <c r="E174" s="463">
        <v>2.6256687322128012</v>
      </c>
      <c r="F174" s="463">
        <v>2.7004386642838454</v>
      </c>
      <c r="G174" s="463">
        <v>2.632309015427019</v>
      </c>
      <c r="H174" s="463">
        <v>2.6712864948862149</v>
      </c>
      <c r="I174" s="463">
        <v>2.4860541583267683</v>
      </c>
      <c r="J174" s="463">
        <v>2.5764746448099078</v>
      </c>
      <c r="K174" s="463">
        <v>2.4553782252887455</v>
      </c>
      <c r="L174" s="463">
        <v>2.5148000305127542</v>
      </c>
      <c r="M174" s="463">
        <v>2.7280905028036777</v>
      </c>
      <c r="N174" s="463">
        <v>2.948971320005628</v>
      </c>
      <c r="O174" s="463">
        <v>3.3045950436326108</v>
      </c>
      <c r="P174" s="463">
        <v>3.690858952344791</v>
      </c>
      <c r="Q174" s="463">
        <v>4.0934158462647803</v>
      </c>
      <c r="R174" s="463">
        <v>4.3080025236970343</v>
      </c>
      <c r="S174" s="463">
        <v>4.0691536638385619</v>
      </c>
      <c r="T174" s="463">
        <v>3.7706691635894933</v>
      </c>
      <c r="U174" s="463">
        <v>3.2190917763127751</v>
      </c>
      <c r="V174" s="463">
        <v>3.1114240582307984</v>
      </c>
      <c r="W174" s="463">
        <v>3.0280854508004196</v>
      </c>
      <c r="X174" s="463">
        <v>3.0894306569853267</v>
      </c>
      <c r="Y174" s="463">
        <v>3.4786842889326755</v>
      </c>
      <c r="Z174" s="463">
        <v>3.5045223222863746</v>
      </c>
      <c r="AA174" s="463">
        <v>3.5978517356595203</v>
      </c>
      <c r="AB174" s="463">
        <v>3.729415018604159</v>
      </c>
      <c r="AC174" s="463">
        <v>3.898338024178198</v>
      </c>
      <c r="AD174" s="463">
        <v>4.0901325554564751</v>
      </c>
      <c r="AE174" s="464">
        <v>4.0564924360142252</v>
      </c>
    </row>
    <row r="175" spans="1:31" x14ac:dyDescent="0.25">
      <c r="A175" s="183" t="s">
        <v>659</v>
      </c>
      <c r="B175" s="463">
        <v>1.6967818608560732</v>
      </c>
      <c r="C175" s="463">
        <v>1.7805315471859164</v>
      </c>
      <c r="D175" s="463">
        <v>1.8444064348030305</v>
      </c>
      <c r="E175" s="463">
        <v>1.8265371185521542</v>
      </c>
      <c r="F175" s="463">
        <v>1.8358198093398885</v>
      </c>
      <c r="G175" s="463">
        <v>1.8946853923083908</v>
      </c>
      <c r="H175" s="463">
        <v>1.9814051269294006</v>
      </c>
      <c r="I175" s="463">
        <v>2.0618000459539148</v>
      </c>
      <c r="J175" s="463">
        <v>2.1213256711755055</v>
      </c>
      <c r="K175" s="463">
        <v>2.1482555816262505</v>
      </c>
      <c r="L175" s="463">
        <v>2.2220099079313655</v>
      </c>
      <c r="M175" s="463">
        <v>2.321146155474155</v>
      </c>
      <c r="N175" s="463">
        <v>2.4929994540333573</v>
      </c>
      <c r="O175" s="463">
        <v>2.6103393105618959</v>
      </c>
      <c r="P175" s="463">
        <v>2.6782787757089874</v>
      </c>
      <c r="Q175" s="463">
        <v>2.7834561001107985</v>
      </c>
      <c r="R175" s="463">
        <v>2.7617642912522471</v>
      </c>
      <c r="S175" s="463">
        <v>2.6785389278830949</v>
      </c>
      <c r="T175" s="463">
        <v>2.484526015408854</v>
      </c>
      <c r="U175" s="463">
        <v>2.3807320689860503</v>
      </c>
      <c r="V175" s="463">
        <v>2.2502762971096559</v>
      </c>
      <c r="W175" s="463">
        <v>2.2025475732216555</v>
      </c>
      <c r="X175" s="463">
        <v>2.1816247244778815</v>
      </c>
      <c r="Y175" s="463">
        <v>2.2272435931105536</v>
      </c>
      <c r="Z175" s="463">
        <v>2.2691072558075533</v>
      </c>
      <c r="AA175" s="463">
        <v>2.3785666689859424</v>
      </c>
      <c r="AB175" s="463">
        <v>2.4649148987542131</v>
      </c>
      <c r="AC175" s="463">
        <v>2.5253593816907438</v>
      </c>
      <c r="AD175" s="463">
        <v>2.605817051572298</v>
      </c>
      <c r="AE175" s="464">
        <v>2.7560010336433911</v>
      </c>
    </row>
    <row r="176" spans="1:31" x14ac:dyDescent="0.25">
      <c r="A176" s="183" t="s">
        <v>474</v>
      </c>
      <c r="B176" s="463">
        <v>2.7222813392755421</v>
      </c>
      <c r="C176" s="463">
        <v>2.6407008098012037</v>
      </c>
      <c r="D176" s="463">
        <v>2.5760244974051312</v>
      </c>
      <c r="E176" s="463">
        <v>2.5839660782075873</v>
      </c>
      <c r="F176" s="463">
        <v>2.5348499613337077</v>
      </c>
      <c r="G176" s="463">
        <v>2.4810740446253203</v>
      </c>
      <c r="H176" s="463">
        <v>2.6181755820828578</v>
      </c>
      <c r="I176" s="463">
        <v>2.5947654661876287</v>
      </c>
      <c r="J176" s="463">
        <v>2.6376588409301216</v>
      </c>
      <c r="K176" s="463">
        <v>2.5604449439094599</v>
      </c>
      <c r="L176" s="463">
        <v>2.6113103446580226</v>
      </c>
      <c r="M176" s="463">
        <v>2.7962503375069563</v>
      </c>
      <c r="N176" s="463">
        <v>2.8577981992452481</v>
      </c>
      <c r="O176" s="463">
        <v>2.8118904961062174</v>
      </c>
      <c r="P176" s="463">
        <v>2.943191230645577</v>
      </c>
      <c r="Q176" s="463">
        <v>3.2586036520899944</v>
      </c>
      <c r="R176" s="463">
        <v>3.4451942411769445</v>
      </c>
      <c r="S176" s="463">
        <v>3.1179609140510021</v>
      </c>
      <c r="T176" s="463">
        <v>2.8783724469946517</v>
      </c>
      <c r="U176" s="463">
        <v>3.0469383728237913</v>
      </c>
      <c r="V176" s="463">
        <v>3.0631351939961338</v>
      </c>
      <c r="W176" s="463">
        <v>3.1384819374973651</v>
      </c>
      <c r="X176" s="463">
        <v>3.2791803168206792</v>
      </c>
      <c r="Y176" s="463">
        <v>3.3208769553324986</v>
      </c>
      <c r="Z176" s="463">
        <v>3.3551342690920762</v>
      </c>
      <c r="AA176" s="463">
        <v>3.4181736006232373</v>
      </c>
      <c r="AB176" s="463">
        <v>3.3836668987409588</v>
      </c>
      <c r="AC176" s="463">
        <v>3.2919292978519192</v>
      </c>
      <c r="AD176" s="463">
        <v>3.1531043981708402</v>
      </c>
      <c r="AE176" s="464">
        <v>3.1107683689216477</v>
      </c>
    </row>
    <row r="177" spans="1:31" x14ac:dyDescent="0.25">
      <c r="A177" s="183" t="s">
        <v>660</v>
      </c>
      <c r="B177" s="463">
        <v>1.7873335029289996</v>
      </c>
      <c r="C177" s="463">
        <v>1.819734733222667</v>
      </c>
      <c r="D177" s="463">
        <v>1.8595734946894389</v>
      </c>
      <c r="E177" s="463">
        <v>1.8465472476360276</v>
      </c>
      <c r="F177" s="463">
        <v>1.969656563462026</v>
      </c>
      <c r="G177" s="463">
        <v>2.0324612118474961</v>
      </c>
      <c r="H177" s="463">
        <v>2.0606497088970448</v>
      </c>
      <c r="I177" s="463">
        <v>2.1002169737837701</v>
      </c>
      <c r="J177" s="463">
        <v>2.0929808950748594</v>
      </c>
      <c r="K177" s="463">
        <v>2.1266412892348381</v>
      </c>
      <c r="L177" s="463">
        <v>2.158740472448772</v>
      </c>
      <c r="M177" s="463">
        <v>2.2300760437061138</v>
      </c>
      <c r="N177" s="463">
        <v>2.3084071242910587</v>
      </c>
      <c r="O177" s="463">
        <v>2.3808487775399212</v>
      </c>
      <c r="P177" s="463">
        <v>2.5116933121965475</v>
      </c>
      <c r="Q177" s="463">
        <v>2.6483305368309642</v>
      </c>
      <c r="R177" s="463">
        <v>2.7174788090532398</v>
      </c>
      <c r="S177" s="463">
        <v>2.7071210101966852</v>
      </c>
      <c r="T177" s="463">
        <v>2.6124409880801736</v>
      </c>
      <c r="U177" s="463">
        <v>2.5459378411659404</v>
      </c>
      <c r="V177" s="463">
        <v>2.5135449677597732</v>
      </c>
      <c r="W177" s="463">
        <v>2.4445133541880781</v>
      </c>
      <c r="X177" s="463">
        <v>2.4283447653615253</v>
      </c>
      <c r="Y177" s="463">
        <v>2.4015515508647249</v>
      </c>
      <c r="Z177" s="463">
        <v>2.339493417944237</v>
      </c>
      <c r="AA177" s="463">
        <v>2.3793420689591698</v>
      </c>
      <c r="AB177" s="463">
        <v>2.4221443268598426</v>
      </c>
      <c r="AC177" s="463">
        <v>2.5524929307568067</v>
      </c>
      <c r="AD177" s="463">
        <v>2.6265270764414588</v>
      </c>
      <c r="AE177" s="464">
        <v>2.7659634408080551</v>
      </c>
    </row>
    <row r="178" spans="1:31" x14ac:dyDescent="0.25">
      <c r="A178" s="183" t="s">
        <v>661</v>
      </c>
      <c r="B178" s="463">
        <v>3.1027450276566726</v>
      </c>
      <c r="C178" s="463">
        <v>2.9422402031536188</v>
      </c>
      <c r="D178" s="463">
        <v>2.8383424952536584</v>
      </c>
      <c r="E178" s="463">
        <v>2.6676437305811405</v>
      </c>
      <c r="F178" s="463">
        <v>2.7119649853065622</v>
      </c>
      <c r="G178" s="463">
        <v>2.7225701572856957</v>
      </c>
      <c r="H178" s="463">
        <v>2.7335537265572998</v>
      </c>
      <c r="I178" s="463">
        <v>2.7612613599422784</v>
      </c>
      <c r="J178" s="463">
        <v>2.7736400347565575</v>
      </c>
      <c r="K178" s="463">
        <v>2.8003942522279042</v>
      </c>
      <c r="L178" s="463">
        <v>2.7614520105340099</v>
      </c>
      <c r="M178" s="463">
        <v>2.8541185749851334</v>
      </c>
      <c r="N178" s="463">
        <v>2.9198790233428622</v>
      </c>
      <c r="O178" s="463">
        <v>3.0308402810341004</v>
      </c>
      <c r="P178" s="463">
        <v>3.0320110257137811</v>
      </c>
      <c r="Q178" s="463">
        <v>3.2165647199142868</v>
      </c>
      <c r="R178" s="463">
        <v>3.4383596299922159</v>
      </c>
      <c r="S178" s="463">
        <v>3.5584422741892832</v>
      </c>
      <c r="T178" s="463">
        <v>3.5201146088724133</v>
      </c>
      <c r="U178" s="463">
        <v>3.5490304055121564</v>
      </c>
      <c r="V178" s="463">
        <v>3.4885572552475357</v>
      </c>
      <c r="W178" s="463">
        <v>3.4045548453955177</v>
      </c>
      <c r="X178" s="463">
        <v>3.3452838822413322</v>
      </c>
      <c r="Y178" s="463">
        <v>3.4613958274642096</v>
      </c>
      <c r="Z178" s="463">
        <v>3.4977767371156241</v>
      </c>
      <c r="AA178" s="463">
        <v>3.5295979656882155</v>
      </c>
      <c r="AB178" s="463">
        <v>3.5377661717237996</v>
      </c>
      <c r="AC178" s="463">
        <v>3.5189650217742421</v>
      </c>
      <c r="AD178" s="463">
        <v>3.5847896264531407</v>
      </c>
      <c r="AE178" s="464">
        <v>3.9635729904098289</v>
      </c>
    </row>
    <row r="179" spans="1:31" x14ac:dyDescent="0.25">
      <c r="A179" s="183" t="s">
        <v>662</v>
      </c>
      <c r="B179" s="463">
        <v>2.4408714406638903</v>
      </c>
      <c r="C179" s="463">
        <v>2.4176434753309195</v>
      </c>
      <c r="D179" s="463">
        <v>2.4502787492598159</v>
      </c>
      <c r="E179" s="463">
        <v>2.4908445566099049</v>
      </c>
      <c r="F179" s="463">
        <v>2.4377919252171174</v>
      </c>
      <c r="G179" s="463">
        <v>2.5059356581412953</v>
      </c>
      <c r="H179" s="463">
        <v>2.5274180187453519</v>
      </c>
      <c r="I179" s="463">
        <v>2.5533369700360034</v>
      </c>
      <c r="J179" s="463">
        <v>2.5527907115229418</v>
      </c>
      <c r="K179" s="463">
        <v>2.5258351953377507</v>
      </c>
      <c r="L179" s="463">
        <v>2.5496849541704352</v>
      </c>
      <c r="M179" s="463">
        <v>2.6366239473598334</v>
      </c>
      <c r="N179" s="463">
        <v>2.7230086821592621</v>
      </c>
      <c r="O179" s="463">
        <v>2.7440069804816236</v>
      </c>
      <c r="P179" s="463">
        <v>2.7503689386074606</v>
      </c>
      <c r="Q179" s="463">
        <v>2.8634974862139444</v>
      </c>
      <c r="R179" s="463">
        <v>2.9556903860098034</v>
      </c>
      <c r="S179" s="463">
        <v>2.9137539364492566</v>
      </c>
      <c r="T179" s="463">
        <v>2.9015455588658488</v>
      </c>
      <c r="U179" s="463">
        <v>2.9174248620769463</v>
      </c>
      <c r="V179" s="463">
        <v>2.9437066203941797</v>
      </c>
      <c r="W179" s="463">
        <v>2.8346360225938789</v>
      </c>
      <c r="X179" s="463">
        <v>2.850306766692464</v>
      </c>
      <c r="Y179" s="463">
        <v>2.8012526368084054</v>
      </c>
      <c r="Z179" s="463">
        <v>2.8107346428905551</v>
      </c>
      <c r="AA179" s="463">
        <v>2.9244920491145412</v>
      </c>
      <c r="AB179" s="463">
        <v>3.0313348593526799</v>
      </c>
      <c r="AC179" s="463">
        <v>3.2077400658995883</v>
      </c>
      <c r="AD179" s="463">
        <v>3.2623065251656316</v>
      </c>
      <c r="AE179" s="464">
        <v>3.4292213220224177</v>
      </c>
    </row>
    <row r="180" spans="1:31" x14ac:dyDescent="0.25">
      <c r="A180" s="183" t="s">
        <v>663</v>
      </c>
      <c r="B180" s="463">
        <v>1.9415076078031694</v>
      </c>
      <c r="C180" s="463">
        <v>1.9384792061307603</v>
      </c>
      <c r="D180" s="463">
        <v>1.9728758605108625</v>
      </c>
      <c r="E180" s="463">
        <v>1.9488273461287926</v>
      </c>
      <c r="F180" s="463">
        <v>2.109779549950884</v>
      </c>
      <c r="G180" s="463">
        <v>2.0695851595011501</v>
      </c>
      <c r="H180" s="463">
        <v>2.1504676891162942</v>
      </c>
      <c r="I180" s="463">
        <v>2.1540093116082404</v>
      </c>
      <c r="J180" s="463">
        <v>2.0894349285205238</v>
      </c>
      <c r="K180" s="463">
        <v>2.1438154102250619</v>
      </c>
      <c r="L180" s="463">
        <v>2.1961239483693107</v>
      </c>
      <c r="M180" s="463">
        <v>2.2462450910173279</v>
      </c>
      <c r="N180" s="463">
        <v>2.2947877036561644</v>
      </c>
      <c r="O180" s="463">
        <v>2.322487309666494</v>
      </c>
      <c r="P180" s="463">
        <v>2.3801014831722012</v>
      </c>
      <c r="Q180" s="463">
        <v>2.4567623223341051</v>
      </c>
      <c r="R180" s="463">
        <v>2.5105744090677726</v>
      </c>
      <c r="S180" s="463">
        <v>2.3832376223948448</v>
      </c>
      <c r="T180" s="463">
        <v>2.3291866429827697</v>
      </c>
      <c r="U180" s="463">
        <v>2.2436558962696549</v>
      </c>
      <c r="V180" s="463">
        <v>2.3040298385549289</v>
      </c>
      <c r="W180" s="463">
        <v>2.3575191130553348</v>
      </c>
      <c r="X180" s="463">
        <v>2.4920733885827602</v>
      </c>
      <c r="Y180" s="463">
        <v>2.4698041657624938</v>
      </c>
      <c r="Z180" s="463">
        <v>2.4919926330994238</v>
      </c>
      <c r="AA180" s="463">
        <v>2.5548678903847577</v>
      </c>
      <c r="AB180" s="463">
        <v>2.5806808836292934</v>
      </c>
      <c r="AC180" s="463">
        <v>2.5748876677589871</v>
      </c>
      <c r="AD180" s="463">
        <v>2.5361357981407284</v>
      </c>
      <c r="AE180" s="464">
        <v>2.5728358492148122</v>
      </c>
    </row>
    <row r="181" spans="1:31" x14ac:dyDescent="0.25">
      <c r="A181" s="183" t="s">
        <v>664</v>
      </c>
      <c r="B181" s="463">
        <v>2.4643309627557159</v>
      </c>
      <c r="C181" s="463">
        <v>2.4276689320929394</v>
      </c>
      <c r="D181" s="463">
        <v>2.4459293570060283</v>
      </c>
      <c r="E181" s="463">
        <v>2.5138625349777972</v>
      </c>
      <c r="F181" s="463">
        <v>2.5438132834373586</v>
      </c>
      <c r="G181" s="463">
        <v>2.5891897474217478</v>
      </c>
      <c r="H181" s="463">
        <v>2.5817487685449692</v>
      </c>
      <c r="I181" s="463">
        <v>2.6172278032217609</v>
      </c>
      <c r="J181" s="463">
        <v>2.6142323684473427</v>
      </c>
      <c r="K181" s="463">
        <v>2.5892199309287589</v>
      </c>
      <c r="L181" s="463">
        <v>2.58263139876308</v>
      </c>
      <c r="M181" s="463">
        <v>2.7302461704532317</v>
      </c>
      <c r="N181" s="463">
        <v>2.8349648711126183</v>
      </c>
      <c r="O181" s="463">
        <v>2.9072065788710479</v>
      </c>
      <c r="P181" s="463">
        <v>3.0061525330726995</v>
      </c>
      <c r="Q181" s="463">
        <v>2.9858661287127553</v>
      </c>
      <c r="R181" s="463">
        <v>2.9865402855535654</v>
      </c>
      <c r="S181" s="463">
        <v>2.920984665762334</v>
      </c>
      <c r="T181" s="463">
        <v>3.0072002895414256</v>
      </c>
      <c r="U181" s="463">
        <v>3.1202517703555661</v>
      </c>
      <c r="V181" s="463">
        <v>3.2016573975302207</v>
      </c>
      <c r="W181" s="463">
        <v>3.1093433722151897</v>
      </c>
      <c r="X181" s="463">
        <v>3.1089467600011584</v>
      </c>
      <c r="Y181" s="463">
        <v>3.0177125409773775</v>
      </c>
      <c r="Z181" s="463">
        <v>3.1556481770503817</v>
      </c>
      <c r="AA181" s="463">
        <v>3.1955756067115475</v>
      </c>
      <c r="AB181" s="463">
        <v>3.0982317316663277</v>
      </c>
      <c r="AC181" s="463">
        <v>3.0514075783597905</v>
      </c>
      <c r="AD181" s="463">
        <v>3.2140198035757983</v>
      </c>
      <c r="AE181" s="464">
        <v>3.3891883311073374</v>
      </c>
    </row>
    <row r="182" spans="1:31" x14ac:dyDescent="0.25">
      <c r="A182" s="183" t="s">
        <v>665</v>
      </c>
      <c r="B182" s="463">
        <v>1.7655052999823337</v>
      </c>
      <c r="C182" s="463">
        <v>1.7767101137400105</v>
      </c>
      <c r="D182" s="463">
        <v>1.8647256792201159</v>
      </c>
      <c r="E182" s="463">
        <v>1.9112004057239385</v>
      </c>
      <c r="F182" s="463">
        <v>1.9101815829119366</v>
      </c>
      <c r="G182" s="463">
        <v>1.9131135011698215</v>
      </c>
      <c r="H182" s="463">
        <v>1.9388820367372659</v>
      </c>
      <c r="I182" s="463">
        <v>1.9472118860356027</v>
      </c>
      <c r="J182" s="463">
        <v>1.9680300906985042</v>
      </c>
      <c r="K182" s="463">
        <v>1.9822819863531087</v>
      </c>
      <c r="L182" s="463">
        <v>2.0068052119529742</v>
      </c>
      <c r="M182" s="463">
        <v>2.0873486889611201</v>
      </c>
      <c r="N182" s="463">
        <v>2.1505549253079028</v>
      </c>
      <c r="O182" s="463">
        <v>2.1856020749509026</v>
      </c>
      <c r="P182" s="463">
        <v>2.2037767087266982</v>
      </c>
      <c r="Q182" s="463">
        <v>2.1883176022960811</v>
      </c>
      <c r="R182" s="463">
        <v>2.2064853676183267</v>
      </c>
      <c r="S182" s="463">
        <v>2.1746858987733901</v>
      </c>
      <c r="T182" s="463">
        <v>2.1449662371230835</v>
      </c>
      <c r="U182" s="463">
        <v>2.0887701393734663</v>
      </c>
      <c r="V182" s="463">
        <v>2.0576118795363736</v>
      </c>
      <c r="W182" s="463">
        <v>2.0316472885453138</v>
      </c>
      <c r="X182" s="463">
        <v>2.0748158957865783</v>
      </c>
      <c r="Y182" s="463">
        <v>1.9835505584666961</v>
      </c>
      <c r="Z182" s="463">
        <v>1.909682873426205</v>
      </c>
      <c r="AA182" s="463">
        <v>1.9172307341744206</v>
      </c>
      <c r="AB182" s="463">
        <v>1.889076384711373</v>
      </c>
      <c r="AC182" s="463">
        <v>1.9369124285419532</v>
      </c>
      <c r="AD182" s="463">
        <v>1.8679080907381478</v>
      </c>
      <c r="AE182" s="464">
        <v>1.8933511901754745</v>
      </c>
    </row>
    <row r="183" spans="1:31" x14ac:dyDescent="0.25">
      <c r="A183" s="183" t="s">
        <v>666</v>
      </c>
      <c r="B183" s="463">
        <v>2.6808834391851688</v>
      </c>
      <c r="C183" s="463">
        <v>2.6044159216412912</v>
      </c>
      <c r="D183" s="463">
        <v>2.6973064834993545</v>
      </c>
      <c r="E183" s="463">
        <v>2.7476183879381288</v>
      </c>
      <c r="F183" s="463">
        <v>2.749338118217548</v>
      </c>
      <c r="G183" s="463">
        <v>2.8765412692902168</v>
      </c>
      <c r="H183" s="463">
        <v>2.9582021354706995</v>
      </c>
      <c r="I183" s="463">
        <v>3.0888299889806916</v>
      </c>
      <c r="J183" s="463">
        <v>3.1184367620115259</v>
      </c>
      <c r="K183" s="463">
        <v>3.1100485656306436</v>
      </c>
      <c r="L183" s="463">
        <v>3.2332471111501082</v>
      </c>
      <c r="M183" s="463">
        <v>3.3684681103363547</v>
      </c>
      <c r="N183" s="463">
        <v>3.4589815411445244</v>
      </c>
      <c r="O183" s="463">
        <v>3.4525912353554067</v>
      </c>
      <c r="P183" s="463">
        <v>3.4343676577532469</v>
      </c>
      <c r="Q183" s="463">
        <v>3.5693824131273324</v>
      </c>
      <c r="R183" s="463">
        <v>3.7004378414209129</v>
      </c>
      <c r="S183" s="463">
        <v>3.7487267991765325</v>
      </c>
      <c r="T183" s="463">
        <v>3.7973536213912897</v>
      </c>
      <c r="U183" s="463">
        <v>3.7595662167145303</v>
      </c>
      <c r="V183" s="463">
        <v>3.7446220365885612</v>
      </c>
      <c r="W183" s="463">
        <v>3.5235102361862372</v>
      </c>
      <c r="X183" s="463">
        <v>3.5312679995963876</v>
      </c>
      <c r="Y183" s="463">
        <v>3.5530430973887492</v>
      </c>
      <c r="Z183" s="463">
        <v>3.5705888483978447</v>
      </c>
      <c r="AA183" s="463">
        <v>3.6286435996263977</v>
      </c>
      <c r="AB183" s="463">
        <v>3.7574542794130537</v>
      </c>
      <c r="AC183" s="463">
        <v>3.7735279259650625</v>
      </c>
      <c r="AD183" s="463">
        <v>3.7045184183290796</v>
      </c>
      <c r="AE183" s="464">
        <v>3.8083283781224329</v>
      </c>
    </row>
    <row r="184" spans="1:31" x14ac:dyDescent="0.25">
      <c r="A184" s="183" t="s">
        <v>667</v>
      </c>
      <c r="B184" s="463">
        <v>1.9106709846909709</v>
      </c>
      <c r="C184" s="463">
        <v>1.9385102513049577</v>
      </c>
      <c r="D184" s="463">
        <v>1.9979711514764942</v>
      </c>
      <c r="E184" s="463">
        <v>2.0245043512735021</v>
      </c>
      <c r="F184" s="463">
        <v>2.0874587426455351</v>
      </c>
      <c r="G184" s="463">
        <v>2.0959051772905397</v>
      </c>
      <c r="H184" s="463">
        <v>2.1494558787003282</v>
      </c>
      <c r="I184" s="463">
        <v>2.1500564602191887</v>
      </c>
      <c r="J184" s="463">
        <v>2.1300575263369987</v>
      </c>
      <c r="K184" s="463">
        <v>2.1295019208317565</v>
      </c>
      <c r="L184" s="463">
        <v>2.1580293826589432</v>
      </c>
      <c r="M184" s="463">
        <v>2.2573799337023215</v>
      </c>
      <c r="N184" s="463">
        <v>2.3187849591526262</v>
      </c>
      <c r="O184" s="463">
        <v>2.3760943241679935</v>
      </c>
      <c r="P184" s="463">
        <v>2.4041980198231343</v>
      </c>
      <c r="Q184" s="463">
        <v>2.4545382945239669</v>
      </c>
      <c r="R184" s="463">
        <v>2.4541757036517362</v>
      </c>
      <c r="S184" s="463">
        <v>2.358750775502243</v>
      </c>
      <c r="T184" s="463">
        <v>2.2826651014877926</v>
      </c>
      <c r="U184" s="463">
        <v>2.2874029084566598</v>
      </c>
      <c r="V184" s="463">
        <v>2.2251594769501351</v>
      </c>
      <c r="W184" s="463">
        <v>2.2623136788923119</v>
      </c>
      <c r="X184" s="463">
        <v>2.2071214950662945</v>
      </c>
      <c r="Y184" s="463">
        <v>2.2394725275509901</v>
      </c>
      <c r="Z184" s="463">
        <v>2.2749626594954493</v>
      </c>
      <c r="AA184" s="463">
        <v>2.4076913693347226</v>
      </c>
      <c r="AB184" s="463">
        <v>2.3508209289301036</v>
      </c>
      <c r="AC184" s="463">
        <v>2.4246294921466487</v>
      </c>
      <c r="AD184" s="463">
        <v>2.5966335844141333</v>
      </c>
      <c r="AE184" s="464">
        <v>2.6966939906705925</v>
      </c>
    </row>
    <row r="185" spans="1:31" x14ac:dyDescent="0.25">
      <c r="A185" s="183" t="s">
        <v>668</v>
      </c>
      <c r="B185" s="463">
        <v>4.9051709907755976</v>
      </c>
      <c r="C185" s="463">
        <v>4.9928557333419814</v>
      </c>
      <c r="D185" s="463">
        <v>5.1295909639471038</v>
      </c>
      <c r="E185" s="463">
        <v>5.1009827298530759</v>
      </c>
      <c r="F185" s="463">
        <v>5.1363872459961515</v>
      </c>
      <c r="G185" s="463">
        <v>5.1435676704158055</v>
      </c>
      <c r="H185" s="463">
        <v>5.1007631017784441</v>
      </c>
      <c r="I185" s="463">
        <v>4.8801536871821538</v>
      </c>
      <c r="J185" s="463">
        <v>4.8882438361335883</v>
      </c>
      <c r="K185" s="463">
        <v>4.7315279393993679</v>
      </c>
      <c r="L185" s="463">
        <v>4.8692384685880201</v>
      </c>
      <c r="M185" s="463">
        <v>5.4782179055932172</v>
      </c>
      <c r="N185" s="463">
        <v>6.0655998061108987</v>
      </c>
      <c r="O185" s="463">
        <v>6.8312524982348251</v>
      </c>
      <c r="P185" s="463">
        <v>8.3726857988765353</v>
      </c>
      <c r="Q185" s="463">
        <v>9.7742974936862836</v>
      </c>
      <c r="R185" s="463">
        <v>10.667030205516559</v>
      </c>
      <c r="S185" s="463">
        <v>10.554994799493764</v>
      </c>
      <c r="T185" s="463">
        <v>9.8874863727807192</v>
      </c>
      <c r="U185" s="463">
        <v>9.7062866311342049</v>
      </c>
      <c r="V185" s="463">
        <v>9.8114553457698861</v>
      </c>
      <c r="W185" s="463">
        <v>8.8207612211375359</v>
      </c>
      <c r="X185" s="463">
        <v>8.5447252700128047</v>
      </c>
      <c r="Y185" s="463">
        <v>8.0110620864578497</v>
      </c>
      <c r="Z185" s="463">
        <v>8.0372993171615068</v>
      </c>
      <c r="AA185" s="463">
        <v>8.0531356567320618</v>
      </c>
      <c r="AB185" s="463">
        <v>7.8881996332401938</v>
      </c>
      <c r="AC185" s="463">
        <v>8.2537517587871889</v>
      </c>
      <c r="AD185" s="463">
        <v>8.5367622585083254</v>
      </c>
      <c r="AE185" s="464">
        <v>8.8115150782302152</v>
      </c>
    </row>
    <row r="186" spans="1:31" x14ac:dyDescent="0.25">
      <c r="A186" s="183" t="s">
        <v>669</v>
      </c>
      <c r="B186" s="463">
        <v>1.7031736859639663</v>
      </c>
      <c r="C186" s="463">
        <v>1.7496960113333613</v>
      </c>
      <c r="D186" s="463">
        <v>1.7940434010724542</v>
      </c>
      <c r="E186" s="463">
        <v>1.8379072959114404</v>
      </c>
      <c r="F186" s="463">
        <v>1.8634938758470736</v>
      </c>
      <c r="G186" s="463">
        <v>1.9031264138488118</v>
      </c>
      <c r="H186" s="463">
        <v>1.9394054678127162</v>
      </c>
      <c r="I186" s="463">
        <v>1.9560286782684864</v>
      </c>
      <c r="J186" s="463">
        <v>1.9550197334534611</v>
      </c>
      <c r="K186" s="463">
        <v>1.9210959549519306</v>
      </c>
      <c r="L186" s="463">
        <v>2.0720972443040009</v>
      </c>
      <c r="M186" s="463">
        <v>2.2345901131822732</v>
      </c>
      <c r="N186" s="463">
        <v>2.3434038226656853</v>
      </c>
      <c r="O186" s="463">
        <v>2.5406153777135936</v>
      </c>
      <c r="P186" s="463">
        <v>2.6536135641317782</v>
      </c>
      <c r="Q186" s="463">
        <v>2.638552169030985</v>
      </c>
      <c r="R186" s="463">
        <v>2.6945015520728415</v>
      </c>
      <c r="S186" s="463">
        <v>2.7086115010039942</v>
      </c>
      <c r="T186" s="463">
        <v>2.6442032293318141</v>
      </c>
      <c r="U186" s="463">
        <v>2.6348707745142312</v>
      </c>
      <c r="V186" s="463">
        <v>2.4808738030926776</v>
      </c>
      <c r="W186" s="463">
        <v>2.497265880040219</v>
      </c>
      <c r="X186" s="463">
        <v>2.4392526960671446</v>
      </c>
      <c r="Y186" s="463">
        <v>2.1360553067782906</v>
      </c>
      <c r="Z186" s="463">
        <v>2.1868223284088617</v>
      </c>
      <c r="AA186" s="463">
        <v>2.1468422708329475</v>
      </c>
      <c r="AB186" s="463">
        <v>2.3234453921518838</v>
      </c>
      <c r="AC186" s="463">
        <v>2.3274212206458964</v>
      </c>
      <c r="AD186" s="463">
        <v>2.7071767236842317</v>
      </c>
      <c r="AE186" s="464">
        <v>2.7687346787772893</v>
      </c>
    </row>
    <row r="187" spans="1:31" x14ac:dyDescent="0.25">
      <c r="A187" s="183" t="s">
        <v>670</v>
      </c>
      <c r="B187" s="463">
        <v>2.0413230588022464</v>
      </c>
      <c r="C187" s="463">
        <v>2.0863245681408298</v>
      </c>
      <c r="D187" s="463">
        <v>2.0976383196213897</v>
      </c>
      <c r="E187" s="463">
        <v>2.1088358058413359</v>
      </c>
      <c r="F187" s="463">
        <v>2.1781348630528043</v>
      </c>
      <c r="G187" s="463">
        <v>2.2507559801573325</v>
      </c>
      <c r="H187" s="463">
        <v>2.3229730229518881</v>
      </c>
      <c r="I187" s="463">
        <v>2.4020343610576229</v>
      </c>
      <c r="J187" s="463">
        <v>2.4608416007639473</v>
      </c>
      <c r="K187" s="463">
        <v>2.4784470568155696</v>
      </c>
      <c r="L187" s="463">
        <v>2.5559758398740056</v>
      </c>
      <c r="M187" s="463">
        <v>2.6951073311018083</v>
      </c>
      <c r="N187" s="463">
        <v>2.8649699255334045</v>
      </c>
      <c r="O187" s="463">
        <v>2.9526759530291971</v>
      </c>
      <c r="P187" s="463">
        <v>3.0176770526549768</v>
      </c>
      <c r="Q187" s="463">
        <v>3.1013067709186508</v>
      </c>
      <c r="R187" s="463">
        <v>3.1026577504620509</v>
      </c>
      <c r="S187" s="463">
        <v>3.0248369281940009</v>
      </c>
      <c r="T187" s="463">
        <v>2.9795614200273652</v>
      </c>
      <c r="U187" s="463">
        <v>2.9162605154723362</v>
      </c>
      <c r="V187" s="463">
        <v>2.8326223471704566</v>
      </c>
      <c r="W187" s="463">
        <v>2.7078221501975994</v>
      </c>
      <c r="X187" s="463">
        <v>2.6733769560694491</v>
      </c>
      <c r="Y187" s="463">
        <v>2.7117679393346545</v>
      </c>
      <c r="Z187" s="463">
        <v>2.6825245181707928</v>
      </c>
      <c r="AA187" s="463">
        <v>2.6867609879877805</v>
      </c>
      <c r="AB187" s="463">
        <v>2.6592886458112273</v>
      </c>
      <c r="AC187" s="463">
        <v>2.6271797576438587</v>
      </c>
      <c r="AD187" s="463">
        <v>2.6714573721920196</v>
      </c>
      <c r="AE187" s="464">
        <v>2.7708258241512436</v>
      </c>
    </row>
    <row r="188" spans="1:31" x14ac:dyDescent="0.25">
      <c r="A188" s="183" t="s">
        <v>476</v>
      </c>
      <c r="B188" s="463">
        <v>2.2802971537775263</v>
      </c>
      <c r="C188" s="463">
        <v>2.3010275185034517</v>
      </c>
      <c r="D188" s="463">
        <v>2.3349163377513773</v>
      </c>
      <c r="E188" s="463">
        <v>2.3661638526911406</v>
      </c>
      <c r="F188" s="463">
        <v>2.4025155507912266</v>
      </c>
      <c r="G188" s="463">
        <v>2.4192192934988155</v>
      </c>
      <c r="H188" s="463">
        <v>2.5033506423716569</v>
      </c>
      <c r="I188" s="463">
        <v>2.5580573857631279</v>
      </c>
      <c r="J188" s="463">
        <v>2.5803429430874276</v>
      </c>
      <c r="K188" s="463">
        <v>2.5857347621805937</v>
      </c>
      <c r="L188" s="463">
        <v>2.6141589421344809</v>
      </c>
      <c r="M188" s="463">
        <v>2.726083831871315</v>
      </c>
      <c r="N188" s="463">
        <v>2.7780390867476652</v>
      </c>
      <c r="O188" s="463">
        <v>2.8680616303733451</v>
      </c>
      <c r="P188" s="463">
        <v>2.9440442634697916</v>
      </c>
      <c r="Q188" s="463">
        <v>3.0106810606076762</v>
      </c>
      <c r="R188" s="463">
        <v>2.9351293666481322</v>
      </c>
      <c r="S188" s="463">
        <v>2.7754374555606933</v>
      </c>
      <c r="T188" s="463">
        <v>2.5670672537133563</v>
      </c>
      <c r="U188" s="463">
        <v>2.5148579108619957</v>
      </c>
      <c r="V188" s="463">
        <v>2.5746955915690344</v>
      </c>
      <c r="W188" s="463">
        <v>2.4385901035870372</v>
      </c>
      <c r="X188" s="463">
        <v>2.5516105635464261</v>
      </c>
      <c r="Y188" s="463">
        <v>2.7203469771040996</v>
      </c>
      <c r="Z188" s="463">
        <v>2.7062020610546491</v>
      </c>
      <c r="AA188" s="463">
        <v>2.8197060937502534</v>
      </c>
      <c r="AB188" s="463">
        <v>2.9149485252579703</v>
      </c>
      <c r="AC188" s="463">
        <v>3.0506027460824665</v>
      </c>
      <c r="AD188" s="463">
        <v>3.1256863589632897</v>
      </c>
      <c r="AE188" s="464">
        <v>3.2333680606601605</v>
      </c>
    </row>
    <row r="189" spans="1:31" x14ac:dyDescent="0.25">
      <c r="A189" s="183" t="s">
        <v>671</v>
      </c>
      <c r="B189" s="463">
        <v>2.7203563604014662</v>
      </c>
      <c r="C189" s="463">
        <v>2.6327353552602113</v>
      </c>
      <c r="D189" s="463">
        <v>2.5960883947266624</v>
      </c>
      <c r="E189" s="463">
        <v>2.5479751502030661</v>
      </c>
      <c r="F189" s="463">
        <v>2.5608739591702063</v>
      </c>
      <c r="G189" s="463">
        <v>2.5528747669848277</v>
      </c>
      <c r="H189" s="463">
        <v>2.4984782609740077</v>
      </c>
      <c r="I189" s="463">
        <v>2.4037115804555871</v>
      </c>
      <c r="J189" s="463">
        <v>2.3866356240574493</v>
      </c>
      <c r="K189" s="463">
        <v>2.3062508182459593</v>
      </c>
      <c r="L189" s="463">
        <v>2.2671886610732979</v>
      </c>
      <c r="M189" s="463">
        <v>2.3600064360999822</v>
      </c>
      <c r="N189" s="463">
        <v>2.4793159716829032</v>
      </c>
      <c r="O189" s="463">
        <v>2.6106475792295356</v>
      </c>
      <c r="P189" s="463">
        <v>2.6544419432580164</v>
      </c>
      <c r="Q189" s="463">
        <v>2.7418780601842188</v>
      </c>
      <c r="R189" s="463">
        <v>2.687733784347071</v>
      </c>
      <c r="S189" s="463">
        <v>2.6919140264958634</v>
      </c>
      <c r="T189" s="463">
        <v>2.6731134391931644</v>
      </c>
      <c r="U189" s="463">
        <v>2.6809558363783088</v>
      </c>
      <c r="V189" s="463">
        <v>2.7358006350998667</v>
      </c>
      <c r="W189" s="463">
        <v>2.6688203990553143</v>
      </c>
      <c r="X189" s="463">
        <v>2.6952624376540166</v>
      </c>
      <c r="Y189" s="463">
        <v>2.6279559873318505</v>
      </c>
      <c r="Z189" s="463">
        <v>2.6830888577668559</v>
      </c>
      <c r="AA189" s="463">
        <v>2.7412689674337263</v>
      </c>
      <c r="AB189" s="463">
        <v>2.8307022502700483</v>
      </c>
      <c r="AC189" s="463">
        <v>2.8438560392518997</v>
      </c>
      <c r="AD189" s="463">
        <v>3.0009312475211849</v>
      </c>
      <c r="AE189" s="464">
        <v>3.2119782375408206</v>
      </c>
    </row>
    <row r="190" spans="1:31" x14ac:dyDescent="0.25">
      <c r="A190" s="183" t="s">
        <v>672</v>
      </c>
      <c r="B190" s="463">
        <v>2.4525044676393959</v>
      </c>
      <c r="C190" s="463">
        <v>2.3913167278032637</v>
      </c>
      <c r="D190" s="463">
        <v>2.4118963663271846</v>
      </c>
      <c r="E190" s="463">
        <v>2.4831026658182926</v>
      </c>
      <c r="F190" s="463">
        <v>2.4966333504479334</v>
      </c>
      <c r="G190" s="463">
        <v>2.6253687560748205</v>
      </c>
      <c r="H190" s="463">
        <v>2.6669415906469176</v>
      </c>
      <c r="I190" s="463">
        <v>2.7326869313274473</v>
      </c>
      <c r="J190" s="463">
        <v>2.8855698683247102</v>
      </c>
      <c r="K190" s="463">
        <v>2.8870065013467623</v>
      </c>
      <c r="L190" s="463">
        <v>2.9347960491570033</v>
      </c>
      <c r="M190" s="463">
        <v>3.0303787711831545</v>
      </c>
      <c r="N190" s="463">
        <v>3.0332484286750043</v>
      </c>
      <c r="O190" s="463">
        <v>3.0558696000882479</v>
      </c>
      <c r="P190" s="463">
        <v>3.1611609562805096</v>
      </c>
      <c r="Q190" s="463">
        <v>3.3241414585407676</v>
      </c>
      <c r="R190" s="463">
        <v>3.4411270937139631</v>
      </c>
      <c r="S190" s="463">
        <v>3.4040795635920529</v>
      </c>
      <c r="T190" s="463">
        <v>3.420096987937038</v>
      </c>
      <c r="U190" s="463">
        <v>3.4546171505824574</v>
      </c>
      <c r="V190" s="463">
        <v>3.3695253194486914</v>
      </c>
      <c r="W190" s="463">
        <v>3.2963782751212425</v>
      </c>
      <c r="X190" s="463">
        <v>3.1592139734699116</v>
      </c>
      <c r="Y190" s="463">
        <v>3.2331671234443955</v>
      </c>
      <c r="Z190" s="463">
        <v>3.2230430009198767</v>
      </c>
      <c r="AA190" s="463">
        <v>3.2922878335274843</v>
      </c>
      <c r="AB190" s="463">
        <v>3.2730503014954335</v>
      </c>
      <c r="AC190" s="463">
        <v>3.44431517816568</v>
      </c>
      <c r="AD190" s="463">
        <v>3.6506035256187173</v>
      </c>
      <c r="AE190" s="464">
        <v>3.8016582058625543</v>
      </c>
    </row>
    <row r="191" spans="1:31" x14ac:dyDescent="0.25">
      <c r="A191" s="183" t="s">
        <v>673</v>
      </c>
      <c r="B191" s="463">
        <v>2.9120142916187652</v>
      </c>
      <c r="C191" s="463">
        <v>2.8132484122808989</v>
      </c>
      <c r="D191" s="463">
        <v>2.845190888091409</v>
      </c>
      <c r="E191" s="463">
        <v>2.8317662114981901</v>
      </c>
      <c r="F191" s="463">
        <v>2.7405064679597664</v>
      </c>
      <c r="G191" s="463">
        <v>2.6955056893975726</v>
      </c>
      <c r="H191" s="463">
        <v>2.7274121331477033</v>
      </c>
      <c r="I191" s="463">
        <v>2.6215995414106832</v>
      </c>
      <c r="J191" s="463">
        <v>2.6094535061031694</v>
      </c>
      <c r="K191" s="463">
        <v>2.5492552105699628</v>
      </c>
      <c r="L191" s="463">
        <v>2.8507063045815602</v>
      </c>
      <c r="M191" s="463">
        <v>3.0250924415721872</v>
      </c>
      <c r="N191" s="463">
        <v>3.5798346357627846</v>
      </c>
      <c r="O191" s="463">
        <v>4.1626375938469282</v>
      </c>
      <c r="P191" s="463">
        <v>4.5718802841599535</v>
      </c>
      <c r="Q191" s="463">
        <v>4.9405523617882503</v>
      </c>
      <c r="R191" s="463">
        <v>4.6260338436181927</v>
      </c>
      <c r="S191" s="463">
        <v>4.6035297272318783</v>
      </c>
      <c r="T191" s="463">
        <v>4.2466972961283131</v>
      </c>
      <c r="U191" s="463">
        <v>3.7201346028077551</v>
      </c>
      <c r="V191" s="463">
        <v>3.9072552302429684</v>
      </c>
      <c r="W191" s="463">
        <v>3.6253476543930976</v>
      </c>
      <c r="X191" s="463">
        <v>3.2217660271971957</v>
      </c>
      <c r="Y191" s="463">
        <v>3.5630748028003847</v>
      </c>
      <c r="Z191" s="463">
        <v>3.410107318829553</v>
      </c>
      <c r="AA191" s="463">
        <v>3.2356044606369454</v>
      </c>
      <c r="AB191" s="463">
        <v>3.2892945428671454</v>
      </c>
      <c r="AC191" s="463">
        <v>3.3652233532349944</v>
      </c>
      <c r="AD191" s="463">
        <v>3.4104936603277167</v>
      </c>
      <c r="AE191" s="464">
        <v>3.8155100496190655</v>
      </c>
    </row>
    <row r="192" spans="1:31" x14ac:dyDescent="0.25">
      <c r="A192" s="183" t="s">
        <v>674</v>
      </c>
      <c r="B192" s="463">
        <v>1.9002240767007781</v>
      </c>
      <c r="C192" s="463">
        <v>1.9990861841423269</v>
      </c>
      <c r="D192" s="463">
        <v>2.2443848616782067</v>
      </c>
      <c r="E192" s="463">
        <v>2.5506121868934595</v>
      </c>
      <c r="F192" s="463">
        <v>2.7115513512576093</v>
      </c>
      <c r="G192" s="463">
        <v>2.4667215536029863</v>
      </c>
      <c r="H192" s="463">
        <v>2.480056545397118</v>
      </c>
      <c r="I192" s="463">
        <v>2.4372336949737612</v>
      </c>
      <c r="J192" s="463">
        <v>2.454899630365619</v>
      </c>
      <c r="K192" s="463">
        <v>2.4514242488722777</v>
      </c>
      <c r="L192" s="463">
        <v>2.5734401179275821</v>
      </c>
      <c r="M192" s="463">
        <v>2.7064575764872609</v>
      </c>
      <c r="N192" s="463">
        <v>2.902265149625205</v>
      </c>
      <c r="O192" s="463">
        <v>2.950881609015604</v>
      </c>
      <c r="P192" s="463">
        <v>2.9756266764509864</v>
      </c>
      <c r="Q192" s="463">
        <v>3.1005675481057278</v>
      </c>
      <c r="R192" s="463">
        <v>3.1681673867576889</v>
      </c>
      <c r="S192" s="463">
        <v>3.3513394264832881</v>
      </c>
      <c r="T192" s="463">
        <v>3.186782916390543</v>
      </c>
      <c r="U192" s="463">
        <v>3.0690774491130175</v>
      </c>
      <c r="V192" s="463">
        <v>3.1530500879636429</v>
      </c>
      <c r="W192" s="463">
        <v>3.0642685989176353</v>
      </c>
      <c r="X192" s="463">
        <v>3.1418080804944637</v>
      </c>
      <c r="Y192" s="463">
        <v>3.2142714306479334</v>
      </c>
      <c r="Z192" s="463">
        <v>3.1483981233558422</v>
      </c>
      <c r="AA192" s="463">
        <v>3.2938273626250552</v>
      </c>
      <c r="AB192" s="463">
        <v>3.5805396207910132</v>
      </c>
      <c r="AC192" s="463">
        <v>3.8528490511144478</v>
      </c>
      <c r="AD192" s="463">
        <v>4.2589306088794379</v>
      </c>
      <c r="AE192" s="464">
        <v>4.5368301375624034</v>
      </c>
    </row>
    <row r="193" spans="1:31" x14ac:dyDescent="0.25">
      <c r="A193" s="183" t="s">
        <v>477</v>
      </c>
      <c r="B193" s="463">
        <v>2.9528971767145498</v>
      </c>
      <c r="C193" s="463">
        <v>2.9464473887086995</v>
      </c>
      <c r="D193" s="463">
        <v>2.9039588502217493</v>
      </c>
      <c r="E193" s="463">
        <v>2.9679341776395129</v>
      </c>
      <c r="F193" s="463">
        <v>2.9518414820581529</v>
      </c>
      <c r="G193" s="463">
        <v>3.0231367328012091</v>
      </c>
      <c r="H193" s="463">
        <v>3.099613899856509</v>
      </c>
      <c r="I193" s="463">
        <v>3.0643728449151308</v>
      </c>
      <c r="J193" s="463">
        <v>3.0597898889552084</v>
      </c>
      <c r="K193" s="463">
        <v>3.0141363368832645</v>
      </c>
      <c r="L193" s="463">
        <v>3.0132020794037229</v>
      </c>
      <c r="M193" s="463">
        <v>3.1407009079856749</v>
      </c>
      <c r="N193" s="463">
        <v>3.144475927234951</v>
      </c>
      <c r="O193" s="463">
        <v>3.3536399241349439</v>
      </c>
      <c r="P193" s="463">
        <v>3.3261743362173721</v>
      </c>
      <c r="Q193" s="463">
        <v>3.5472050385307918</v>
      </c>
      <c r="R193" s="463">
        <v>3.6131650835898421</v>
      </c>
      <c r="S193" s="463">
        <v>3.6123963944152218</v>
      </c>
      <c r="T193" s="463">
        <v>3.3914185056854773</v>
      </c>
      <c r="U193" s="463">
        <v>3.2822207103248475</v>
      </c>
      <c r="V193" s="463">
        <v>3.2863166886293307</v>
      </c>
      <c r="W193" s="463">
        <v>3.2764225060741214</v>
      </c>
      <c r="X193" s="463">
        <v>3.1929503614853392</v>
      </c>
      <c r="Y193" s="463">
        <v>3.237731776579901</v>
      </c>
      <c r="Z193" s="463">
        <v>3.2190561246198497</v>
      </c>
      <c r="AA193" s="463">
        <v>3.273276859179143</v>
      </c>
      <c r="AB193" s="463">
        <v>3.3019851208520867</v>
      </c>
      <c r="AC193" s="463">
        <v>3.3867879199145778</v>
      </c>
      <c r="AD193" s="463">
        <v>3.519159557552296</v>
      </c>
      <c r="AE193" s="464">
        <v>3.7343876938451048</v>
      </c>
    </row>
    <row r="194" spans="1:31" x14ac:dyDescent="0.25">
      <c r="A194" s="183" t="s">
        <v>675</v>
      </c>
      <c r="B194" s="463">
        <v>1.7304045748271701</v>
      </c>
      <c r="C194" s="463">
        <v>1.8184050117604083</v>
      </c>
      <c r="D194" s="463">
        <v>1.8463766735977289</v>
      </c>
      <c r="E194" s="463">
        <v>1.7947364790911808</v>
      </c>
      <c r="F194" s="463">
        <v>1.8006263420329518</v>
      </c>
      <c r="G194" s="463">
        <v>1.8668552914116059</v>
      </c>
      <c r="H194" s="463">
        <v>1.9652818071708207</v>
      </c>
      <c r="I194" s="463">
        <v>2.0195210489635702</v>
      </c>
      <c r="J194" s="463">
        <v>2.0308470600527593</v>
      </c>
      <c r="K194" s="463">
        <v>2.0288034388143514</v>
      </c>
      <c r="L194" s="463">
        <v>2.051050449110476</v>
      </c>
      <c r="M194" s="463">
        <v>2.1089171523442665</v>
      </c>
      <c r="N194" s="463">
        <v>2.1634600794443233</v>
      </c>
      <c r="O194" s="463">
        <v>2.1909948590730526</v>
      </c>
      <c r="P194" s="463">
        <v>2.2278502210699549</v>
      </c>
      <c r="Q194" s="463">
        <v>2.2810758425427906</v>
      </c>
      <c r="R194" s="463">
        <v>2.2299554326905726</v>
      </c>
      <c r="S194" s="463">
        <v>2.1371402476415873</v>
      </c>
      <c r="T194" s="463">
        <v>2.0516046734910112</v>
      </c>
      <c r="U194" s="463">
        <v>2.0478270300859269</v>
      </c>
      <c r="V194" s="463">
        <v>2.0575146870277039</v>
      </c>
      <c r="W194" s="463">
        <v>2.1399089227845112</v>
      </c>
      <c r="X194" s="463">
        <v>2.0629624910084834</v>
      </c>
      <c r="Y194" s="463">
        <v>2.0057661396176343</v>
      </c>
      <c r="Z194" s="463">
        <v>1.9271167760469341</v>
      </c>
      <c r="AA194" s="463">
        <v>1.9439742303968142</v>
      </c>
      <c r="AB194" s="463">
        <v>1.9555179421820057</v>
      </c>
      <c r="AC194" s="463">
        <v>1.9509458600606824</v>
      </c>
      <c r="AD194" s="463">
        <v>1.9629426274713073</v>
      </c>
      <c r="AE194" s="464">
        <v>1.9219286846625914</v>
      </c>
    </row>
    <row r="195" spans="1:31" x14ac:dyDescent="0.25">
      <c r="A195" s="183" t="s">
        <v>676</v>
      </c>
      <c r="B195" s="463">
        <v>2.7836195728806485</v>
      </c>
      <c r="C195" s="463">
        <v>2.7544979141156594</v>
      </c>
      <c r="D195" s="463">
        <v>2.8273132111642307</v>
      </c>
      <c r="E195" s="463">
        <v>2.8269629361746325</v>
      </c>
      <c r="F195" s="463">
        <v>2.9487307669391791</v>
      </c>
      <c r="G195" s="463">
        <v>2.8574026279021045</v>
      </c>
      <c r="H195" s="463">
        <v>2.7633972404402916</v>
      </c>
      <c r="I195" s="463">
        <v>2.6775537284183368</v>
      </c>
      <c r="J195" s="463">
        <v>2.8003653818412459</v>
      </c>
      <c r="K195" s="463">
        <v>2.8257846988547426</v>
      </c>
      <c r="L195" s="463">
        <v>2.8370205261627937</v>
      </c>
      <c r="M195" s="463">
        <v>2.8921691195658972</v>
      </c>
      <c r="N195" s="463">
        <v>2.9663164871772492</v>
      </c>
      <c r="O195" s="463">
        <v>3.0161233499321063</v>
      </c>
      <c r="P195" s="463">
        <v>3.0778567103013135</v>
      </c>
      <c r="Q195" s="463">
        <v>3.1911120768084755</v>
      </c>
      <c r="R195" s="463">
        <v>3.3020349946466583</v>
      </c>
      <c r="S195" s="463">
        <v>3.2792451090578698</v>
      </c>
      <c r="T195" s="463">
        <v>3.1479945552024571</v>
      </c>
      <c r="U195" s="463">
        <v>3.1216837110872957</v>
      </c>
      <c r="V195" s="463">
        <v>3.0865885200345189</v>
      </c>
      <c r="W195" s="463">
        <v>3.017278358885978</v>
      </c>
      <c r="X195" s="463">
        <v>2.9480873452745548</v>
      </c>
      <c r="Y195" s="463">
        <v>2.8732931282033047</v>
      </c>
      <c r="Z195" s="463">
        <v>2.848192526210978</v>
      </c>
      <c r="AA195" s="463">
        <v>3.1683894418426415</v>
      </c>
      <c r="AB195" s="463">
        <v>3.22576577280826</v>
      </c>
      <c r="AC195" s="463">
        <v>3.3604331853882297</v>
      </c>
      <c r="AD195" s="463">
        <v>3.228853306479075</v>
      </c>
      <c r="AE195" s="464">
        <v>3.2216359946904998</v>
      </c>
    </row>
    <row r="196" spans="1:31" x14ac:dyDescent="0.25">
      <c r="A196" s="183" t="s">
        <v>677</v>
      </c>
      <c r="B196" s="463">
        <v>2.6038859833427921</v>
      </c>
      <c r="C196" s="463">
        <v>2.6479320543561906</v>
      </c>
      <c r="D196" s="463">
        <v>2.7023858852240923</v>
      </c>
      <c r="E196" s="463">
        <v>2.7167323296457524</v>
      </c>
      <c r="F196" s="463">
        <v>2.6732066379628492</v>
      </c>
      <c r="G196" s="463">
        <v>2.658651223982023</v>
      </c>
      <c r="H196" s="463">
        <v>2.64193720674661</v>
      </c>
      <c r="I196" s="463">
        <v>2.5835976100363642</v>
      </c>
      <c r="J196" s="463">
        <v>2.5640172870811866</v>
      </c>
      <c r="K196" s="463">
        <v>2.5007385405472058</v>
      </c>
      <c r="L196" s="463">
        <v>2.4894992463068655</v>
      </c>
      <c r="M196" s="463">
        <v>2.6343906357289422</v>
      </c>
      <c r="N196" s="463">
        <v>2.7945953039334186</v>
      </c>
      <c r="O196" s="463">
        <v>2.9461009817501695</v>
      </c>
      <c r="P196" s="463">
        <v>3.2070324262026051</v>
      </c>
      <c r="Q196" s="463">
        <v>3.4821876415099964</v>
      </c>
      <c r="R196" s="463">
        <v>3.6898685771536508</v>
      </c>
      <c r="S196" s="463">
        <v>3.5818628844432117</v>
      </c>
      <c r="T196" s="463">
        <v>3.4998318196942759</v>
      </c>
      <c r="U196" s="463">
        <v>3.4098290792239991</v>
      </c>
      <c r="V196" s="463">
        <v>3.2730262335258176</v>
      </c>
      <c r="W196" s="463">
        <v>3.2567308567238968</v>
      </c>
      <c r="X196" s="463">
        <v>3.2286470225960144</v>
      </c>
      <c r="Y196" s="463">
        <v>3.1228668622243307</v>
      </c>
      <c r="Z196" s="463">
        <v>3.0590783965322581</v>
      </c>
      <c r="AA196" s="463">
        <v>3.1004680471247381</v>
      </c>
      <c r="AB196" s="463">
        <v>2.9606246435967543</v>
      </c>
      <c r="AC196" s="463">
        <v>2.9549699732094115</v>
      </c>
      <c r="AD196" s="463">
        <v>3.0145626466458499</v>
      </c>
      <c r="AE196" s="464">
        <v>3.1072104712772277</v>
      </c>
    </row>
    <row r="197" spans="1:31" x14ac:dyDescent="0.25">
      <c r="A197" s="183" t="s">
        <v>678</v>
      </c>
      <c r="B197" s="463">
        <v>2.9695615636128561</v>
      </c>
      <c r="C197" s="463">
        <v>2.8287154949775775</v>
      </c>
      <c r="D197" s="463">
        <v>2.7877594858947563</v>
      </c>
      <c r="E197" s="463">
        <v>2.7511971753512556</v>
      </c>
      <c r="F197" s="463">
        <v>2.7943869945623518</v>
      </c>
      <c r="G197" s="463">
        <v>2.8181046614098837</v>
      </c>
      <c r="H197" s="463">
        <v>2.8257709811789162</v>
      </c>
      <c r="I197" s="463">
        <v>2.7572512937043872</v>
      </c>
      <c r="J197" s="463">
        <v>2.7894352148856911</v>
      </c>
      <c r="K197" s="463">
        <v>2.8556254649430404</v>
      </c>
      <c r="L197" s="463">
        <v>2.887473420078928</v>
      </c>
      <c r="M197" s="463">
        <v>3.0019659359544257</v>
      </c>
      <c r="N197" s="463">
        <v>3.0998145689131515</v>
      </c>
      <c r="O197" s="463">
        <v>3.162588694111061</v>
      </c>
      <c r="P197" s="463">
        <v>3.1841203843769832</v>
      </c>
      <c r="Q197" s="463">
        <v>3.2119813134402899</v>
      </c>
      <c r="R197" s="463">
        <v>3.368125457417706</v>
      </c>
      <c r="S197" s="463">
        <v>3.3442678380337028</v>
      </c>
      <c r="T197" s="463">
        <v>3.1913383287011707</v>
      </c>
      <c r="U197" s="463">
        <v>3.1600580685907382</v>
      </c>
      <c r="V197" s="463">
        <v>3.104448937940083</v>
      </c>
      <c r="W197" s="463">
        <v>3.0541201713101103</v>
      </c>
      <c r="X197" s="463">
        <v>2.9679130524724147</v>
      </c>
      <c r="Y197" s="463">
        <v>2.9862989404424516</v>
      </c>
      <c r="Z197" s="463">
        <v>2.9768924577903939</v>
      </c>
      <c r="AA197" s="463">
        <v>3.2387848619492963</v>
      </c>
      <c r="AB197" s="463">
        <v>3.2064735358241365</v>
      </c>
      <c r="AC197" s="463">
        <v>3.2289373474548424</v>
      </c>
      <c r="AD197" s="463">
        <v>3.1313802631566934</v>
      </c>
      <c r="AE197" s="464">
        <v>3.2612803258606111</v>
      </c>
    </row>
    <row r="198" spans="1:31" x14ac:dyDescent="0.25">
      <c r="A198" s="183" t="s">
        <v>478</v>
      </c>
      <c r="B198" s="463">
        <v>2.5294938803969131</v>
      </c>
      <c r="C198" s="463">
        <v>2.544775440763293</v>
      </c>
      <c r="D198" s="463">
        <v>2.6088796834127863</v>
      </c>
      <c r="E198" s="463">
        <v>2.5528873879444518</v>
      </c>
      <c r="F198" s="463">
        <v>2.453929753653791</v>
      </c>
      <c r="G198" s="463">
        <v>2.4188504872921386</v>
      </c>
      <c r="H198" s="463">
        <v>2.3803341079259428</v>
      </c>
      <c r="I198" s="463">
        <v>2.3507389994102721</v>
      </c>
      <c r="J198" s="463">
        <v>2.3512325417516311</v>
      </c>
      <c r="K198" s="463">
        <v>2.306240493074101</v>
      </c>
      <c r="L198" s="463">
        <v>2.3041714348234086</v>
      </c>
      <c r="M198" s="463">
        <v>2.4503914623954643</v>
      </c>
      <c r="N198" s="463">
        <v>2.6548624860551531</v>
      </c>
      <c r="O198" s="463">
        <v>2.820905017670301</v>
      </c>
      <c r="P198" s="463">
        <v>3.04908685243511</v>
      </c>
      <c r="Q198" s="463">
        <v>3.6418013474758557</v>
      </c>
      <c r="R198" s="463">
        <v>4.229006726648465</v>
      </c>
      <c r="S198" s="463">
        <v>4.1941185728324193</v>
      </c>
      <c r="T198" s="463">
        <v>3.4095405463107697</v>
      </c>
      <c r="U198" s="463">
        <v>2.4957375697762263</v>
      </c>
      <c r="V198" s="463">
        <v>2.3251827640820086</v>
      </c>
      <c r="W198" s="463">
        <v>2.235980091738897</v>
      </c>
      <c r="X198" s="463">
        <v>2.4654355823762817</v>
      </c>
      <c r="Y198" s="463">
        <v>2.8333547963854016</v>
      </c>
      <c r="Z198" s="463">
        <v>3.0141316305478667</v>
      </c>
      <c r="AA198" s="463">
        <v>3.2129300796236486</v>
      </c>
      <c r="AB198" s="463">
        <v>3.4647886048615915</v>
      </c>
      <c r="AC198" s="463">
        <v>3.6343007462135382</v>
      </c>
      <c r="AD198" s="463">
        <v>3.8062660485814162</v>
      </c>
      <c r="AE198" s="464">
        <v>3.9290343336127838</v>
      </c>
    </row>
    <row r="199" spans="1:31" x14ac:dyDescent="0.25">
      <c r="A199" s="183" t="s">
        <v>679</v>
      </c>
      <c r="B199" s="463">
        <v>2.2559195505937386</v>
      </c>
      <c r="C199" s="463">
        <v>2.3282544549146218</v>
      </c>
      <c r="D199" s="463">
        <v>2.4183534394618427</v>
      </c>
      <c r="E199" s="463">
        <v>2.4875098847852217</v>
      </c>
      <c r="F199" s="463">
        <v>2.6236380791194152</v>
      </c>
      <c r="G199" s="463">
        <v>2.6267762666849332</v>
      </c>
      <c r="H199" s="463">
        <v>2.6752354635440958</v>
      </c>
      <c r="I199" s="463">
        <v>2.6738730245107636</v>
      </c>
      <c r="J199" s="463">
        <v>2.700748283194172</v>
      </c>
      <c r="K199" s="463">
        <v>2.7177861626777977</v>
      </c>
      <c r="L199" s="463">
        <v>2.7692159101663316</v>
      </c>
      <c r="M199" s="463">
        <v>2.8513440001685195</v>
      </c>
      <c r="N199" s="463">
        <v>2.9141027072257177</v>
      </c>
      <c r="O199" s="463">
        <v>2.940236950193853</v>
      </c>
      <c r="P199" s="463">
        <v>2.94083588879881</v>
      </c>
      <c r="Q199" s="463">
        <v>2.9096787483260416</v>
      </c>
      <c r="R199" s="463">
        <v>2.8514201947991649</v>
      </c>
      <c r="S199" s="463">
        <v>2.7458088681654398</v>
      </c>
      <c r="T199" s="463">
        <v>2.6957304353446125</v>
      </c>
      <c r="U199" s="463">
        <v>2.7114012933578375</v>
      </c>
      <c r="V199" s="463">
        <v>2.6700919134480188</v>
      </c>
      <c r="W199" s="463">
        <v>2.6169705561183534</v>
      </c>
      <c r="X199" s="463">
        <v>2.4790775626294597</v>
      </c>
      <c r="Y199" s="463">
        <v>2.459655353587415</v>
      </c>
      <c r="Z199" s="463">
        <v>2.4375830725462171</v>
      </c>
      <c r="AA199" s="463">
        <v>2.55426474139658</v>
      </c>
      <c r="AB199" s="463">
        <v>2.5692779490445874</v>
      </c>
      <c r="AC199" s="463">
        <v>2.7072221493557129</v>
      </c>
      <c r="AD199" s="463">
        <v>2.9448350878341381</v>
      </c>
      <c r="AE199" s="464">
        <v>3.1171919490937139</v>
      </c>
    </row>
    <row r="200" spans="1:31" x14ac:dyDescent="0.25">
      <c r="A200" s="183" t="s">
        <v>680</v>
      </c>
      <c r="B200" s="463">
        <v>3.077364820285708</v>
      </c>
      <c r="C200" s="463">
        <v>3.2058651160227298</v>
      </c>
      <c r="D200" s="463">
        <v>3.3311538396590969</v>
      </c>
      <c r="E200" s="463">
        <v>3.293503863516785</v>
      </c>
      <c r="F200" s="463">
        <v>3.1420582044107901</v>
      </c>
      <c r="G200" s="463">
        <v>3.0986591176645302</v>
      </c>
      <c r="H200" s="463">
        <v>3.110720972222945</v>
      </c>
      <c r="I200" s="463">
        <v>3.0517109563384865</v>
      </c>
      <c r="J200" s="463">
        <v>3.0786595725028225</v>
      </c>
      <c r="K200" s="463">
        <v>2.920439736665986</v>
      </c>
      <c r="L200" s="463">
        <v>2.9644793622648256</v>
      </c>
      <c r="M200" s="463">
        <v>3.1527587201931633</v>
      </c>
      <c r="N200" s="463">
        <v>3.4131506459953309</v>
      </c>
      <c r="O200" s="463">
        <v>3.7415195843831919</v>
      </c>
      <c r="P200" s="463">
        <v>4.4486707261854406</v>
      </c>
      <c r="Q200" s="463">
        <v>5.3702840423463432</v>
      </c>
      <c r="R200" s="463">
        <v>5.8632107133749551</v>
      </c>
      <c r="S200" s="463">
        <v>5.4876051527425966</v>
      </c>
      <c r="T200" s="463">
        <v>4.4697103614657783</v>
      </c>
      <c r="U200" s="463">
        <v>4.0802228190392098</v>
      </c>
      <c r="V200" s="463">
        <v>3.5573226080332314</v>
      </c>
      <c r="W200" s="463">
        <v>3.4341826509541948</v>
      </c>
      <c r="X200" s="463">
        <v>3.4448631229888371</v>
      </c>
      <c r="Y200" s="463">
        <v>3.7118920618977542</v>
      </c>
      <c r="Z200" s="463">
        <v>3.553948344781515</v>
      </c>
      <c r="AA200" s="463">
        <v>3.6352584412938822</v>
      </c>
      <c r="AB200" s="463">
        <v>3.7312828563395741</v>
      </c>
      <c r="AC200" s="463">
        <v>3.877676432544956</v>
      </c>
      <c r="AD200" s="463">
        <v>4.0745160390158075</v>
      </c>
      <c r="AE200" s="464">
        <v>4.3088740328355266</v>
      </c>
    </row>
    <row r="201" spans="1:31" x14ac:dyDescent="0.25">
      <c r="A201" s="183" t="s">
        <v>681</v>
      </c>
      <c r="B201" s="463">
        <v>2.4100647040563676</v>
      </c>
      <c r="C201" s="463">
        <v>2.3420349705716936</v>
      </c>
      <c r="D201" s="463">
        <v>2.3034769695831652</v>
      </c>
      <c r="E201" s="463">
        <v>2.3488531914870561</v>
      </c>
      <c r="F201" s="463">
        <v>2.3930548489028842</v>
      </c>
      <c r="G201" s="463">
        <v>2.4250791575862443</v>
      </c>
      <c r="H201" s="463">
        <v>2.4149961766401624</v>
      </c>
      <c r="I201" s="463">
        <v>2.3928914319278829</v>
      </c>
      <c r="J201" s="463">
        <v>2.4576558642330886</v>
      </c>
      <c r="K201" s="463">
        <v>2.5060868058706744</v>
      </c>
      <c r="L201" s="463">
        <v>2.5077577254149475</v>
      </c>
      <c r="M201" s="463">
        <v>2.6225167333940425</v>
      </c>
      <c r="N201" s="463">
        <v>2.659021127016568</v>
      </c>
      <c r="O201" s="463">
        <v>2.7295226595599194</v>
      </c>
      <c r="P201" s="463">
        <v>2.8030250714481051</v>
      </c>
      <c r="Q201" s="463">
        <v>2.8835013984433027</v>
      </c>
      <c r="R201" s="463">
        <v>3.0542052405795053</v>
      </c>
      <c r="S201" s="463">
        <v>2.9641589017444914</v>
      </c>
      <c r="T201" s="463">
        <v>2.9278051005915682</v>
      </c>
      <c r="U201" s="463">
        <v>3.0109600180335403</v>
      </c>
      <c r="V201" s="463">
        <v>3.0304236834552225</v>
      </c>
      <c r="W201" s="463">
        <v>3.0261329825933747</v>
      </c>
      <c r="X201" s="463">
        <v>2.9130875713915496</v>
      </c>
      <c r="Y201" s="463">
        <v>2.80501290807958</v>
      </c>
      <c r="Z201" s="463">
        <v>2.8287956390528062</v>
      </c>
      <c r="AA201" s="463">
        <v>3.0454291507664228</v>
      </c>
      <c r="AB201" s="463">
        <v>2.9179895464086578</v>
      </c>
      <c r="AC201" s="463">
        <v>3.1314621607959157</v>
      </c>
      <c r="AD201" s="463">
        <v>3.3163587482945642</v>
      </c>
      <c r="AE201" s="464">
        <v>3.3482516744202866</v>
      </c>
    </row>
    <row r="202" spans="1:31" x14ac:dyDescent="0.25">
      <c r="A202" s="183" t="s">
        <v>682</v>
      </c>
      <c r="B202" s="463">
        <v>1.8924105675424918</v>
      </c>
      <c r="C202" s="463">
        <v>1.9391948587094332</v>
      </c>
      <c r="D202" s="463">
        <v>2.000577297655044</v>
      </c>
      <c r="E202" s="463">
        <v>2.023556623408143</v>
      </c>
      <c r="F202" s="463">
        <v>2.019440102388959</v>
      </c>
      <c r="G202" s="463">
        <v>2.0510463323392893</v>
      </c>
      <c r="H202" s="463">
        <v>2.107269827113905</v>
      </c>
      <c r="I202" s="463">
        <v>2.1763070344489592</v>
      </c>
      <c r="J202" s="463">
        <v>2.3294743267005069</v>
      </c>
      <c r="K202" s="463">
        <v>2.3570439155454497</v>
      </c>
      <c r="L202" s="463">
        <v>2.4217142930722653</v>
      </c>
      <c r="M202" s="463">
        <v>2.6112250003907378</v>
      </c>
      <c r="N202" s="463">
        <v>2.7727893117022182</v>
      </c>
      <c r="O202" s="463">
        <v>2.9245703869098136</v>
      </c>
      <c r="P202" s="463">
        <v>2.9915864939207681</v>
      </c>
      <c r="Q202" s="463">
        <v>3.0368752125739769</v>
      </c>
      <c r="R202" s="463">
        <v>2.8638584348120566</v>
      </c>
      <c r="S202" s="463">
        <v>2.5847714494682297</v>
      </c>
      <c r="T202" s="463">
        <v>1.9775064580687498</v>
      </c>
      <c r="U202" s="463">
        <v>1.6369254305935796</v>
      </c>
      <c r="V202" s="463">
        <v>1.7568456803093668</v>
      </c>
      <c r="W202" s="463">
        <v>1.6073936751274736</v>
      </c>
      <c r="X202" s="463">
        <v>1.7762456537021185</v>
      </c>
      <c r="Y202" s="463">
        <v>2.0597372472514937</v>
      </c>
      <c r="Z202" s="463">
        <v>2.345532424713042</v>
      </c>
      <c r="AA202" s="463">
        <v>2.4478491816459704</v>
      </c>
      <c r="AB202" s="463">
        <v>2.5061105267357071</v>
      </c>
      <c r="AC202" s="463">
        <v>2.45213240731603</v>
      </c>
      <c r="AD202" s="463">
        <v>2.4886566594144797</v>
      </c>
      <c r="AE202" s="464">
        <v>2.6282053569931865</v>
      </c>
    </row>
    <row r="203" spans="1:31" x14ac:dyDescent="0.25">
      <c r="A203" s="183" t="s">
        <v>683</v>
      </c>
      <c r="B203" s="463">
        <v>2.1956906923723358</v>
      </c>
      <c r="C203" s="463">
        <v>2.2314721689877777</v>
      </c>
      <c r="D203" s="463">
        <v>2.2104834292860072</v>
      </c>
      <c r="E203" s="463">
        <v>2.1650000859870984</v>
      </c>
      <c r="F203" s="463">
        <v>2.2780303234075134</v>
      </c>
      <c r="G203" s="463">
        <v>2.3246030526692119</v>
      </c>
      <c r="H203" s="463">
        <v>2.3351541199072958</v>
      </c>
      <c r="I203" s="463">
        <v>2.3367573678202622</v>
      </c>
      <c r="J203" s="463">
        <v>2.2921911547340601</v>
      </c>
      <c r="K203" s="463">
        <v>2.3533653289245033</v>
      </c>
      <c r="L203" s="463">
        <v>2.4127038379971673</v>
      </c>
      <c r="M203" s="463">
        <v>2.5069450261308699</v>
      </c>
      <c r="N203" s="463">
        <v>2.6305309477652949</v>
      </c>
      <c r="O203" s="463">
        <v>2.7195970690478091</v>
      </c>
      <c r="P203" s="463">
        <v>2.8452116435425787</v>
      </c>
      <c r="Q203" s="463">
        <v>2.9580673119111536</v>
      </c>
      <c r="R203" s="463">
        <v>2.9372507036966455</v>
      </c>
      <c r="S203" s="463">
        <v>2.9267703836563834</v>
      </c>
      <c r="T203" s="463">
        <v>2.8552423410374583</v>
      </c>
      <c r="U203" s="463">
        <v>2.8615087324869681</v>
      </c>
      <c r="V203" s="463">
        <v>2.8424209426064535</v>
      </c>
      <c r="W203" s="463">
        <v>2.8859743142547214</v>
      </c>
      <c r="X203" s="463">
        <v>2.8568579869044539</v>
      </c>
      <c r="Y203" s="463">
        <v>2.9095288047256158</v>
      </c>
      <c r="Z203" s="463">
        <v>2.8947758236309595</v>
      </c>
      <c r="AA203" s="463">
        <v>2.8491787156646264</v>
      </c>
      <c r="AB203" s="463">
        <v>2.8264887678805999</v>
      </c>
      <c r="AC203" s="463">
        <v>2.7966779310792211</v>
      </c>
      <c r="AD203" s="463">
        <v>2.8233810531807113</v>
      </c>
      <c r="AE203" s="464">
        <v>2.8723310880197261</v>
      </c>
    </row>
    <row r="204" spans="1:31" x14ac:dyDescent="0.25">
      <c r="A204" s="183" t="s">
        <v>479</v>
      </c>
      <c r="B204" s="463">
        <v>2.9421182290402372</v>
      </c>
      <c r="C204" s="463">
        <v>3.1424585163042029</v>
      </c>
      <c r="D204" s="463">
        <v>3.1784375993208731</v>
      </c>
      <c r="E204" s="463">
        <v>3.1546089692276227</v>
      </c>
      <c r="F204" s="463">
        <v>3.0813614161741536</v>
      </c>
      <c r="G204" s="463">
        <v>3.001301706773007</v>
      </c>
      <c r="H204" s="463">
        <v>3.0003603368675313</v>
      </c>
      <c r="I204" s="463">
        <v>2.9793824767549308</v>
      </c>
      <c r="J204" s="463">
        <v>2.9810610079310069</v>
      </c>
      <c r="K204" s="463">
        <v>2.9279411240732345</v>
      </c>
      <c r="L204" s="463">
        <v>3.0324125322811586</v>
      </c>
      <c r="M204" s="463">
        <v>3.2834592616299236</v>
      </c>
      <c r="N204" s="463">
        <v>3.5404322401293382</v>
      </c>
      <c r="O204" s="463">
        <v>3.9262471319146042</v>
      </c>
      <c r="P204" s="463">
        <v>5.4587505350345884</v>
      </c>
      <c r="Q204" s="463">
        <v>5.8938694764489918</v>
      </c>
      <c r="R204" s="463">
        <v>5.7562170591652615</v>
      </c>
      <c r="S204" s="463">
        <v>5.171022167050773</v>
      </c>
      <c r="T204" s="463">
        <v>3.8309780624687226</v>
      </c>
      <c r="U204" s="463">
        <v>2.5936821286573659</v>
      </c>
      <c r="V204" s="463">
        <v>2.6313678250759618</v>
      </c>
      <c r="W204" s="463">
        <v>2.45212051004897</v>
      </c>
      <c r="X204" s="463">
        <v>2.6527099840845545</v>
      </c>
      <c r="Y204" s="463">
        <v>3.3739293700579083</v>
      </c>
      <c r="Z204" s="463">
        <v>3.8176993815128095</v>
      </c>
      <c r="AA204" s="463">
        <v>4.0838039242311517</v>
      </c>
      <c r="AB204" s="463">
        <v>4.3372139550587638</v>
      </c>
      <c r="AC204" s="463">
        <v>4.5255191131844459</v>
      </c>
      <c r="AD204" s="463">
        <v>5.0420009077753472</v>
      </c>
      <c r="AE204" s="464">
        <v>5.2343748744568037</v>
      </c>
    </row>
    <row r="205" spans="1:31" x14ac:dyDescent="0.25">
      <c r="A205" s="183" t="s">
        <v>684</v>
      </c>
      <c r="B205" s="463">
        <v>2.3809685603381365</v>
      </c>
      <c r="C205" s="463">
        <v>2.2383853279762866</v>
      </c>
      <c r="D205" s="463">
        <v>2.1791605948068455</v>
      </c>
      <c r="E205" s="463">
        <v>2.1834479990601618</v>
      </c>
      <c r="F205" s="463">
        <v>2.2331258708330353</v>
      </c>
      <c r="G205" s="463">
        <v>2.2627442459539919</v>
      </c>
      <c r="H205" s="463">
        <v>2.281061101988894</v>
      </c>
      <c r="I205" s="463">
        <v>2.2622393967055379</v>
      </c>
      <c r="J205" s="463">
        <v>2.2904386959512486</v>
      </c>
      <c r="K205" s="463">
        <v>2.3026890523730974</v>
      </c>
      <c r="L205" s="463">
        <v>2.3172438639260147</v>
      </c>
      <c r="M205" s="463">
        <v>2.3772064987278028</v>
      </c>
      <c r="N205" s="463">
        <v>2.486243473302685</v>
      </c>
      <c r="O205" s="463">
        <v>2.5411497602755238</v>
      </c>
      <c r="P205" s="463">
        <v>2.6406952962622077</v>
      </c>
      <c r="Q205" s="463">
        <v>2.7785212761486586</v>
      </c>
      <c r="R205" s="463">
        <v>2.893872428417724</v>
      </c>
      <c r="S205" s="463">
        <v>2.9298103419953616</v>
      </c>
      <c r="T205" s="463">
        <v>2.8462299713232673</v>
      </c>
      <c r="U205" s="463">
        <v>2.8762271817745755</v>
      </c>
      <c r="V205" s="463">
        <v>2.8446845638623048</v>
      </c>
      <c r="W205" s="463">
        <v>2.8809973238248441</v>
      </c>
      <c r="X205" s="463">
        <v>2.8636652859887453</v>
      </c>
      <c r="Y205" s="463">
        <v>2.8282677518328727</v>
      </c>
      <c r="Z205" s="463">
        <v>2.7568093267640852</v>
      </c>
      <c r="AA205" s="463">
        <v>2.6359877129266662</v>
      </c>
      <c r="AB205" s="463">
        <v>2.6774340553449143</v>
      </c>
      <c r="AC205" s="463">
        <v>2.751708537782803</v>
      </c>
      <c r="AD205" s="463">
        <v>2.780674975574013</v>
      </c>
      <c r="AE205" s="464">
        <v>2.7874171415175844</v>
      </c>
    </row>
    <row r="206" spans="1:31" x14ac:dyDescent="0.25">
      <c r="A206" s="183" t="s">
        <v>685</v>
      </c>
      <c r="B206" s="463">
        <v>2.3256406971697792</v>
      </c>
      <c r="C206" s="463">
        <v>2.3700649965360494</v>
      </c>
      <c r="D206" s="463">
        <v>2.4347103470297911</v>
      </c>
      <c r="E206" s="463">
        <v>2.4655500363006464</v>
      </c>
      <c r="F206" s="463">
        <v>2.5209068191348929</v>
      </c>
      <c r="G206" s="463">
        <v>2.5195557990194706</v>
      </c>
      <c r="H206" s="463">
        <v>2.502909612271849</v>
      </c>
      <c r="I206" s="463">
        <v>2.4886922515478762</v>
      </c>
      <c r="J206" s="463">
        <v>2.4539235041680669</v>
      </c>
      <c r="K206" s="463">
        <v>2.3778459674109795</v>
      </c>
      <c r="L206" s="463">
        <v>2.363540647307147</v>
      </c>
      <c r="M206" s="463">
        <v>2.4593142557875547</v>
      </c>
      <c r="N206" s="463">
        <v>2.575922168844794</v>
      </c>
      <c r="O206" s="463">
        <v>2.6422212497680246</v>
      </c>
      <c r="P206" s="463">
        <v>2.741846027141849</v>
      </c>
      <c r="Q206" s="463">
        <v>2.8775234577244495</v>
      </c>
      <c r="R206" s="463">
        <v>3.0915173595084307</v>
      </c>
      <c r="S206" s="463">
        <v>3.1693995491302722</v>
      </c>
      <c r="T206" s="463">
        <v>3.1808238103359807</v>
      </c>
      <c r="U206" s="463">
        <v>3.1093889794024201</v>
      </c>
      <c r="V206" s="463">
        <v>3.0390809418122906</v>
      </c>
      <c r="W206" s="463">
        <v>3.0071292559348617</v>
      </c>
      <c r="X206" s="463">
        <v>2.8909304958656512</v>
      </c>
      <c r="Y206" s="463">
        <v>2.8878856796410775</v>
      </c>
      <c r="Z206" s="463">
        <v>2.9235263924563744</v>
      </c>
      <c r="AA206" s="463">
        <v>2.8702348188417623</v>
      </c>
      <c r="AB206" s="463">
        <v>2.8833902514374308</v>
      </c>
      <c r="AC206" s="463">
        <v>2.8411340421236773</v>
      </c>
      <c r="AD206" s="463">
        <v>2.8182152558033682</v>
      </c>
      <c r="AE206" s="464">
        <v>2.928447021420737</v>
      </c>
    </row>
    <row r="207" spans="1:31" x14ac:dyDescent="0.25">
      <c r="A207" s="183" t="s">
        <v>686</v>
      </c>
      <c r="B207" s="463">
        <v>2.2884055889513277</v>
      </c>
      <c r="C207" s="463">
        <v>2.3406224880834712</v>
      </c>
      <c r="D207" s="463">
        <v>2.4151314498249365</v>
      </c>
      <c r="E207" s="463">
        <v>2.4098772975620673</v>
      </c>
      <c r="F207" s="463">
        <v>2.6823560841241192</v>
      </c>
      <c r="G207" s="463">
        <v>2.7747914304279448</v>
      </c>
      <c r="H207" s="463">
        <v>2.7747568094621853</v>
      </c>
      <c r="I207" s="463">
        <v>2.7645048786638879</v>
      </c>
      <c r="J207" s="463">
        <v>2.66311670082901</v>
      </c>
      <c r="K207" s="463">
        <v>2.8390812047942013</v>
      </c>
      <c r="L207" s="463">
        <v>2.9831315861735237</v>
      </c>
      <c r="M207" s="463">
        <v>3.1202949166346472</v>
      </c>
      <c r="N207" s="463">
        <v>3.0759052671425819</v>
      </c>
      <c r="O207" s="463">
        <v>3.0316428897230621</v>
      </c>
      <c r="P207" s="463">
        <v>3.1935510722863656</v>
      </c>
      <c r="Q207" s="463">
        <v>3.4291711042332458</v>
      </c>
      <c r="R207" s="463">
        <v>3.7120620338652186</v>
      </c>
      <c r="S207" s="463">
        <v>3.7454976219250971</v>
      </c>
      <c r="T207" s="463">
        <v>3.6405828563797087</v>
      </c>
      <c r="U207" s="463">
        <v>3.7589544785344544</v>
      </c>
      <c r="V207" s="463">
        <v>3.7422941307240163</v>
      </c>
      <c r="W207" s="463">
        <v>3.7465513776492343</v>
      </c>
      <c r="X207" s="463">
        <v>3.6941634552111213</v>
      </c>
      <c r="Y207" s="463">
        <v>3.8572545845970274</v>
      </c>
      <c r="Z207" s="463">
        <v>3.791553768597089</v>
      </c>
      <c r="AA207" s="463">
        <v>3.9385861196638912</v>
      </c>
      <c r="AB207" s="463">
        <v>3.928248502505574</v>
      </c>
      <c r="AC207" s="463">
        <v>4.2110051337664869</v>
      </c>
      <c r="AD207" s="463">
        <v>4.3922988628314341</v>
      </c>
      <c r="AE207" s="464">
        <v>4.6582507340056551</v>
      </c>
    </row>
    <row r="208" spans="1:31" x14ac:dyDescent="0.25">
      <c r="A208" s="183" t="s">
        <v>687</v>
      </c>
      <c r="B208" s="463">
        <v>3.1942946337667006</v>
      </c>
      <c r="C208" s="463">
        <v>3.2404664521466708</v>
      </c>
      <c r="D208" s="463">
        <v>3.1342631319695706</v>
      </c>
      <c r="E208" s="463">
        <v>2.9932536801084013</v>
      </c>
      <c r="F208" s="463">
        <v>2.7643688675940745</v>
      </c>
      <c r="G208" s="463">
        <v>2.6655115445485134</v>
      </c>
      <c r="H208" s="463">
        <v>2.6536561797607092</v>
      </c>
      <c r="I208" s="463">
        <v>2.5120865986263667</v>
      </c>
      <c r="J208" s="463">
        <v>2.4811226285456183</v>
      </c>
      <c r="K208" s="463">
        <v>2.4137903289017393</v>
      </c>
      <c r="L208" s="463">
        <v>2.4097738932143065</v>
      </c>
      <c r="M208" s="463">
        <v>2.6163906490127542</v>
      </c>
      <c r="N208" s="463">
        <v>2.8310953859998778</v>
      </c>
      <c r="O208" s="463">
        <v>3.0053401291834687</v>
      </c>
      <c r="P208" s="463">
        <v>3.2207915116201695</v>
      </c>
      <c r="Q208" s="463">
        <v>3.628420564739693</v>
      </c>
      <c r="R208" s="463">
        <v>3.6871863233893305</v>
      </c>
      <c r="S208" s="463">
        <v>3.6725783518905506</v>
      </c>
      <c r="T208" s="463">
        <v>3.5732134277304559</v>
      </c>
      <c r="U208" s="463">
        <v>3.5706742883082678</v>
      </c>
      <c r="V208" s="463">
        <v>3.5163077180155797</v>
      </c>
      <c r="W208" s="463">
        <v>3.3388165034030384</v>
      </c>
      <c r="X208" s="463">
        <v>3.2981227483293427</v>
      </c>
      <c r="Y208" s="463">
        <v>3.2300809420515448</v>
      </c>
      <c r="Z208" s="463">
        <v>3.1128558829251221</v>
      </c>
      <c r="AA208" s="463">
        <v>3.0495954426024516</v>
      </c>
      <c r="AB208" s="463">
        <v>3.0462830062451629</v>
      </c>
      <c r="AC208" s="463">
        <v>3.0535607047612432</v>
      </c>
      <c r="AD208" s="463">
        <v>3.120207261464397</v>
      </c>
      <c r="AE208" s="464">
        <v>3.2988400264710531</v>
      </c>
    </row>
    <row r="209" spans="1:31" x14ac:dyDescent="0.25">
      <c r="A209" s="183" t="s">
        <v>688</v>
      </c>
      <c r="B209" s="463">
        <v>2.5646987276104896</v>
      </c>
      <c r="C209" s="463">
        <v>2.5609035870015666</v>
      </c>
      <c r="D209" s="463">
        <v>2.6623382429691693</v>
      </c>
      <c r="E209" s="463">
        <v>2.7184264373951441</v>
      </c>
      <c r="F209" s="463">
        <v>2.7665251770457568</v>
      </c>
      <c r="G209" s="463">
        <v>2.6819632604936201</v>
      </c>
      <c r="H209" s="463">
        <v>2.6400663309640655</v>
      </c>
      <c r="I209" s="463">
        <v>2.6480181224910941</v>
      </c>
      <c r="J209" s="463">
        <v>2.6694300798197643</v>
      </c>
      <c r="K209" s="463">
        <v>2.7398418332537116</v>
      </c>
      <c r="L209" s="463">
        <v>2.8604646651179211</v>
      </c>
      <c r="M209" s="463">
        <v>2.9504565895960924</v>
      </c>
      <c r="N209" s="463">
        <v>3.0899895808051352</v>
      </c>
      <c r="O209" s="463">
        <v>3.2623098700229627</v>
      </c>
      <c r="P209" s="463">
        <v>3.3298657366355435</v>
      </c>
      <c r="Q209" s="463">
        <v>3.394028490697949</v>
      </c>
      <c r="R209" s="463">
        <v>3.2720106773023807</v>
      </c>
      <c r="S209" s="463">
        <v>3.0815444018241713</v>
      </c>
      <c r="T209" s="463">
        <v>2.9802548703715863</v>
      </c>
      <c r="U209" s="463">
        <v>2.9337127408383394</v>
      </c>
      <c r="V209" s="463">
        <v>3.0662424995249156</v>
      </c>
      <c r="W209" s="463">
        <v>2.9331599583553221</v>
      </c>
      <c r="X209" s="463">
        <v>2.9434027615438589</v>
      </c>
      <c r="Y209" s="463">
        <v>2.8885673290892586</v>
      </c>
      <c r="Z209" s="463">
        <v>2.7985821642497331</v>
      </c>
      <c r="AA209" s="463">
        <v>2.8123448924451133</v>
      </c>
      <c r="AB209" s="463">
        <v>2.8115398491590158</v>
      </c>
      <c r="AC209" s="463">
        <v>2.8804979924461804</v>
      </c>
      <c r="AD209" s="463">
        <v>3.0075723252461271</v>
      </c>
      <c r="AE209" s="464">
        <v>3.0683368793063543</v>
      </c>
    </row>
    <row r="210" spans="1:31" x14ac:dyDescent="0.25">
      <c r="A210" s="183" t="s">
        <v>689</v>
      </c>
      <c r="B210" s="463">
        <v>1.9914164219059607</v>
      </c>
      <c r="C210" s="463">
        <v>2.0266974268547933</v>
      </c>
      <c r="D210" s="463">
        <v>2.0590803343750235</v>
      </c>
      <c r="E210" s="463">
        <v>2.0532467466476154</v>
      </c>
      <c r="F210" s="463">
        <v>2.080735855841759</v>
      </c>
      <c r="G210" s="463">
        <v>2.1278626193874026</v>
      </c>
      <c r="H210" s="463">
        <v>2.231578869632759</v>
      </c>
      <c r="I210" s="463">
        <v>2.2327831993393792</v>
      </c>
      <c r="J210" s="463">
        <v>2.223087055887889</v>
      </c>
      <c r="K210" s="463">
        <v>2.1774689979874893</v>
      </c>
      <c r="L210" s="463">
        <v>2.203178210219245</v>
      </c>
      <c r="M210" s="463">
        <v>2.2658068944535916</v>
      </c>
      <c r="N210" s="463">
        <v>2.3039909780142018</v>
      </c>
      <c r="O210" s="463">
        <v>2.3174118594978665</v>
      </c>
      <c r="P210" s="463">
        <v>2.3224625024848473</v>
      </c>
      <c r="Q210" s="463">
        <v>2.34283315260262</v>
      </c>
      <c r="R210" s="463">
        <v>2.2462141806074452</v>
      </c>
      <c r="S210" s="463">
        <v>2.1851539172973871</v>
      </c>
      <c r="T210" s="463">
        <v>2.2283995179342191</v>
      </c>
      <c r="U210" s="463">
        <v>2.2562030341839558</v>
      </c>
      <c r="V210" s="463">
        <v>2.3121137509103478</v>
      </c>
      <c r="W210" s="463">
        <v>2.2129142815343052</v>
      </c>
      <c r="X210" s="463">
        <v>2.1722976816161812</v>
      </c>
      <c r="Y210" s="463">
        <v>2.2197097737348668</v>
      </c>
      <c r="Z210" s="463">
        <v>2.1981904409749098</v>
      </c>
      <c r="AA210" s="463">
        <v>2.2365264553984585</v>
      </c>
      <c r="AB210" s="463">
        <v>2.1870150066225387</v>
      </c>
      <c r="AC210" s="463">
        <v>2.2573543662438098</v>
      </c>
      <c r="AD210" s="463">
        <v>2.3166578506321884</v>
      </c>
      <c r="AE210" s="464">
        <v>2.4503028024940603</v>
      </c>
    </row>
    <row r="211" spans="1:31" x14ac:dyDescent="0.25">
      <c r="A211" s="183" t="s">
        <v>690</v>
      </c>
      <c r="B211" s="463">
        <v>2.012891066712748</v>
      </c>
      <c r="C211" s="463">
        <v>2.0069049881425132</v>
      </c>
      <c r="D211" s="463">
        <v>2.1181866094878408</v>
      </c>
      <c r="E211" s="463">
        <v>2.1823932676592217</v>
      </c>
      <c r="F211" s="463">
        <v>2.2486509407075506</v>
      </c>
      <c r="G211" s="463">
        <v>2.3243159538368694</v>
      </c>
      <c r="H211" s="463">
        <v>2.3788245571753897</v>
      </c>
      <c r="I211" s="463">
        <v>2.4091450445552107</v>
      </c>
      <c r="J211" s="463">
        <v>2.45854942065001</v>
      </c>
      <c r="K211" s="463">
        <v>2.401001332867156</v>
      </c>
      <c r="L211" s="463">
        <v>2.5312817929988269</v>
      </c>
      <c r="M211" s="463">
        <v>2.6968938637783109</v>
      </c>
      <c r="N211" s="463">
        <v>2.7787893810021558</v>
      </c>
      <c r="O211" s="463">
        <v>2.8845056804969964</v>
      </c>
      <c r="P211" s="463">
        <v>2.8917359286930626</v>
      </c>
      <c r="Q211" s="463">
        <v>2.8828027445158195</v>
      </c>
      <c r="R211" s="463">
        <v>2.8468703779561775</v>
      </c>
      <c r="S211" s="463">
        <v>2.7410520607463011</v>
      </c>
      <c r="T211" s="463">
        <v>2.7075205767071768</v>
      </c>
      <c r="U211" s="463">
        <v>2.6483741161450198</v>
      </c>
      <c r="V211" s="463">
        <v>2.7206335741356273</v>
      </c>
      <c r="W211" s="463">
        <v>2.659579545814323</v>
      </c>
      <c r="X211" s="463">
        <v>2.7506248308052186</v>
      </c>
      <c r="Y211" s="463">
        <v>2.7600209558595279</v>
      </c>
      <c r="Z211" s="463">
        <v>2.7497451628126077</v>
      </c>
      <c r="AA211" s="463">
        <v>2.8371427622344947</v>
      </c>
      <c r="AB211" s="463">
        <v>2.8534140452799295</v>
      </c>
      <c r="AC211" s="463">
        <v>2.9327550128993023</v>
      </c>
      <c r="AD211" s="463">
        <v>3.2222055647317549</v>
      </c>
      <c r="AE211" s="464">
        <v>3.3416310118321562</v>
      </c>
    </row>
    <row r="212" spans="1:31" x14ac:dyDescent="0.25">
      <c r="A212" s="183" t="s">
        <v>367</v>
      </c>
      <c r="B212" s="463">
        <v>2.3597400797267976</v>
      </c>
      <c r="C212" s="463">
        <v>2.3440775338637643</v>
      </c>
      <c r="D212" s="463">
        <v>2.4622939795881202</v>
      </c>
      <c r="E212" s="463">
        <v>2.5807369114788172</v>
      </c>
      <c r="F212" s="463">
        <v>2.3548825144719636</v>
      </c>
      <c r="G212" s="463">
        <v>2.3847099607733635</v>
      </c>
      <c r="H212" s="463">
        <v>2.4283870872373825</v>
      </c>
      <c r="I212" s="463">
        <v>2.3985050186235966</v>
      </c>
      <c r="J212" s="463">
        <v>2.4539699587180372</v>
      </c>
      <c r="K212" s="463">
        <v>2.3392492704140881</v>
      </c>
      <c r="L212" s="463">
        <v>2.221227836935074</v>
      </c>
      <c r="M212" s="463">
        <v>2.3838978277197937</v>
      </c>
      <c r="N212" s="463">
        <v>2.3829775186141839</v>
      </c>
      <c r="O212" s="463">
        <v>2.5461776270041696</v>
      </c>
      <c r="P212" s="463">
        <v>2.5846329536072674</v>
      </c>
      <c r="Q212" s="463">
        <v>2.7704982551110948</v>
      </c>
      <c r="R212" s="463">
        <v>2.8658530719287039</v>
      </c>
      <c r="S212" s="463">
        <v>2.8385198251555077</v>
      </c>
      <c r="T212" s="463">
        <v>2.8233643596131515</v>
      </c>
      <c r="U212" s="463">
        <v>2.8673671711989885</v>
      </c>
      <c r="V212" s="463">
        <v>2.8643448959041629</v>
      </c>
      <c r="W212" s="463">
        <v>2.7718620899057322</v>
      </c>
      <c r="X212" s="463">
        <v>2.8938719721924282</v>
      </c>
      <c r="Y212" s="463">
        <v>2.8364574788224344</v>
      </c>
      <c r="Z212" s="463">
        <v>2.6996185300568185</v>
      </c>
      <c r="AA212" s="463">
        <v>2.7316739678488089</v>
      </c>
      <c r="AB212" s="463">
        <v>2.6796907000517938</v>
      </c>
      <c r="AC212" s="463">
        <v>2.7069096045382786</v>
      </c>
      <c r="AD212" s="463">
        <v>2.7962522767777478</v>
      </c>
      <c r="AE212" s="464">
        <v>2.9629577728560221</v>
      </c>
    </row>
    <row r="213" spans="1:31" x14ac:dyDescent="0.25">
      <c r="A213" s="183" t="s">
        <v>691</v>
      </c>
      <c r="B213" s="463">
        <v>2.3388525352879674</v>
      </c>
      <c r="C213" s="463">
        <v>2.3961650867247477</v>
      </c>
      <c r="D213" s="463">
        <v>2.4595923432152307</v>
      </c>
      <c r="E213" s="463">
        <v>2.5466727689248159</v>
      </c>
      <c r="F213" s="463">
        <v>2.8265784133186469</v>
      </c>
      <c r="G213" s="463">
        <v>3.0014173068615677</v>
      </c>
      <c r="H213" s="463">
        <v>3.1157240984103436</v>
      </c>
      <c r="I213" s="463">
        <v>3.1651313816950473</v>
      </c>
      <c r="J213" s="463">
        <v>3.1859995172355546</v>
      </c>
      <c r="K213" s="463">
        <v>3.1685966510021668</v>
      </c>
      <c r="L213" s="463">
        <v>3.2084799689921413</v>
      </c>
      <c r="M213" s="463">
        <v>3.3779323530059409</v>
      </c>
      <c r="N213" s="463">
        <v>3.4590999066710495</v>
      </c>
      <c r="O213" s="463">
        <v>3.485143632610626</v>
      </c>
      <c r="P213" s="463">
        <v>3.63785703667621</v>
      </c>
      <c r="Q213" s="463">
        <v>3.8303428689750922</v>
      </c>
      <c r="R213" s="463">
        <v>4.0038111222114896</v>
      </c>
      <c r="S213" s="463">
        <v>4.0859447658565218</v>
      </c>
      <c r="T213" s="463">
        <v>4.1507167443447628</v>
      </c>
      <c r="U213" s="463">
        <v>4.1190427819807853</v>
      </c>
      <c r="V213" s="463">
        <v>3.97899051573865</v>
      </c>
      <c r="W213" s="463">
        <v>3.8349116903369098</v>
      </c>
      <c r="X213" s="463">
        <v>3.8456222384232901</v>
      </c>
      <c r="Y213" s="463">
        <v>4.0115663087594093</v>
      </c>
      <c r="Z213" s="463">
        <v>4.0874702340534652</v>
      </c>
      <c r="AA213" s="463">
        <v>3.9982526728176238</v>
      </c>
      <c r="AB213" s="463">
        <v>4.227090023933834</v>
      </c>
      <c r="AC213" s="463">
        <v>4.3281312013327833</v>
      </c>
      <c r="AD213" s="463">
        <v>4.4571391046160533</v>
      </c>
      <c r="AE213" s="464">
        <v>4.8118271709976224</v>
      </c>
    </row>
    <row r="214" spans="1:31" x14ac:dyDescent="0.25">
      <c r="A214" s="183" t="s">
        <v>692</v>
      </c>
      <c r="B214" s="463">
        <v>2.2897840765239841</v>
      </c>
      <c r="C214" s="463">
        <v>2.2945236903599993</v>
      </c>
      <c r="D214" s="463">
        <v>2.3405246847129484</v>
      </c>
      <c r="E214" s="463">
        <v>2.3603153719521845</v>
      </c>
      <c r="F214" s="463">
        <v>2.3660601342289294</v>
      </c>
      <c r="G214" s="463">
        <v>2.3529711420309414</v>
      </c>
      <c r="H214" s="463">
        <v>2.3678189946719366</v>
      </c>
      <c r="I214" s="463">
        <v>2.3223567165599719</v>
      </c>
      <c r="J214" s="463">
        <v>2.320281034113497</v>
      </c>
      <c r="K214" s="463">
        <v>2.2608576565471838</v>
      </c>
      <c r="L214" s="463">
        <v>2.2670311751900676</v>
      </c>
      <c r="M214" s="463">
        <v>2.3254366775344519</v>
      </c>
      <c r="N214" s="463">
        <v>2.3835216923577769</v>
      </c>
      <c r="O214" s="463">
        <v>2.4085471237610228</v>
      </c>
      <c r="P214" s="463">
        <v>2.4853155397630209</v>
      </c>
      <c r="Q214" s="463">
        <v>2.5493861159157998</v>
      </c>
      <c r="R214" s="463">
        <v>2.6602107908672448</v>
      </c>
      <c r="S214" s="463">
        <v>2.6201449185930428</v>
      </c>
      <c r="T214" s="463">
        <v>2.6520647668241546</v>
      </c>
      <c r="U214" s="463">
        <v>2.673069715979945</v>
      </c>
      <c r="V214" s="463">
        <v>2.6039432273420489</v>
      </c>
      <c r="W214" s="463">
        <v>2.5958759622656782</v>
      </c>
      <c r="X214" s="463">
        <v>2.5377296328865544</v>
      </c>
      <c r="Y214" s="463">
        <v>2.5574293950330698</v>
      </c>
      <c r="Z214" s="463">
        <v>2.5905882550765087</v>
      </c>
      <c r="AA214" s="463">
        <v>2.7668804033990813</v>
      </c>
      <c r="AB214" s="463">
        <v>2.9069910749910708</v>
      </c>
      <c r="AC214" s="463">
        <v>3.0089936219154358</v>
      </c>
      <c r="AD214" s="463">
        <v>3.0288357418119762</v>
      </c>
      <c r="AE214" s="464">
        <v>3.1085674364774238</v>
      </c>
    </row>
    <row r="215" spans="1:31" x14ac:dyDescent="0.25">
      <c r="A215" s="183" t="s">
        <v>693</v>
      </c>
      <c r="B215" s="463">
        <v>2.0867935171747649</v>
      </c>
      <c r="C215" s="463">
        <v>2.2381559323495992</v>
      </c>
      <c r="D215" s="463">
        <v>2.4352793249054532</v>
      </c>
      <c r="E215" s="463">
        <v>2.670780957860126</v>
      </c>
      <c r="F215" s="463">
        <v>2.8524739060035795</v>
      </c>
      <c r="G215" s="463">
        <v>2.9966238486608106</v>
      </c>
      <c r="H215" s="463">
        <v>3.1496941807133521</v>
      </c>
      <c r="I215" s="463">
        <v>3.1860150857680778</v>
      </c>
      <c r="J215" s="463">
        <v>3.2724539721903212</v>
      </c>
      <c r="K215" s="463">
        <v>3.2244123855823488</v>
      </c>
      <c r="L215" s="463">
        <v>3.2155477822955736</v>
      </c>
      <c r="M215" s="463">
        <v>3.3822742775976229</v>
      </c>
      <c r="N215" s="463">
        <v>3.4695486147916061</v>
      </c>
      <c r="O215" s="463">
        <v>3.4585488775810327</v>
      </c>
      <c r="P215" s="463">
        <v>3.5480838869037963</v>
      </c>
      <c r="Q215" s="463">
        <v>3.8571211034045434</v>
      </c>
      <c r="R215" s="463">
        <v>4.4465934558251554</v>
      </c>
      <c r="S215" s="463">
        <v>4.624842260014737</v>
      </c>
      <c r="T215" s="463">
        <v>4.5001452140192892</v>
      </c>
      <c r="U215" s="463">
        <v>4.300298520790486</v>
      </c>
      <c r="V215" s="463">
        <v>4.1741321781003329</v>
      </c>
      <c r="W215" s="463">
        <v>3.9683411647004485</v>
      </c>
      <c r="X215" s="463">
        <v>3.7174244309223456</v>
      </c>
      <c r="Y215" s="463">
        <v>3.8476090805836849</v>
      </c>
      <c r="Z215" s="463">
        <v>3.9358479711605594</v>
      </c>
      <c r="AA215" s="463">
        <v>4.0499271514842228</v>
      </c>
      <c r="AB215" s="463">
        <v>4.1789508721432043</v>
      </c>
      <c r="AC215" s="463">
        <v>4.3312080739236416</v>
      </c>
      <c r="AD215" s="463">
        <v>4.4217645982250655</v>
      </c>
      <c r="AE215" s="464">
        <v>4.7116181239259642</v>
      </c>
    </row>
    <row r="216" spans="1:31" x14ac:dyDescent="0.25">
      <c r="A216" s="183" t="s">
        <v>480</v>
      </c>
      <c r="B216" s="463">
        <v>6.0385478335617737</v>
      </c>
      <c r="C216" s="463">
        <v>5.8948828602630252</v>
      </c>
      <c r="D216" s="463">
        <v>5.8534689170351921</v>
      </c>
      <c r="E216" s="463">
        <v>5.5009179636641239</v>
      </c>
      <c r="F216" s="463">
        <v>5.0279960484177177</v>
      </c>
      <c r="G216" s="463">
        <v>4.7227449723802701</v>
      </c>
      <c r="H216" s="463">
        <v>4.4773055562813298</v>
      </c>
      <c r="I216" s="463">
        <v>4.2911575098550951</v>
      </c>
      <c r="J216" s="463">
        <v>4.4202068249897026</v>
      </c>
      <c r="K216" s="463">
        <v>4.4673551199035852</v>
      </c>
      <c r="L216" s="463">
        <v>4.7152915144448677</v>
      </c>
      <c r="M216" s="463">
        <v>5.6088104743185774</v>
      </c>
      <c r="N216" s="463">
        <v>6.7061107788702499</v>
      </c>
      <c r="O216" s="463">
        <v>7.86136894132098</v>
      </c>
      <c r="P216" s="463">
        <v>9.7083268460359804</v>
      </c>
      <c r="Q216" s="463">
        <v>11.474114173037334</v>
      </c>
      <c r="R216" s="463">
        <v>12.433276978369662</v>
      </c>
      <c r="S216" s="463">
        <v>11.36227498409437</v>
      </c>
      <c r="T216" s="463">
        <v>9.2553342158633072</v>
      </c>
      <c r="U216" s="463">
        <v>7.2387591459410929</v>
      </c>
      <c r="V216" s="463">
        <v>7.0575011008724982</v>
      </c>
      <c r="W216" s="463">
        <v>7.0287738101323889</v>
      </c>
      <c r="X216" s="463">
        <v>7.1199789734133327</v>
      </c>
      <c r="Y216" s="463">
        <v>7.8065313262101821</v>
      </c>
      <c r="Z216" s="463">
        <v>8.4983642178062446</v>
      </c>
      <c r="AA216" s="463">
        <v>8.8794919366604699</v>
      </c>
      <c r="AB216" s="463">
        <v>9.0333982326805806</v>
      </c>
      <c r="AC216" s="463">
        <v>9.2002959596878302</v>
      </c>
      <c r="AD216" s="463">
        <v>9.4555932606037452</v>
      </c>
      <c r="AE216" s="464">
        <v>9.5518743945362345</v>
      </c>
    </row>
    <row r="217" spans="1:31" x14ac:dyDescent="0.25">
      <c r="A217" s="183" t="s">
        <v>481</v>
      </c>
      <c r="B217" s="463">
        <v>2.1611732974891327</v>
      </c>
      <c r="C217" s="463">
        <v>2.2489886719118712</v>
      </c>
      <c r="D217" s="463">
        <v>2.3148186000037723</v>
      </c>
      <c r="E217" s="463">
        <v>2.366962477935818</v>
      </c>
      <c r="F217" s="463">
        <v>2.4793357041997428</v>
      </c>
      <c r="G217" s="463">
        <v>2.5234813908113227</v>
      </c>
      <c r="H217" s="463">
        <v>2.5785315052368376</v>
      </c>
      <c r="I217" s="463">
        <v>2.5914800253083419</v>
      </c>
      <c r="J217" s="463">
        <v>2.7033067871752365</v>
      </c>
      <c r="K217" s="463">
        <v>2.6709990011827451</v>
      </c>
      <c r="L217" s="463">
        <v>2.7602546749715815</v>
      </c>
      <c r="M217" s="463">
        <v>2.66571560488071</v>
      </c>
      <c r="N217" s="463">
        <v>2.8624781222766083</v>
      </c>
      <c r="O217" s="463">
        <v>2.9882634039038054</v>
      </c>
      <c r="P217" s="463">
        <v>2.9928779813664215</v>
      </c>
      <c r="Q217" s="463">
        <v>3.0275586282558646</v>
      </c>
      <c r="R217" s="463">
        <v>3.0295476149961096</v>
      </c>
      <c r="S217" s="463">
        <v>2.8953486721020227</v>
      </c>
      <c r="T217" s="463">
        <v>2.7508272191406755</v>
      </c>
      <c r="U217" s="463">
        <v>2.747475089453522</v>
      </c>
      <c r="V217" s="463">
        <v>2.8663112634535133</v>
      </c>
      <c r="W217" s="463">
        <v>2.7427178210825187</v>
      </c>
      <c r="X217" s="463">
        <v>2.7810976448114779</v>
      </c>
      <c r="Y217" s="463">
        <v>2.766162319229263</v>
      </c>
      <c r="Z217" s="463">
        <v>2.7564496712689595</v>
      </c>
      <c r="AA217" s="463">
        <v>2.8978431861111029</v>
      </c>
      <c r="AB217" s="463">
        <v>2.9441046434889491</v>
      </c>
      <c r="AC217" s="463">
        <v>3.0301185851444026</v>
      </c>
      <c r="AD217" s="463">
        <v>3.1327553966061568</v>
      </c>
      <c r="AE217" s="464">
        <v>3.2630136105873055</v>
      </c>
    </row>
    <row r="218" spans="1:31" x14ac:dyDescent="0.25">
      <c r="A218" s="183" t="s">
        <v>694</v>
      </c>
      <c r="B218" s="463">
        <v>3.0076271174199927</v>
      </c>
      <c r="C218" s="463">
        <v>2.9663615042435132</v>
      </c>
      <c r="D218" s="463">
        <v>2.9849644941397693</v>
      </c>
      <c r="E218" s="463">
        <v>3.0560278453742131</v>
      </c>
      <c r="F218" s="463">
        <v>3.1333306780962991</v>
      </c>
      <c r="G218" s="463">
        <v>3.1857382896609554</v>
      </c>
      <c r="H218" s="463">
        <v>3.1890265289042872</v>
      </c>
      <c r="I218" s="463">
        <v>3.1608010456359361</v>
      </c>
      <c r="J218" s="463">
        <v>3.0969099882495392</v>
      </c>
      <c r="K218" s="463">
        <v>3.0166652427990455</v>
      </c>
      <c r="L218" s="463">
        <v>2.9940768056394109</v>
      </c>
      <c r="M218" s="463">
        <v>3.1185928769375555</v>
      </c>
      <c r="N218" s="463">
        <v>3.2435834392471459</v>
      </c>
      <c r="O218" s="463">
        <v>3.3658674091803999</v>
      </c>
      <c r="P218" s="463">
        <v>3.6014274237093735</v>
      </c>
      <c r="Q218" s="463">
        <v>3.9476701756894914</v>
      </c>
      <c r="R218" s="463">
        <v>4.2164078857074179</v>
      </c>
      <c r="S218" s="463">
        <v>4.2549857544260963</v>
      </c>
      <c r="T218" s="463">
        <v>4.1334780772389683</v>
      </c>
      <c r="U218" s="463">
        <v>4.101067372824307</v>
      </c>
      <c r="V218" s="463">
        <v>4.1165255970233341</v>
      </c>
      <c r="W218" s="463">
        <v>4.0842015410326225</v>
      </c>
      <c r="X218" s="463">
        <v>4.1004230688114136</v>
      </c>
      <c r="Y218" s="463">
        <v>4.050883823470393</v>
      </c>
      <c r="Z218" s="463">
        <v>3.9944818573981489</v>
      </c>
      <c r="AA218" s="463">
        <v>4.0395885237204636</v>
      </c>
      <c r="AB218" s="463">
        <v>4.2215067208732417</v>
      </c>
      <c r="AC218" s="463">
        <v>4.4085297919527369</v>
      </c>
      <c r="AD218" s="463">
        <v>4.6688956559053683</v>
      </c>
      <c r="AE218" s="464">
        <v>4.9361266160684956</v>
      </c>
    </row>
    <row r="219" spans="1:31" x14ac:dyDescent="0.25">
      <c r="A219" s="183" t="s">
        <v>695</v>
      </c>
      <c r="B219" s="463">
        <v>2.4944496829979133</v>
      </c>
      <c r="C219" s="463">
        <v>2.4464861133819706</v>
      </c>
      <c r="D219" s="463">
        <v>2.500469427810093</v>
      </c>
      <c r="E219" s="463">
        <v>2.5271190029584396</v>
      </c>
      <c r="F219" s="463">
        <v>2.5322168994457495</v>
      </c>
      <c r="G219" s="463">
        <v>2.5182918007959718</v>
      </c>
      <c r="H219" s="463">
        <v>2.4722208058590978</v>
      </c>
      <c r="I219" s="463">
        <v>2.3868074546418563</v>
      </c>
      <c r="J219" s="463">
        <v>2.3907309147413205</v>
      </c>
      <c r="K219" s="463">
        <v>2.3395338097689624</v>
      </c>
      <c r="L219" s="463">
        <v>2.3440830099716408</v>
      </c>
      <c r="M219" s="463">
        <v>2.4286631546173885</v>
      </c>
      <c r="N219" s="463">
        <v>2.5730048509639949</v>
      </c>
      <c r="O219" s="463">
        <v>2.6888086918133114</v>
      </c>
      <c r="P219" s="463">
        <v>2.7237239682016097</v>
      </c>
      <c r="Q219" s="463">
        <v>2.739462573023292</v>
      </c>
      <c r="R219" s="463">
        <v>2.6758755549172308</v>
      </c>
      <c r="S219" s="463">
        <v>2.5266610220352939</v>
      </c>
      <c r="T219" s="463">
        <v>2.5612977506445422</v>
      </c>
      <c r="U219" s="463">
        <v>2.6021037487023095</v>
      </c>
      <c r="V219" s="463">
        <v>2.648535073820542</v>
      </c>
      <c r="W219" s="463">
        <v>2.6065944856565744</v>
      </c>
      <c r="X219" s="463">
        <v>2.5587503244691687</v>
      </c>
      <c r="Y219" s="463">
        <v>2.5741105663206505</v>
      </c>
      <c r="Z219" s="463">
        <v>2.5899917988095194</v>
      </c>
      <c r="AA219" s="463">
        <v>2.7419215008709856</v>
      </c>
      <c r="AB219" s="463">
        <v>2.8604747442625027</v>
      </c>
      <c r="AC219" s="463">
        <v>2.9671102749487317</v>
      </c>
      <c r="AD219" s="463">
        <v>3.0443741173922589</v>
      </c>
      <c r="AE219" s="464">
        <v>3.1107408444623661</v>
      </c>
    </row>
    <row r="220" spans="1:31" x14ac:dyDescent="0.25">
      <c r="A220" s="183" t="s">
        <v>696</v>
      </c>
      <c r="B220" s="463">
        <v>2.7302351765799928</v>
      </c>
      <c r="C220" s="463">
        <v>2.7082326929711988</v>
      </c>
      <c r="D220" s="463">
        <v>2.7228089031281799</v>
      </c>
      <c r="E220" s="463">
        <v>2.7537172497002285</v>
      </c>
      <c r="F220" s="463">
        <v>2.8996628203106014</v>
      </c>
      <c r="G220" s="463">
        <v>3.0121628579739235</v>
      </c>
      <c r="H220" s="463">
        <v>3.0490681051633692</v>
      </c>
      <c r="I220" s="463">
        <v>3.0339153740079241</v>
      </c>
      <c r="J220" s="463">
        <v>3.0358985215566698</v>
      </c>
      <c r="K220" s="463">
        <v>3.0292569666602258</v>
      </c>
      <c r="L220" s="463">
        <v>3.1269229657233901</v>
      </c>
      <c r="M220" s="463">
        <v>3.2604907742237779</v>
      </c>
      <c r="N220" s="463">
        <v>3.4690803983142331</v>
      </c>
      <c r="O220" s="463">
        <v>3.6224657219617584</v>
      </c>
      <c r="P220" s="463">
        <v>3.8495937353553593</v>
      </c>
      <c r="Q220" s="463">
        <v>3.8863684755520427</v>
      </c>
      <c r="R220" s="463">
        <v>3.8639459358295767</v>
      </c>
      <c r="S220" s="463">
        <v>3.732471359985194</v>
      </c>
      <c r="T220" s="463">
        <v>3.7739680060942997</v>
      </c>
      <c r="U220" s="463">
        <v>3.6873983200652813</v>
      </c>
      <c r="V220" s="463">
        <v>3.646091708297889</v>
      </c>
      <c r="W220" s="463">
        <v>3.5600156294354632</v>
      </c>
      <c r="X220" s="463">
        <v>3.4715678933773759</v>
      </c>
      <c r="Y220" s="463">
        <v>3.4885533089456264</v>
      </c>
      <c r="Z220" s="463">
        <v>3.4862906394632169</v>
      </c>
      <c r="AA220" s="463">
        <v>3.5433123882305106</v>
      </c>
      <c r="AB220" s="463">
        <v>3.4444313251598815</v>
      </c>
      <c r="AC220" s="463">
        <v>3.5078282683204534</v>
      </c>
      <c r="AD220" s="463">
        <v>3.6555236828870181</v>
      </c>
      <c r="AE220" s="464">
        <v>3.7750512740644346</v>
      </c>
    </row>
    <row r="221" spans="1:31" x14ac:dyDescent="0.25">
      <c r="A221" s="183" t="s">
        <v>697</v>
      </c>
      <c r="B221" s="463">
        <v>2.6078384957021239</v>
      </c>
      <c r="C221" s="463">
        <v>2.6869636791318334</v>
      </c>
      <c r="D221" s="463">
        <v>2.7475317289323393</v>
      </c>
      <c r="E221" s="463">
        <v>2.8612344984101825</v>
      </c>
      <c r="F221" s="463">
        <v>2.8575039716287045</v>
      </c>
      <c r="G221" s="463">
        <v>2.9468373281357541</v>
      </c>
      <c r="H221" s="463">
        <v>2.970701713557022</v>
      </c>
      <c r="I221" s="463">
        <v>2.932890328927479</v>
      </c>
      <c r="J221" s="463">
        <v>2.9704505760125652</v>
      </c>
      <c r="K221" s="463">
        <v>2.9304529674484128</v>
      </c>
      <c r="L221" s="463">
        <v>2.9850113361943311</v>
      </c>
      <c r="M221" s="463">
        <v>3.2327127313208037</v>
      </c>
      <c r="N221" s="463">
        <v>3.4196006349366224</v>
      </c>
      <c r="O221" s="463">
        <v>3.5898332780646154</v>
      </c>
      <c r="P221" s="463">
        <v>3.7461286619110581</v>
      </c>
      <c r="Q221" s="463">
        <v>4.0294296204797959</v>
      </c>
      <c r="R221" s="463">
        <v>4.3410143708604787</v>
      </c>
      <c r="S221" s="463">
        <v>4.7109746401766781</v>
      </c>
      <c r="T221" s="463">
        <v>4.4639294531383236</v>
      </c>
      <c r="U221" s="463">
        <v>4.1297058293368032</v>
      </c>
      <c r="V221" s="463">
        <v>3.8751224692167039</v>
      </c>
      <c r="W221" s="463">
        <v>4.0157333202486249</v>
      </c>
      <c r="X221" s="463">
        <v>3.6649324408993711</v>
      </c>
      <c r="Y221" s="463">
        <v>3.6310828416659713</v>
      </c>
      <c r="Z221" s="463">
        <v>3.5107544305887166</v>
      </c>
      <c r="AA221" s="463">
        <v>3.5694196389181232</v>
      </c>
      <c r="AB221" s="463">
        <v>3.5349186260204339</v>
      </c>
      <c r="AC221" s="463">
        <v>3.5692487674636793</v>
      </c>
      <c r="AD221" s="463">
        <v>3.7066413623809016</v>
      </c>
      <c r="AE221" s="464">
        <v>3.8314609333537675</v>
      </c>
    </row>
    <row r="222" spans="1:31" x14ac:dyDescent="0.25">
      <c r="A222" s="183" t="s">
        <v>698</v>
      </c>
      <c r="B222" s="463">
        <v>2.506938965585908</v>
      </c>
      <c r="C222" s="463">
        <v>2.5171899664206712</v>
      </c>
      <c r="D222" s="463">
        <v>2.5244949953900506</v>
      </c>
      <c r="E222" s="463">
        <v>2.5186606466319943</v>
      </c>
      <c r="F222" s="463">
        <v>2.5147826691355371</v>
      </c>
      <c r="G222" s="463">
        <v>2.4877778175762506</v>
      </c>
      <c r="H222" s="463">
        <v>2.5630396264544579</v>
      </c>
      <c r="I222" s="463">
        <v>2.5405859870627583</v>
      </c>
      <c r="J222" s="463">
        <v>2.5676121518951822</v>
      </c>
      <c r="K222" s="463">
        <v>2.5867236332777814</v>
      </c>
      <c r="L222" s="463">
        <v>2.6406770321867525</v>
      </c>
      <c r="M222" s="463">
        <v>2.8121353660697119</v>
      </c>
      <c r="N222" s="463">
        <v>2.9419400743308528</v>
      </c>
      <c r="O222" s="463">
        <v>3.065873938494021</v>
      </c>
      <c r="P222" s="463">
        <v>3.2153756751809315</v>
      </c>
      <c r="Q222" s="463">
        <v>3.3051428504574192</v>
      </c>
      <c r="R222" s="463">
        <v>3.4310496727678133</v>
      </c>
      <c r="S222" s="463">
        <v>3.403231547447886</v>
      </c>
      <c r="T222" s="463">
        <v>3.3229763315656595</v>
      </c>
      <c r="U222" s="463">
        <v>3.3659678390013537</v>
      </c>
      <c r="V222" s="463">
        <v>3.2766717963355583</v>
      </c>
      <c r="W222" s="463">
        <v>3.0742291358098481</v>
      </c>
      <c r="X222" s="463">
        <v>3.037034410869746</v>
      </c>
      <c r="Y222" s="463">
        <v>3.0943642864194958</v>
      </c>
      <c r="Z222" s="463">
        <v>3.2432027760896545</v>
      </c>
      <c r="AA222" s="463">
        <v>3.4188446797208973</v>
      </c>
      <c r="AB222" s="463">
        <v>3.4024771093375068</v>
      </c>
      <c r="AC222" s="463">
        <v>3.3294457363048258</v>
      </c>
      <c r="AD222" s="463">
        <v>3.3966098851143709</v>
      </c>
      <c r="AE222" s="464">
        <v>3.5149852313631911</v>
      </c>
    </row>
    <row r="223" spans="1:31" x14ac:dyDescent="0.25">
      <c r="A223" s="183" t="s">
        <v>482</v>
      </c>
      <c r="B223" s="463">
        <v>2.4040920011382343</v>
      </c>
      <c r="C223" s="463">
        <v>2.4624414680572753</v>
      </c>
      <c r="D223" s="463">
        <v>2.5369971321355593</v>
      </c>
      <c r="E223" s="463">
        <v>2.7352516564380016</v>
      </c>
      <c r="F223" s="463">
        <v>2.921184436011794</v>
      </c>
      <c r="G223" s="463">
        <v>2.9817443127253656</v>
      </c>
      <c r="H223" s="463">
        <v>2.9002223737577908</v>
      </c>
      <c r="I223" s="463">
        <v>2.8820511333217511</v>
      </c>
      <c r="J223" s="463">
        <v>2.8718501168590884</v>
      </c>
      <c r="K223" s="463">
        <v>2.7865986320695191</v>
      </c>
      <c r="L223" s="463">
        <v>3.0568160694246385</v>
      </c>
      <c r="M223" s="463">
        <v>3.1836504652553632</v>
      </c>
      <c r="N223" s="463">
        <v>3.4244950513990169</v>
      </c>
      <c r="O223" s="463">
        <v>3.5996296365614073</v>
      </c>
      <c r="P223" s="463">
        <v>3.8335926784177374</v>
      </c>
      <c r="Q223" s="463">
        <v>4.0537071915639737</v>
      </c>
      <c r="R223" s="463">
        <v>3.96278683853942</v>
      </c>
      <c r="S223" s="463">
        <v>3.855908919258773</v>
      </c>
      <c r="T223" s="463">
        <v>3.810736876419238</v>
      </c>
      <c r="U223" s="463">
        <v>3.6074861240111598</v>
      </c>
      <c r="V223" s="463">
        <v>3.7817309713014349</v>
      </c>
      <c r="W223" s="463">
        <v>3.6094969846269414</v>
      </c>
      <c r="X223" s="463">
        <v>3.5105326782167157</v>
      </c>
      <c r="Y223" s="463">
        <v>3.6159961573267854</v>
      </c>
      <c r="Z223" s="463">
        <v>3.6749202040276145</v>
      </c>
      <c r="AA223" s="463">
        <v>3.67535988008613</v>
      </c>
      <c r="AB223" s="463">
        <v>3.6287234447097867</v>
      </c>
      <c r="AC223" s="463">
        <v>3.8013199973754923</v>
      </c>
      <c r="AD223" s="463">
        <v>4.0030154085315335</v>
      </c>
      <c r="AE223" s="464">
        <v>4.1559191434189069</v>
      </c>
    </row>
    <row r="224" spans="1:31" x14ac:dyDescent="0.25">
      <c r="A224" s="183" t="s">
        <v>699</v>
      </c>
      <c r="B224" s="463">
        <v>2.3106054698186473</v>
      </c>
      <c r="C224" s="463">
        <v>2.40114168056789</v>
      </c>
      <c r="D224" s="463">
        <v>2.3918290364911567</v>
      </c>
      <c r="E224" s="463">
        <v>2.3638390076268538</v>
      </c>
      <c r="F224" s="463">
        <v>2.4317471570921549</v>
      </c>
      <c r="G224" s="463">
        <v>2.4430622185235475</v>
      </c>
      <c r="H224" s="463">
        <v>2.4568711516609927</v>
      </c>
      <c r="I224" s="463">
        <v>2.4443310873843815</v>
      </c>
      <c r="J224" s="463">
        <v>2.3619294855020438</v>
      </c>
      <c r="K224" s="463">
        <v>2.4369133398710625</v>
      </c>
      <c r="L224" s="463">
        <v>2.5015917990537817</v>
      </c>
      <c r="M224" s="463">
        <v>2.65600842401938</v>
      </c>
      <c r="N224" s="463">
        <v>2.8466529873250308</v>
      </c>
      <c r="O224" s="463">
        <v>2.9729060557793168</v>
      </c>
      <c r="P224" s="463">
        <v>3.0880610424508235</v>
      </c>
      <c r="Q224" s="463">
        <v>3.252949294551156</v>
      </c>
      <c r="R224" s="463">
        <v>3.131349065303326</v>
      </c>
      <c r="S224" s="463">
        <v>3.1074187193880487</v>
      </c>
      <c r="T224" s="463">
        <v>3.029485858047154</v>
      </c>
      <c r="U224" s="463">
        <v>3.0640545443484335</v>
      </c>
      <c r="V224" s="463">
        <v>3.0111221797495786</v>
      </c>
      <c r="W224" s="463">
        <v>2.8305914182601262</v>
      </c>
      <c r="X224" s="463">
        <v>2.8625525214760881</v>
      </c>
      <c r="Y224" s="463">
        <v>2.8690099417850869</v>
      </c>
      <c r="Z224" s="463">
        <v>2.9542470598493296</v>
      </c>
      <c r="AA224" s="463">
        <v>2.9792250283320811</v>
      </c>
      <c r="AB224" s="463">
        <v>2.9497320226608212</v>
      </c>
      <c r="AC224" s="463">
        <v>2.9834828860851768</v>
      </c>
      <c r="AD224" s="463">
        <v>3.1217640060102951</v>
      </c>
      <c r="AE224" s="464">
        <v>3.1456466936373606</v>
      </c>
    </row>
    <row r="225" spans="1:31" x14ac:dyDescent="0.25">
      <c r="A225" s="183" t="s">
        <v>700</v>
      </c>
      <c r="B225" s="463">
        <v>2.637774782467277</v>
      </c>
      <c r="C225" s="463">
        <v>2.6520168008511091</v>
      </c>
      <c r="D225" s="463">
        <v>2.6362984573948647</v>
      </c>
      <c r="E225" s="463">
        <v>2.7243791801497306</v>
      </c>
      <c r="F225" s="463">
        <v>2.903172337356557</v>
      </c>
      <c r="G225" s="463">
        <v>2.893732208041492</v>
      </c>
      <c r="H225" s="463">
        <v>2.7685014249102631</v>
      </c>
      <c r="I225" s="463">
        <v>2.6461205155479037</v>
      </c>
      <c r="J225" s="463">
        <v>2.6111461892144376</v>
      </c>
      <c r="K225" s="463">
        <v>2.5899609153718224</v>
      </c>
      <c r="L225" s="463">
        <v>2.7133320325753969</v>
      </c>
      <c r="M225" s="463">
        <v>2.8327140741166739</v>
      </c>
      <c r="N225" s="463">
        <v>2.9597542499168403</v>
      </c>
      <c r="O225" s="463">
        <v>3.0411589168926287</v>
      </c>
      <c r="P225" s="463">
        <v>3.269641045002436</v>
      </c>
      <c r="Q225" s="463">
        <v>3.491491027503725</v>
      </c>
      <c r="R225" s="463">
        <v>3.7544510821352</v>
      </c>
      <c r="S225" s="463">
        <v>3.6273859359362333</v>
      </c>
      <c r="T225" s="463">
        <v>3.4437636371015357</v>
      </c>
      <c r="U225" s="463">
        <v>3.3571500824376161</v>
      </c>
      <c r="V225" s="463">
        <v>3.2980139752741287</v>
      </c>
      <c r="W225" s="463">
        <v>3.2168704141096747</v>
      </c>
      <c r="X225" s="463">
        <v>3.216767934904897</v>
      </c>
      <c r="Y225" s="463">
        <v>3.1887480285052359</v>
      </c>
      <c r="Z225" s="463">
        <v>3.2205255055242525</v>
      </c>
      <c r="AA225" s="463">
        <v>3.3820024779090914</v>
      </c>
      <c r="AB225" s="463">
        <v>3.4566607786321963</v>
      </c>
      <c r="AC225" s="463">
        <v>3.6100571929751322</v>
      </c>
      <c r="AD225" s="463">
        <v>3.8628549996525154</v>
      </c>
      <c r="AE225" s="464">
        <v>4.0257498213909129</v>
      </c>
    </row>
    <row r="226" spans="1:31" x14ac:dyDescent="0.25">
      <c r="A226" s="183" t="s">
        <v>701</v>
      </c>
      <c r="B226" s="463">
        <v>3.661491576946986</v>
      </c>
      <c r="C226" s="463">
        <v>3.7407985768739938</v>
      </c>
      <c r="D226" s="463">
        <v>3.6664191996446069</v>
      </c>
      <c r="E226" s="463">
        <v>3.5101412064011814</v>
      </c>
      <c r="F226" s="463">
        <v>3.396695777507218</v>
      </c>
      <c r="G226" s="463">
        <v>3.1903319320845074</v>
      </c>
      <c r="H226" s="463">
        <v>3.0626030471764305</v>
      </c>
      <c r="I226" s="463">
        <v>3.0122264395977316</v>
      </c>
      <c r="J226" s="463">
        <v>3.050531990048444</v>
      </c>
      <c r="K226" s="463">
        <v>3.1351513105364743</v>
      </c>
      <c r="L226" s="463">
        <v>3.4064685229321525</v>
      </c>
      <c r="M226" s="463">
        <v>3.671979595193088</v>
      </c>
      <c r="N226" s="463">
        <v>4.4130248006110344</v>
      </c>
      <c r="O226" s="463">
        <v>4.9756657514288545</v>
      </c>
      <c r="P226" s="463">
        <v>5.5317266941538925</v>
      </c>
      <c r="Q226" s="463">
        <v>6.2545684951543148</v>
      </c>
      <c r="R226" s="463">
        <v>6.3538704527010204</v>
      </c>
      <c r="S226" s="463">
        <v>6.2460541851813725</v>
      </c>
      <c r="T226" s="463">
        <v>4.4077319082046138</v>
      </c>
      <c r="U226" s="463">
        <v>3.1128368365549117</v>
      </c>
      <c r="V226" s="463">
        <v>3.0537768085290948</v>
      </c>
      <c r="W226" s="463">
        <v>2.6787702222290153</v>
      </c>
      <c r="X226" s="463">
        <v>2.7447869595746348</v>
      </c>
      <c r="Y226" s="463">
        <v>3.499550564214426</v>
      </c>
      <c r="Z226" s="463">
        <v>4.5617182908750289</v>
      </c>
      <c r="AA226" s="463">
        <v>4.3848834777822479</v>
      </c>
      <c r="AB226" s="463">
        <v>4.3988090953744852</v>
      </c>
      <c r="AC226" s="463">
        <v>4.6821252188918203</v>
      </c>
      <c r="AD226" s="463">
        <v>4.6382819063345808</v>
      </c>
      <c r="AE226" s="464">
        <v>4.757350199417103</v>
      </c>
    </row>
    <row r="227" spans="1:31" x14ac:dyDescent="0.25">
      <c r="A227" s="183" t="s">
        <v>702</v>
      </c>
      <c r="B227" s="463">
        <v>2.0051229538692295</v>
      </c>
      <c r="C227" s="463">
        <v>2.0962244529305543</v>
      </c>
      <c r="D227" s="463">
        <v>2.1412945274014579</v>
      </c>
      <c r="E227" s="463">
        <v>2.1297732087227903</v>
      </c>
      <c r="F227" s="463">
        <v>2.1603189711340209</v>
      </c>
      <c r="G227" s="463">
        <v>2.2318485517085351</v>
      </c>
      <c r="H227" s="463">
        <v>2.2749395189988526</v>
      </c>
      <c r="I227" s="463">
        <v>2.3325136891222895</v>
      </c>
      <c r="J227" s="463">
        <v>2.3586495495428537</v>
      </c>
      <c r="K227" s="463">
        <v>2.349415226099393</v>
      </c>
      <c r="L227" s="463">
        <v>2.347365410069453</v>
      </c>
      <c r="M227" s="463">
        <v>2.4486307753515137</v>
      </c>
      <c r="N227" s="463">
        <v>2.5438319645182759</v>
      </c>
      <c r="O227" s="463">
        <v>2.619189075919127</v>
      </c>
      <c r="P227" s="463">
        <v>2.66565324204237</v>
      </c>
      <c r="Q227" s="463">
        <v>2.7169320275225486</v>
      </c>
      <c r="R227" s="463">
        <v>2.6274378386348447</v>
      </c>
      <c r="S227" s="463">
        <v>2.5435297498512703</v>
      </c>
      <c r="T227" s="463">
        <v>2.4256789778011192</v>
      </c>
      <c r="U227" s="463">
        <v>2.4392038689421311</v>
      </c>
      <c r="V227" s="463">
        <v>2.4297089672613512</v>
      </c>
      <c r="W227" s="463">
        <v>2.3010625343096445</v>
      </c>
      <c r="X227" s="463">
        <v>2.2592495004035138</v>
      </c>
      <c r="Y227" s="463">
        <v>2.2295985267635321</v>
      </c>
      <c r="Z227" s="463">
        <v>2.2159301761797456</v>
      </c>
      <c r="AA227" s="463">
        <v>2.266488088255513</v>
      </c>
      <c r="AB227" s="463">
        <v>2.209208482990785</v>
      </c>
      <c r="AC227" s="463">
        <v>2.1788454514301372</v>
      </c>
      <c r="AD227" s="463">
        <v>2.1954694551551373</v>
      </c>
      <c r="AE227" s="464">
        <v>2.3167369616740232</v>
      </c>
    </row>
    <row r="228" spans="1:31" x14ac:dyDescent="0.25">
      <c r="A228" s="183" t="s">
        <v>483</v>
      </c>
      <c r="B228" s="463">
        <v>2.1871317903888006</v>
      </c>
      <c r="C228" s="463">
        <v>2.2173316490770452</v>
      </c>
      <c r="D228" s="463">
        <v>2.2697228487652477</v>
      </c>
      <c r="E228" s="463">
        <v>2.346130977445025</v>
      </c>
      <c r="F228" s="463">
        <v>2.4189449094091091</v>
      </c>
      <c r="G228" s="463">
        <v>2.4255119965398975</v>
      </c>
      <c r="H228" s="463">
        <v>2.3906167182217581</v>
      </c>
      <c r="I228" s="463">
        <v>2.2845651633102619</v>
      </c>
      <c r="J228" s="463">
        <v>2.264657188479104</v>
      </c>
      <c r="K228" s="463">
        <v>2.230762012906617</v>
      </c>
      <c r="L228" s="463">
        <v>2.1988574080164023</v>
      </c>
      <c r="M228" s="463">
        <v>2.2606691907474192</v>
      </c>
      <c r="N228" s="463">
        <v>2.3488611494624383</v>
      </c>
      <c r="O228" s="463">
        <v>2.4036261387451643</v>
      </c>
      <c r="P228" s="463">
        <v>2.5282133540364606</v>
      </c>
      <c r="Q228" s="463">
        <v>2.5688146619263197</v>
      </c>
      <c r="R228" s="463">
        <v>2.6115121098486211</v>
      </c>
      <c r="S228" s="463">
        <v>2.5724661539364853</v>
      </c>
      <c r="T228" s="463">
        <v>2.5549826967355704</v>
      </c>
      <c r="U228" s="463">
        <v>2.5022685041188528</v>
      </c>
      <c r="V228" s="463">
        <v>2.4455822915759771</v>
      </c>
      <c r="W228" s="463">
        <v>2.3786284453845856</v>
      </c>
      <c r="X228" s="463">
        <v>2.3722121653402457</v>
      </c>
      <c r="Y228" s="463">
        <v>2.3123895180765355</v>
      </c>
      <c r="Z228" s="463">
        <v>2.3869715489600951</v>
      </c>
      <c r="AA228" s="463">
        <v>2.4203630738966599</v>
      </c>
      <c r="AB228" s="463">
        <v>2.4727954401666694</v>
      </c>
      <c r="AC228" s="463">
        <v>2.4634117917222103</v>
      </c>
      <c r="AD228" s="463">
        <v>2.5071585077947205</v>
      </c>
      <c r="AE228" s="464">
        <v>2.5741131952878771</v>
      </c>
    </row>
    <row r="229" spans="1:31" x14ac:dyDescent="0.25">
      <c r="A229" s="183" t="s">
        <v>703</v>
      </c>
      <c r="B229" s="463">
        <v>3.5308558837148118</v>
      </c>
      <c r="C229" s="463">
        <v>3.7031486938495433</v>
      </c>
      <c r="D229" s="463">
        <v>3.6336220534660613</v>
      </c>
      <c r="E229" s="463">
        <v>3.3941313753215336</v>
      </c>
      <c r="F229" s="463">
        <v>3.2855878144412651</v>
      </c>
      <c r="G229" s="463">
        <v>3.2113972105013828</v>
      </c>
      <c r="H229" s="463">
        <v>3.071262573309375</v>
      </c>
      <c r="I229" s="463">
        <v>2.8656705823005635</v>
      </c>
      <c r="J229" s="463">
        <v>2.9152809655133165</v>
      </c>
      <c r="K229" s="463">
        <v>2.8967891604597438</v>
      </c>
      <c r="L229" s="463">
        <v>2.9439129807812252</v>
      </c>
      <c r="M229" s="463">
        <v>3.4788361505454293</v>
      </c>
      <c r="N229" s="463">
        <v>4.0755412485942326</v>
      </c>
      <c r="O229" s="463">
        <v>4.7898260240036059</v>
      </c>
      <c r="P229" s="463">
        <v>5.4756994243745165</v>
      </c>
      <c r="Q229" s="463">
        <v>7.1909586512573185</v>
      </c>
      <c r="R229" s="463">
        <v>7.0311883057322255</v>
      </c>
      <c r="S229" s="463">
        <v>5.7908590681506746</v>
      </c>
      <c r="T229" s="463">
        <v>3.5679536902752806</v>
      </c>
      <c r="U229" s="463">
        <v>2.4316457140457119</v>
      </c>
      <c r="V229" s="463">
        <v>2.6103450298246171</v>
      </c>
      <c r="W229" s="463">
        <v>2.6009546138514472</v>
      </c>
      <c r="X229" s="463">
        <v>2.8645265674015188</v>
      </c>
      <c r="Y229" s="463">
        <v>3.4244311517102384</v>
      </c>
      <c r="Z229" s="463">
        <v>3.8361562587893054</v>
      </c>
      <c r="AA229" s="463">
        <v>4.2217083302805891</v>
      </c>
      <c r="AB229" s="463">
        <v>4.4499537848600239</v>
      </c>
      <c r="AC229" s="463">
        <v>4.7195826302302137</v>
      </c>
      <c r="AD229" s="463">
        <v>4.6508264553398559</v>
      </c>
      <c r="AE229" s="464">
        <v>4.6341580173763655</v>
      </c>
    </row>
    <row r="230" spans="1:31" x14ac:dyDescent="0.25">
      <c r="A230" s="183" t="s">
        <v>704</v>
      </c>
      <c r="B230" s="463">
        <v>2.9708935786300157</v>
      </c>
      <c r="C230" s="463">
        <v>3.1018604897428568</v>
      </c>
      <c r="D230" s="463">
        <v>3.2302418928158509</v>
      </c>
      <c r="E230" s="463">
        <v>3.286444362918254</v>
      </c>
      <c r="F230" s="463">
        <v>3.4573626011353933</v>
      </c>
      <c r="G230" s="463">
        <v>3.5575029061028633</v>
      </c>
      <c r="H230" s="463">
        <v>3.5911459659507803</v>
      </c>
      <c r="I230" s="463">
        <v>3.5717541535516966</v>
      </c>
      <c r="J230" s="463">
        <v>3.5700936922234536</v>
      </c>
      <c r="K230" s="463">
        <v>3.5842595172935781</v>
      </c>
      <c r="L230" s="463">
        <v>3.7728223813737118</v>
      </c>
      <c r="M230" s="463">
        <v>4.271824817123087</v>
      </c>
      <c r="N230" s="463">
        <v>4.8178149942091393</v>
      </c>
      <c r="O230" s="463">
        <v>5.3552120087909971</v>
      </c>
      <c r="P230" s="463">
        <v>6.3196651834809181</v>
      </c>
      <c r="Q230" s="463">
        <v>7.845404393236497</v>
      </c>
      <c r="R230" s="463">
        <v>8.4602387275949429</v>
      </c>
      <c r="S230" s="463">
        <v>8.3553629679974719</v>
      </c>
      <c r="T230" s="463">
        <v>7.3550362771226823</v>
      </c>
      <c r="U230" s="463">
        <v>7.0255938338552015</v>
      </c>
      <c r="V230" s="463">
        <v>6.3595535071009959</v>
      </c>
      <c r="W230" s="463">
        <v>5.8447233840794715</v>
      </c>
      <c r="X230" s="463">
        <v>5.2626481253279813</v>
      </c>
      <c r="Y230" s="463">
        <v>5.0579610264645583</v>
      </c>
      <c r="Z230" s="463">
        <v>5.1568140217978247</v>
      </c>
      <c r="AA230" s="463">
        <v>5.3892960284896336</v>
      </c>
      <c r="AB230" s="463">
        <v>5.5751528202989924</v>
      </c>
      <c r="AC230" s="463">
        <v>5.840466715688879</v>
      </c>
      <c r="AD230" s="463">
        <v>5.9066550833169247</v>
      </c>
      <c r="AE230" s="464">
        <v>5.9255946160136697</v>
      </c>
    </row>
    <row r="231" spans="1:31" x14ac:dyDescent="0.25">
      <c r="A231" s="183" t="s">
        <v>484</v>
      </c>
      <c r="B231" s="463">
        <v>2.865080533481537</v>
      </c>
      <c r="C231" s="463">
        <v>2.9344186499515441</v>
      </c>
      <c r="D231" s="463">
        <v>2.9548560001585944</v>
      </c>
      <c r="E231" s="463">
        <v>2.8956413105200594</v>
      </c>
      <c r="F231" s="463">
        <v>2.7275067592847471</v>
      </c>
      <c r="G231" s="463">
        <v>2.6229276283333829</v>
      </c>
      <c r="H231" s="463">
        <v>2.8080956855176495</v>
      </c>
      <c r="I231" s="463">
        <v>2.8896072741071803</v>
      </c>
      <c r="J231" s="463">
        <v>2.9055929816909938</v>
      </c>
      <c r="K231" s="463">
        <v>2.8080682856220318</v>
      </c>
      <c r="L231" s="463">
        <v>2.8106211050343819</v>
      </c>
      <c r="M231" s="463">
        <v>3.0157856139537733</v>
      </c>
      <c r="N231" s="463">
        <v>3.1411711393679003</v>
      </c>
      <c r="O231" s="463">
        <v>3.2529264248987007</v>
      </c>
      <c r="P231" s="463">
        <v>3.2740832269582185</v>
      </c>
      <c r="Q231" s="463">
        <v>3.3432221932122754</v>
      </c>
      <c r="R231" s="463">
        <v>3.2343485608060472</v>
      </c>
      <c r="S231" s="463">
        <v>2.9901831493193489</v>
      </c>
      <c r="T231" s="463">
        <v>2.5398518161420554</v>
      </c>
      <c r="U231" s="463">
        <v>2.5531645718566547</v>
      </c>
      <c r="V231" s="463">
        <v>2.6351490871516488</v>
      </c>
      <c r="W231" s="463">
        <v>2.4490710455627864</v>
      </c>
      <c r="X231" s="463">
        <v>2.5293462090033749</v>
      </c>
      <c r="Y231" s="463">
        <v>2.7544371588385488</v>
      </c>
      <c r="Z231" s="463">
        <v>2.9286795583769574</v>
      </c>
      <c r="AA231" s="463">
        <v>3.0222223733541074</v>
      </c>
      <c r="AB231" s="463">
        <v>3.0940549896902847</v>
      </c>
      <c r="AC231" s="463">
        <v>3.2922103775596776</v>
      </c>
      <c r="AD231" s="463">
        <v>3.516146440733066</v>
      </c>
      <c r="AE231" s="464">
        <v>3.6764322920031947</v>
      </c>
    </row>
    <row r="232" spans="1:31" x14ac:dyDescent="0.25">
      <c r="A232" s="183" t="s">
        <v>373</v>
      </c>
      <c r="B232" s="463">
        <v>3.0663224905261632</v>
      </c>
      <c r="C232" s="463">
        <v>3.0900074138142175</v>
      </c>
      <c r="D232" s="463">
        <v>3.149988950091795</v>
      </c>
      <c r="E232" s="463">
        <v>3.1579257576691018</v>
      </c>
      <c r="F232" s="463">
        <v>3.1126677805510776</v>
      </c>
      <c r="G232" s="463">
        <v>3.1196881393101186</v>
      </c>
      <c r="H232" s="463">
        <v>3.2164734245888096</v>
      </c>
      <c r="I232" s="463">
        <v>3.2931335852488837</v>
      </c>
      <c r="J232" s="463">
        <v>3.2632407271197081</v>
      </c>
      <c r="K232" s="463">
        <v>3.3121869246116891</v>
      </c>
      <c r="L232" s="463">
        <v>3.4995206061064925</v>
      </c>
      <c r="M232" s="463">
        <v>3.9018049990771773</v>
      </c>
      <c r="N232" s="463">
        <v>4.8325874795570973</v>
      </c>
      <c r="O232" s="463">
        <v>5.7273477823505576</v>
      </c>
      <c r="P232" s="463">
        <v>6.937635949602293</v>
      </c>
      <c r="Q232" s="463">
        <v>8.4770393965523851</v>
      </c>
      <c r="R232" s="463">
        <v>8.026531823117649</v>
      </c>
      <c r="S232" s="463">
        <v>7.5540386738090239</v>
      </c>
      <c r="T232" s="463">
        <v>5.9750595265339665</v>
      </c>
      <c r="U232" s="463">
        <v>4.4258905890029592</v>
      </c>
      <c r="V232" s="463">
        <v>4.4264741603174826</v>
      </c>
      <c r="W232" s="463">
        <v>3.9518851955354384</v>
      </c>
      <c r="X232" s="463">
        <v>4.3702589776842071</v>
      </c>
      <c r="Y232" s="463">
        <v>5.2637844211768821</v>
      </c>
      <c r="Z232" s="463">
        <v>5.4768512102474745</v>
      </c>
      <c r="AA232" s="463">
        <v>5.6363317990633428</v>
      </c>
      <c r="AB232" s="463">
        <v>5.8607304174425074</v>
      </c>
      <c r="AC232" s="463">
        <v>6.1490371248108309</v>
      </c>
      <c r="AD232" s="463">
        <v>6.2059839991420169</v>
      </c>
      <c r="AE232" s="464">
        <v>6.1081633311740759</v>
      </c>
    </row>
    <row r="233" spans="1:31" x14ac:dyDescent="0.25">
      <c r="A233" s="183" t="s">
        <v>705</v>
      </c>
      <c r="B233" s="463">
        <v>1.8916455289600944</v>
      </c>
      <c r="C233" s="463">
        <v>1.9586417518300847</v>
      </c>
      <c r="D233" s="463">
        <v>2.0550460861607878</v>
      </c>
      <c r="E233" s="463">
        <v>2.0629425104412742</v>
      </c>
      <c r="F233" s="463">
        <v>2.1423454579263632</v>
      </c>
      <c r="G233" s="463">
        <v>2.1848601545966253</v>
      </c>
      <c r="H233" s="463">
        <v>2.2229734617726953</v>
      </c>
      <c r="I233" s="463">
        <v>2.2441244499051738</v>
      </c>
      <c r="J233" s="463">
        <v>2.2890973474084646</v>
      </c>
      <c r="K233" s="463">
        <v>2.2505692014977314</v>
      </c>
      <c r="L233" s="463">
        <v>2.2707978865945795</v>
      </c>
      <c r="M233" s="463">
        <v>2.3739398709148687</v>
      </c>
      <c r="N233" s="463">
        <v>2.4347810559310266</v>
      </c>
      <c r="O233" s="463">
        <v>2.4660429147805263</v>
      </c>
      <c r="P233" s="463">
        <v>2.4275901475079165</v>
      </c>
      <c r="Q233" s="463">
        <v>2.3901918791305548</v>
      </c>
      <c r="R233" s="463">
        <v>2.4083425367628855</v>
      </c>
      <c r="S233" s="463">
        <v>2.4081174672744208</v>
      </c>
      <c r="T233" s="463">
        <v>2.4098568263752065</v>
      </c>
      <c r="U233" s="463">
        <v>2.3848681464320811</v>
      </c>
      <c r="V233" s="463">
        <v>2.3308440389138996</v>
      </c>
      <c r="W233" s="463">
        <v>2.3321308825605533</v>
      </c>
      <c r="X233" s="463">
        <v>2.3183729508821429</v>
      </c>
      <c r="Y233" s="463">
        <v>2.4187322070993935</v>
      </c>
      <c r="Z233" s="463">
        <v>2.4841164323018208</v>
      </c>
      <c r="AA233" s="463">
        <v>2.478520529421687</v>
      </c>
      <c r="AB233" s="463">
        <v>2.4293735691937699</v>
      </c>
      <c r="AC233" s="463">
        <v>2.4634877024189219</v>
      </c>
      <c r="AD233" s="463">
        <v>2.6966128840626218</v>
      </c>
      <c r="AE233" s="464">
        <v>2.8969154939205448</v>
      </c>
    </row>
    <row r="234" spans="1:31" x14ac:dyDescent="0.25">
      <c r="A234" s="183" t="s">
        <v>706</v>
      </c>
      <c r="B234" s="463">
        <v>2.2672028468770287</v>
      </c>
      <c r="C234" s="463">
        <v>2.2416859830971165</v>
      </c>
      <c r="D234" s="463">
        <v>2.2443992645081248</v>
      </c>
      <c r="E234" s="463">
        <v>2.2914103659963407</v>
      </c>
      <c r="F234" s="463">
        <v>2.3148237943221353</v>
      </c>
      <c r="G234" s="463">
        <v>2.2746094353904849</v>
      </c>
      <c r="H234" s="463">
        <v>2.1994886293979405</v>
      </c>
      <c r="I234" s="463">
        <v>2.1313121763563561</v>
      </c>
      <c r="J234" s="463">
        <v>2.1618230586212355</v>
      </c>
      <c r="K234" s="463">
        <v>2.1046809595449076</v>
      </c>
      <c r="L234" s="463">
        <v>2.0595433411880273</v>
      </c>
      <c r="M234" s="463">
        <v>2.0914119024701558</v>
      </c>
      <c r="N234" s="463">
        <v>2.067726392213729</v>
      </c>
      <c r="O234" s="463">
        <v>2.0510759369038998</v>
      </c>
      <c r="P234" s="463">
        <v>2.061102838446744</v>
      </c>
      <c r="Q234" s="463">
        <v>2.1425185182583348</v>
      </c>
      <c r="R234" s="463">
        <v>2.3595284672585923</v>
      </c>
      <c r="S234" s="463">
        <v>2.4650243181627336</v>
      </c>
      <c r="T234" s="463">
        <v>2.4655559904357789</v>
      </c>
      <c r="U234" s="463">
        <v>2.4177901576875227</v>
      </c>
      <c r="V234" s="463">
        <v>2.3982616860776389</v>
      </c>
      <c r="W234" s="463">
        <v>2.3753760570675495</v>
      </c>
      <c r="X234" s="463">
        <v>2.3231335200449026</v>
      </c>
      <c r="Y234" s="463">
        <v>2.2928404533628584</v>
      </c>
      <c r="Z234" s="463">
        <v>2.2795289382532662</v>
      </c>
      <c r="AA234" s="463">
        <v>2.6028145824220998</v>
      </c>
      <c r="AB234" s="463">
        <v>2.8117509961972513</v>
      </c>
      <c r="AC234" s="463">
        <v>3.0194885910629172</v>
      </c>
      <c r="AD234" s="463">
        <v>3.0624467722680784</v>
      </c>
      <c r="AE234" s="464">
        <v>3.213418531056182</v>
      </c>
    </row>
    <row r="235" spans="1:31" x14ac:dyDescent="0.25">
      <c r="A235" s="183" t="s">
        <v>485</v>
      </c>
      <c r="B235" s="463">
        <v>2.5592670578511525</v>
      </c>
      <c r="C235" s="463">
        <v>2.6348529043602436</v>
      </c>
      <c r="D235" s="463">
        <v>2.7683451679387105</v>
      </c>
      <c r="E235" s="463">
        <v>2.8483200740604624</v>
      </c>
      <c r="F235" s="463">
        <v>2.8937470411475772</v>
      </c>
      <c r="G235" s="463">
        <v>2.9372756360048888</v>
      </c>
      <c r="H235" s="463">
        <v>2.9298615782346613</v>
      </c>
      <c r="I235" s="463">
        <v>2.9370115912324772</v>
      </c>
      <c r="J235" s="463">
        <v>2.9764859077401993</v>
      </c>
      <c r="K235" s="463">
        <v>2.8963110401394014</v>
      </c>
      <c r="L235" s="463">
        <v>2.9234804715026779</v>
      </c>
      <c r="M235" s="463">
        <v>3.125870874853343</v>
      </c>
      <c r="N235" s="463">
        <v>3.5986679028315574</v>
      </c>
      <c r="O235" s="463">
        <v>3.7468935977079236</v>
      </c>
      <c r="P235" s="463">
        <v>4.0528274409841485</v>
      </c>
      <c r="Q235" s="463">
        <v>4.3450029042140015</v>
      </c>
      <c r="R235" s="463">
        <v>4.3931262648606753</v>
      </c>
      <c r="S235" s="463">
        <v>4.2170137601883368</v>
      </c>
      <c r="T235" s="463">
        <v>3.9558147955083607</v>
      </c>
      <c r="U235" s="463">
        <v>3.699248375415761</v>
      </c>
      <c r="V235" s="463">
        <v>4.0542459289511505</v>
      </c>
      <c r="W235" s="463">
        <v>3.6412859599517877</v>
      </c>
      <c r="X235" s="463">
        <v>3.5848791469088588</v>
      </c>
      <c r="Y235" s="463">
        <v>3.7680759268392836</v>
      </c>
      <c r="Z235" s="463">
        <v>3.8143636929554248</v>
      </c>
      <c r="AA235" s="463">
        <v>3.8848481255716401</v>
      </c>
      <c r="AB235" s="463">
        <v>3.9016402379134352</v>
      </c>
      <c r="AC235" s="463">
        <v>4.0014789874097021</v>
      </c>
      <c r="AD235" s="463">
        <v>4.0771857344152975</v>
      </c>
      <c r="AE235" s="464">
        <v>4.3004488455210055</v>
      </c>
    </row>
    <row r="236" spans="1:31" x14ac:dyDescent="0.25">
      <c r="A236" s="183" t="s">
        <v>707</v>
      </c>
      <c r="B236" s="463">
        <v>1.9391210821908631</v>
      </c>
      <c r="C236" s="463">
        <v>1.9553383647321025</v>
      </c>
      <c r="D236" s="463">
        <v>1.9867458403677529</v>
      </c>
      <c r="E236" s="463">
        <v>1.9899185944465514</v>
      </c>
      <c r="F236" s="463">
        <v>2.0380052056319835</v>
      </c>
      <c r="G236" s="463">
        <v>2.0536158476540494</v>
      </c>
      <c r="H236" s="463">
        <v>2.0425364020550072</v>
      </c>
      <c r="I236" s="463">
        <v>2.0859228856059997</v>
      </c>
      <c r="J236" s="463">
        <v>2.1453542355249757</v>
      </c>
      <c r="K236" s="463">
        <v>2.1626447994921292</v>
      </c>
      <c r="L236" s="463">
        <v>2.2291257940268925</v>
      </c>
      <c r="M236" s="463">
        <v>2.2783248808016814</v>
      </c>
      <c r="N236" s="463">
        <v>2.3690914694528251</v>
      </c>
      <c r="O236" s="463">
        <v>2.423469971991576</v>
      </c>
      <c r="P236" s="463">
        <v>2.4872380174344864</v>
      </c>
      <c r="Q236" s="463">
        <v>2.4779462587261847</v>
      </c>
      <c r="R236" s="463">
        <v>2.4396822746269597</v>
      </c>
      <c r="S236" s="463">
        <v>2.3182696110986205</v>
      </c>
      <c r="T236" s="463">
        <v>2.2463695307327867</v>
      </c>
      <c r="U236" s="463">
        <v>2.193258905644722</v>
      </c>
      <c r="V236" s="463">
        <v>2.0471357260969931</v>
      </c>
      <c r="W236" s="463">
        <v>2.0215492363665089</v>
      </c>
      <c r="X236" s="463">
        <v>2.0682228334123449</v>
      </c>
      <c r="Y236" s="463">
        <v>2.2522519870996707</v>
      </c>
      <c r="Z236" s="463">
        <v>2.3507134659213511</v>
      </c>
      <c r="AA236" s="463">
        <v>2.5112854168492755</v>
      </c>
      <c r="AB236" s="463">
        <v>2.4296943919917475</v>
      </c>
      <c r="AC236" s="463">
        <v>2.4621424775068332</v>
      </c>
      <c r="AD236" s="463">
        <v>2.6093077901891695</v>
      </c>
      <c r="AE236" s="464">
        <v>2.8458370884062276</v>
      </c>
    </row>
    <row r="237" spans="1:31" x14ac:dyDescent="0.25">
      <c r="A237" s="183" t="s">
        <v>375</v>
      </c>
      <c r="B237" s="463">
        <v>2.3887285505940441</v>
      </c>
      <c r="C237" s="463">
        <v>2.3915481021708889</v>
      </c>
      <c r="D237" s="463">
        <v>2.408479152446807</v>
      </c>
      <c r="E237" s="463">
        <v>2.4182103823242982</v>
      </c>
      <c r="F237" s="463">
        <v>2.4258289151158277</v>
      </c>
      <c r="G237" s="463">
        <v>2.4227289256303575</v>
      </c>
      <c r="H237" s="463">
        <v>2.4909087337586366</v>
      </c>
      <c r="I237" s="463">
        <v>2.4358134542450913</v>
      </c>
      <c r="J237" s="463">
        <v>2.4819260565048387</v>
      </c>
      <c r="K237" s="463">
        <v>2.5451038291655377</v>
      </c>
      <c r="L237" s="463">
        <v>2.6293065187342455</v>
      </c>
      <c r="M237" s="463">
        <v>2.8862211071039021</v>
      </c>
      <c r="N237" s="463">
        <v>3.1856305142514936</v>
      </c>
      <c r="O237" s="463">
        <v>3.4495164908409444</v>
      </c>
      <c r="P237" s="463">
        <v>3.6352268534825138</v>
      </c>
      <c r="Q237" s="463">
        <v>3.7753797694858484</v>
      </c>
      <c r="R237" s="463">
        <v>3.7090980016147337</v>
      </c>
      <c r="S237" s="463">
        <v>3.4704211457123111</v>
      </c>
      <c r="T237" s="463">
        <v>3.0363857000270431</v>
      </c>
      <c r="U237" s="463">
        <v>2.7627259369738888</v>
      </c>
      <c r="V237" s="463">
        <v>2.6523095118402691</v>
      </c>
      <c r="W237" s="463">
        <v>2.3650622647429382</v>
      </c>
      <c r="X237" s="463">
        <v>2.5646277385394463</v>
      </c>
      <c r="Y237" s="463">
        <v>2.8560503363253971</v>
      </c>
      <c r="Z237" s="463">
        <v>2.980284655161801</v>
      </c>
      <c r="AA237" s="463">
        <v>3.1143099742204128</v>
      </c>
      <c r="AB237" s="463">
        <v>3.2045797985430164</v>
      </c>
      <c r="AC237" s="463">
        <v>3.2806408792734674</v>
      </c>
      <c r="AD237" s="463">
        <v>3.415157150773839</v>
      </c>
      <c r="AE237" s="464">
        <v>3.5039224482457363</v>
      </c>
    </row>
    <row r="238" spans="1:31" x14ac:dyDescent="0.25">
      <c r="A238" s="183" t="s">
        <v>708</v>
      </c>
      <c r="B238" s="463">
        <v>2.7412341288124793</v>
      </c>
      <c r="C238" s="463">
        <v>2.8221913595098744</v>
      </c>
      <c r="D238" s="463">
        <v>3.0108628209576507</v>
      </c>
      <c r="E238" s="463">
        <v>3.2355522089155486</v>
      </c>
      <c r="F238" s="463">
        <v>3.5693468981843646</v>
      </c>
      <c r="G238" s="463">
        <v>3.7464877207137177</v>
      </c>
      <c r="H238" s="463">
        <v>3.8692225833296834</v>
      </c>
      <c r="I238" s="463">
        <v>3.8612137629540428</v>
      </c>
      <c r="J238" s="463">
        <v>3.865880459140655</v>
      </c>
      <c r="K238" s="463">
        <v>3.773504069415953</v>
      </c>
      <c r="L238" s="463">
        <v>3.8954799300610832</v>
      </c>
      <c r="M238" s="463">
        <v>4.1492183111429632</v>
      </c>
      <c r="N238" s="463">
        <v>4.4481313023805189</v>
      </c>
      <c r="O238" s="463">
        <v>4.7870178669208956</v>
      </c>
      <c r="P238" s="463">
        <v>5.1550288478751289</v>
      </c>
      <c r="Q238" s="463">
        <v>5.6190255179394892</v>
      </c>
      <c r="R238" s="463">
        <v>5.9008273896718171</v>
      </c>
      <c r="S238" s="463">
        <v>6.1244693738957396</v>
      </c>
      <c r="T238" s="463">
        <v>6.1061372450038478</v>
      </c>
      <c r="U238" s="463">
        <v>6.0336110355948565</v>
      </c>
      <c r="V238" s="463">
        <v>5.925951239623978</v>
      </c>
      <c r="W238" s="463">
        <v>5.7506871520585019</v>
      </c>
      <c r="X238" s="463">
        <v>5.6316034132923418</v>
      </c>
      <c r="Y238" s="463">
        <v>5.6927433724027789</v>
      </c>
      <c r="Z238" s="463">
        <v>5.7433187645024288</v>
      </c>
      <c r="AA238" s="463">
        <v>5.9015232011855332</v>
      </c>
      <c r="AB238" s="463">
        <v>5.7224224382453199</v>
      </c>
      <c r="AC238" s="463">
        <v>5.828039619958906</v>
      </c>
      <c r="AD238" s="463">
        <v>5.83484571822411</v>
      </c>
      <c r="AE238" s="464">
        <v>5.9019785824902531</v>
      </c>
    </row>
    <row r="239" spans="1:31" x14ac:dyDescent="0.25">
      <c r="A239" s="183" t="s">
        <v>709</v>
      </c>
      <c r="B239" s="463">
        <v>3.2931175310449343</v>
      </c>
      <c r="C239" s="463">
        <v>3.1616698549437823</v>
      </c>
      <c r="D239" s="463">
        <v>3.0701704614430723</v>
      </c>
      <c r="E239" s="463">
        <v>2.9895038646251746</v>
      </c>
      <c r="F239" s="463">
        <v>2.8813227048515633</v>
      </c>
      <c r="G239" s="463">
        <v>2.7970520239773284</v>
      </c>
      <c r="H239" s="463">
        <v>2.720750728954584</v>
      </c>
      <c r="I239" s="463">
        <v>2.6709036501756684</v>
      </c>
      <c r="J239" s="463">
        <v>2.6837146860515886</v>
      </c>
      <c r="K239" s="463">
        <v>2.7251458227462573</v>
      </c>
      <c r="L239" s="463">
        <v>2.8340163112061161</v>
      </c>
      <c r="M239" s="463">
        <v>3.0792796292823126</v>
      </c>
      <c r="N239" s="463">
        <v>3.4564351777220601</v>
      </c>
      <c r="O239" s="463">
        <v>3.7529737555869196</v>
      </c>
      <c r="P239" s="463">
        <v>4.053045349904977</v>
      </c>
      <c r="Q239" s="463">
        <v>4.237847837208534</v>
      </c>
      <c r="R239" s="463">
        <v>4.1775686007234656</v>
      </c>
      <c r="S239" s="463">
        <v>3.9265212481944114</v>
      </c>
      <c r="T239" s="463">
        <v>3.542260963263212</v>
      </c>
      <c r="U239" s="463">
        <v>3.2724671634545111</v>
      </c>
      <c r="V239" s="463">
        <v>3.4220135526563915</v>
      </c>
      <c r="W239" s="463">
        <v>3.0981639836602279</v>
      </c>
      <c r="X239" s="463">
        <v>3.1026454649165816</v>
      </c>
      <c r="Y239" s="463">
        <v>3.2442024332024544</v>
      </c>
      <c r="Z239" s="463">
        <v>3.2408413161555956</v>
      </c>
      <c r="AA239" s="463">
        <v>3.3744460666012244</v>
      </c>
      <c r="AB239" s="463">
        <v>3.3945287278730718</v>
      </c>
      <c r="AC239" s="463">
        <v>3.5864591428311003</v>
      </c>
      <c r="AD239" s="463">
        <v>3.7011729889090357</v>
      </c>
      <c r="AE239" s="464">
        <v>3.985489280327096</v>
      </c>
    </row>
    <row r="240" spans="1:31" x14ac:dyDescent="0.25">
      <c r="A240" s="183" t="s">
        <v>710</v>
      </c>
      <c r="B240" s="463">
        <v>2.4274631642815248</v>
      </c>
      <c r="C240" s="463">
        <v>2.3624753331142219</v>
      </c>
      <c r="D240" s="463">
        <v>2.4122265252350217</v>
      </c>
      <c r="E240" s="463">
        <v>2.4543309510055353</v>
      </c>
      <c r="F240" s="463">
        <v>2.440985692832728</v>
      </c>
      <c r="G240" s="463">
        <v>2.5224364275318907</v>
      </c>
      <c r="H240" s="463">
        <v>2.696188254164781</v>
      </c>
      <c r="I240" s="463">
        <v>2.7238208982277756</v>
      </c>
      <c r="J240" s="463">
        <v>2.8078839886523426</v>
      </c>
      <c r="K240" s="463">
        <v>2.7578570915827041</v>
      </c>
      <c r="L240" s="463">
        <v>2.8188050305190862</v>
      </c>
      <c r="M240" s="463">
        <v>2.8573540211118069</v>
      </c>
      <c r="N240" s="463">
        <v>3.0642309841600892</v>
      </c>
      <c r="O240" s="463">
        <v>3.2398198738484107</v>
      </c>
      <c r="P240" s="463">
        <v>3.2729816968860819</v>
      </c>
      <c r="Q240" s="463">
        <v>3.4971459439053589</v>
      </c>
      <c r="R240" s="463">
        <v>3.5947540607339774</v>
      </c>
      <c r="S240" s="463">
        <v>3.4345184365423234</v>
      </c>
      <c r="T240" s="463">
        <v>3.3221239776956155</v>
      </c>
      <c r="U240" s="463">
        <v>3.1398667202037238</v>
      </c>
      <c r="V240" s="463">
        <v>2.9234080543124166</v>
      </c>
      <c r="W240" s="463">
        <v>2.5386627411291518</v>
      </c>
      <c r="X240" s="463">
        <v>2.5349422629025407</v>
      </c>
      <c r="Y240" s="463">
        <v>2.5815989016162009</v>
      </c>
      <c r="Z240" s="463">
        <v>2.6969913976261117</v>
      </c>
      <c r="AA240" s="463">
        <v>2.8581356967891871</v>
      </c>
      <c r="AB240" s="463">
        <v>2.9927829351928654</v>
      </c>
      <c r="AC240" s="463">
        <v>3.0767389044457554</v>
      </c>
      <c r="AD240" s="463">
        <v>3.3710370054710568</v>
      </c>
      <c r="AE240" s="464">
        <v>3.5995160664915087</v>
      </c>
    </row>
    <row r="241" spans="1:31" x14ac:dyDescent="0.25">
      <c r="A241" s="183" t="s">
        <v>711</v>
      </c>
      <c r="B241" s="463">
        <v>3.7102716018885249</v>
      </c>
      <c r="C241" s="463">
        <v>3.8099142856017161</v>
      </c>
      <c r="D241" s="463">
        <v>3.7521339436286678</v>
      </c>
      <c r="E241" s="463">
        <v>3.638849449748756</v>
      </c>
      <c r="F241" s="463">
        <v>3.508666858635908</v>
      </c>
      <c r="G241" s="463">
        <v>3.4117961434469271</v>
      </c>
      <c r="H241" s="463">
        <v>3.4579727530643707</v>
      </c>
      <c r="I241" s="463">
        <v>3.2513454917487312</v>
      </c>
      <c r="J241" s="463">
        <v>3.0520748620299387</v>
      </c>
      <c r="K241" s="463">
        <v>2.9552820033747724</v>
      </c>
      <c r="L241" s="463">
        <v>3.1636688151464689</v>
      </c>
      <c r="M241" s="463">
        <v>3.7666549827803761</v>
      </c>
      <c r="N241" s="463">
        <v>4.3540084658931359</v>
      </c>
      <c r="O241" s="463">
        <v>4.9672326617506455</v>
      </c>
      <c r="P241" s="463">
        <v>5.5475917926421463</v>
      </c>
      <c r="Q241" s="463">
        <v>6.9607803659235454</v>
      </c>
      <c r="R241" s="463">
        <v>7.0589547028776982</v>
      </c>
      <c r="S241" s="463">
        <v>6.2882365563865985</v>
      </c>
      <c r="T241" s="463">
        <v>4.0045736873655224</v>
      </c>
      <c r="U241" s="463">
        <v>2.7733592653535242</v>
      </c>
      <c r="V241" s="463">
        <v>2.9613920856117892</v>
      </c>
      <c r="W241" s="463">
        <v>2.8285763066428551</v>
      </c>
      <c r="X241" s="463">
        <v>3.0176571376071828</v>
      </c>
      <c r="Y241" s="463">
        <v>3.7455596479689079</v>
      </c>
      <c r="Z241" s="463">
        <v>4.3427970130352804</v>
      </c>
      <c r="AA241" s="463">
        <v>4.6186338232413817</v>
      </c>
      <c r="AB241" s="463">
        <v>4.7670480977044365</v>
      </c>
      <c r="AC241" s="463">
        <v>4.9446173445528299</v>
      </c>
      <c r="AD241" s="463">
        <v>5.1830895543329625</v>
      </c>
      <c r="AE241" s="464">
        <v>5.3108384347142454</v>
      </c>
    </row>
    <row r="242" spans="1:31" x14ac:dyDescent="0.25">
      <c r="A242" s="183" t="s">
        <v>712</v>
      </c>
      <c r="B242" s="463">
        <v>1.9437527448962248</v>
      </c>
      <c r="C242" s="463">
        <v>2.0133693921344085</v>
      </c>
      <c r="D242" s="463">
        <v>2.0600947450718614</v>
      </c>
      <c r="E242" s="463">
        <v>2.031169180486438</v>
      </c>
      <c r="F242" s="463">
        <v>2.0914468513513986</v>
      </c>
      <c r="G242" s="463">
        <v>2.1685706569966268</v>
      </c>
      <c r="H242" s="463">
        <v>2.2961809227514762</v>
      </c>
      <c r="I242" s="463">
        <v>2.3883352941785367</v>
      </c>
      <c r="J242" s="463">
        <v>2.4265796782477089</v>
      </c>
      <c r="K242" s="463">
        <v>2.4642113830667176</v>
      </c>
      <c r="L242" s="463">
        <v>2.5565216521466705</v>
      </c>
      <c r="M242" s="463">
        <v>2.658634931244932</v>
      </c>
      <c r="N242" s="463">
        <v>2.7827142032591228</v>
      </c>
      <c r="O242" s="463">
        <v>2.862089530782403</v>
      </c>
      <c r="P242" s="463">
        <v>2.9487668567159018</v>
      </c>
      <c r="Q242" s="463">
        <v>3.0384352720416623</v>
      </c>
      <c r="R242" s="463">
        <v>2.9898533099049738</v>
      </c>
      <c r="S242" s="463">
        <v>2.8276476967843283</v>
      </c>
      <c r="T242" s="463">
        <v>2.596641176787081</v>
      </c>
      <c r="U242" s="463">
        <v>2.5139413509376469</v>
      </c>
      <c r="V242" s="463">
        <v>2.3625101424038251</v>
      </c>
      <c r="W242" s="463">
        <v>2.3278994984961696</v>
      </c>
      <c r="X242" s="463">
        <v>2.2433376730518138</v>
      </c>
      <c r="Y242" s="463">
        <v>2.2534955999178998</v>
      </c>
      <c r="Z242" s="463">
        <v>2.367442509499067</v>
      </c>
      <c r="AA242" s="463">
        <v>2.4583022778015349</v>
      </c>
      <c r="AB242" s="463">
        <v>2.5490141412785299</v>
      </c>
      <c r="AC242" s="463">
        <v>2.584094873393759</v>
      </c>
      <c r="AD242" s="463">
        <v>2.7562269575607763</v>
      </c>
      <c r="AE242" s="464">
        <v>2.8804623554225635</v>
      </c>
    </row>
    <row r="243" spans="1:31" x14ac:dyDescent="0.25">
      <c r="A243" s="183" t="s">
        <v>713</v>
      </c>
      <c r="B243" s="463">
        <v>3.0589823104753759</v>
      </c>
      <c r="C243" s="463">
        <v>2.9803367344509497</v>
      </c>
      <c r="D243" s="463">
        <v>3.1614536224886796</v>
      </c>
      <c r="E243" s="463">
        <v>3.1526028901031662</v>
      </c>
      <c r="F243" s="463">
        <v>3.2462083942800053</v>
      </c>
      <c r="G243" s="463">
        <v>3.330408627174839</v>
      </c>
      <c r="H243" s="463">
        <v>3.4824698075194913</v>
      </c>
      <c r="I243" s="463">
        <v>3.5045605594719951</v>
      </c>
      <c r="J243" s="463">
        <v>3.6182380482743861</v>
      </c>
      <c r="K243" s="463">
        <v>3.4256280065668427</v>
      </c>
      <c r="L243" s="463">
        <v>3.4102831293592311</v>
      </c>
      <c r="M243" s="463">
        <v>3.5276760463520604</v>
      </c>
      <c r="N243" s="463">
        <v>3.5500015460051402</v>
      </c>
      <c r="O243" s="463">
        <v>3.5846887911956515</v>
      </c>
      <c r="P243" s="463">
        <v>3.847912948930023</v>
      </c>
      <c r="Q243" s="463">
        <v>4.2052974164205255</v>
      </c>
      <c r="R243" s="463">
        <v>4.2248092183807104</v>
      </c>
      <c r="S243" s="463">
        <v>3.946107089785889</v>
      </c>
      <c r="T243" s="463">
        <v>4.0093058680402391</v>
      </c>
      <c r="U243" s="463">
        <v>3.863327456706545</v>
      </c>
      <c r="V243" s="463">
        <v>3.8657994178650781</v>
      </c>
      <c r="W243" s="463">
        <v>3.7110027596616808</v>
      </c>
      <c r="X243" s="463">
        <v>3.6383639059741517</v>
      </c>
      <c r="Y243" s="463">
        <v>3.7842058083102224</v>
      </c>
      <c r="Z243" s="463">
        <v>3.6930068048409295</v>
      </c>
      <c r="AA243" s="463">
        <v>3.7165306177898931</v>
      </c>
      <c r="AB243" s="463">
        <v>3.6163616357314838</v>
      </c>
      <c r="AC243" s="463">
        <v>3.5691124802882492</v>
      </c>
      <c r="AD243" s="463">
        <v>3.6343597659751703</v>
      </c>
      <c r="AE243" s="464">
        <v>3.6489729405969809</v>
      </c>
    </row>
    <row r="244" spans="1:31" x14ac:dyDescent="0.25">
      <c r="A244" s="183" t="s">
        <v>714</v>
      </c>
      <c r="B244" s="463">
        <v>2.5361049395406448</v>
      </c>
      <c r="C244" s="463">
        <v>2.695403454351323</v>
      </c>
      <c r="D244" s="463">
        <v>2.7411084667874399</v>
      </c>
      <c r="E244" s="463">
        <v>2.78826187588552</v>
      </c>
      <c r="F244" s="463">
        <v>2.6649136374603177</v>
      </c>
      <c r="G244" s="463">
        <v>2.7196003338201256</v>
      </c>
      <c r="H244" s="463">
        <v>2.731115629885037</v>
      </c>
      <c r="I244" s="463">
        <v>2.7496782531873571</v>
      </c>
      <c r="J244" s="463">
        <v>2.7308384098553895</v>
      </c>
      <c r="K244" s="463">
        <v>2.6576047678199139</v>
      </c>
      <c r="L244" s="463">
        <v>2.6482231229103084</v>
      </c>
      <c r="M244" s="463">
        <v>2.8135936186809878</v>
      </c>
      <c r="N244" s="463">
        <v>2.9886626798031446</v>
      </c>
      <c r="O244" s="463">
        <v>3.0309266754372453</v>
      </c>
      <c r="P244" s="463">
        <v>2.9688383177548454</v>
      </c>
      <c r="Q244" s="463">
        <v>3.2421441672470959</v>
      </c>
      <c r="R244" s="463">
        <v>3.3865521602033422</v>
      </c>
      <c r="S244" s="463">
        <v>3.2533573104652418</v>
      </c>
      <c r="T244" s="463">
        <v>3.0266136907625429</v>
      </c>
      <c r="U244" s="463">
        <v>2.8452189330710529</v>
      </c>
      <c r="V244" s="463">
        <v>2.8603882172166366</v>
      </c>
      <c r="W244" s="463">
        <v>2.819950540672115</v>
      </c>
      <c r="X244" s="463">
        <v>2.8053383767346243</v>
      </c>
      <c r="Y244" s="463">
        <v>2.8988682026042487</v>
      </c>
      <c r="Z244" s="463">
        <v>2.9653047598654383</v>
      </c>
      <c r="AA244" s="463">
        <v>2.7862843436112215</v>
      </c>
      <c r="AB244" s="463">
        <v>2.7805608365517211</v>
      </c>
      <c r="AC244" s="463">
        <v>2.7408221623343443</v>
      </c>
      <c r="AD244" s="463">
        <v>2.7088264571515954</v>
      </c>
      <c r="AE244" s="464">
        <v>2.8951424754625932</v>
      </c>
    </row>
    <row r="245" spans="1:31" x14ac:dyDescent="0.25">
      <c r="A245" s="183" t="s">
        <v>715</v>
      </c>
      <c r="B245" s="463">
        <v>2.7331250554192263</v>
      </c>
      <c r="C245" s="463">
        <v>2.6389871173115016</v>
      </c>
      <c r="D245" s="463">
        <v>2.6226159513238501</v>
      </c>
      <c r="E245" s="463">
        <v>2.6044746810082446</v>
      </c>
      <c r="F245" s="463">
        <v>2.6641384043098886</v>
      </c>
      <c r="G245" s="463">
        <v>2.6269593408611263</v>
      </c>
      <c r="H245" s="463">
        <v>2.6680455917658272</v>
      </c>
      <c r="I245" s="463">
        <v>2.6516855679420921</v>
      </c>
      <c r="J245" s="463">
        <v>2.6814847119539831</v>
      </c>
      <c r="K245" s="463">
        <v>2.668906952282915</v>
      </c>
      <c r="L245" s="463">
        <v>2.7507135046043909</v>
      </c>
      <c r="M245" s="463">
        <v>2.9081836102829546</v>
      </c>
      <c r="N245" s="463">
        <v>3.0672411937632997</v>
      </c>
      <c r="O245" s="463">
        <v>3.2064635499175056</v>
      </c>
      <c r="P245" s="463">
        <v>3.27412493977504</v>
      </c>
      <c r="Q245" s="463">
        <v>3.3328415961584144</v>
      </c>
      <c r="R245" s="463">
        <v>3.3750343764592015</v>
      </c>
      <c r="S245" s="463">
        <v>3.3677574216930561</v>
      </c>
      <c r="T245" s="463">
        <v>3.3938758114255618</v>
      </c>
      <c r="U245" s="463">
        <v>3.3837436146646622</v>
      </c>
      <c r="V245" s="463">
        <v>3.3234141538667994</v>
      </c>
      <c r="W245" s="463">
        <v>3.3589053389778885</v>
      </c>
      <c r="X245" s="463">
        <v>3.3769936216337051</v>
      </c>
      <c r="Y245" s="463">
        <v>3.2241963593981264</v>
      </c>
      <c r="Z245" s="463">
        <v>3.2714508846016139</v>
      </c>
      <c r="AA245" s="463">
        <v>3.4816786542395217</v>
      </c>
      <c r="AB245" s="463">
        <v>3.6271889599652143</v>
      </c>
      <c r="AC245" s="463">
        <v>3.5045300814199121</v>
      </c>
      <c r="AD245" s="463">
        <v>3.3049986118862886</v>
      </c>
      <c r="AE245" s="464">
        <v>3.361635077085539</v>
      </c>
    </row>
    <row r="246" spans="1:31" x14ac:dyDescent="0.25">
      <c r="A246" s="183" t="s">
        <v>716</v>
      </c>
      <c r="B246" s="463">
        <v>2.7369406166795023</v>
      </c>
      <c r="C246" s="463">
        <v>2.9394296693108131</v>
      </c>
      <c r="D246" s="463">
        <v>3.106035987483327</v>
      </c>
      <c r="E246" s="463">
        <v>3.2706782699110555</v>
      </c>
      <c r="F246" s="463">
        <v>3.4599308028762521</v>
      </c>
      <c r="G246" s="463">
        <v>3.5459122064255122</v>
      </c>
      <c r="H246" s="463">
        <v>3.6155916310771441</v>
      </c>
      <c r="I246" s="463">
        <v>3.5745770030922004</v>
      </c>
      <c r="J246" s="463">
        <v>3.5856037285309741</v>
      </c>
      <c r="K246" s="463">
        <v>3.5646586352373117</v>
      </c>
      <c r="L246" s="463">
        <v>3.6460584721327556</v>
      </c>
      <c r="M246" s="463">
        <v>3.8268385019342217</v>
      </c>
      <c r="N246" s="463">
        <v>3.971143554757218</v>
      </c>
      <c r="O246" s="463">
        <v>4.0992774351740842</v>
      </c>
      <c r="P246" s="463">
        <v>4.3526511094899503</v>
      </c>
      <c r="Q246" s="463">
        <v>5.048521504857403</v>
      </c>
      <c r="R246" s="463">
        <v>5.6448312092144519</v>
      </c>
      <c r="S246" s="463">
        <v>5.8259950007066532</v>
      </c>
      <c r="T246" s="463">
        <v>5.4969951428271866</v>
      </c>
      <c r="U246" s="463">
        <v>5.0451228244329789</v>
      </c>
      <c r="V246" s="463">
        <v>4.7269995035660601</v>
      </c>
      <c r="W246" s="463">
        <v>4.4292642834397107</v>
      </c>
      <c r="X246" s="463">
        <v>4.3336519983099553</v>
      </c>
      <c r="Y246" s="463">
        <v>4.4559899619104755</v>
      </c>
      <c r="Z246" s="463">
        <v>4.5439863696538492</v>
      </c>
      <c r="AA246" s="463">
        <v>4.7215572270064587</v>
      </c>
      <c r="AB246" s="463">
        <v>4.6739084312436807</v>
      </c>
      <c r="AC246" s="463">
        <v>4.7049538628870939</v>
      </c>
      <c r="AD246" s="463">
        <v>4.832929085199388</v>
      </c>
      <c r="AE246" s="464">
        <v>5.1244552676294104</v>
      </c>
    </row>
    <row r="247" spans="1:31" x14ac:dyDescent="0.25">
      <c r="A247" s="183" t="s">
        <v>717</v>
      </c>
      <c r="B247" s="463">
        <v>2.4591715982407947</v>
      </c>
      <c r="C247" s="463">
        <v>2.3617722159453565</v>
      </c>
      <c r="D247" s="463">
        <v>2.54264523365371</v>
      </c>
      <c r="E247" s="463">
        <v>2.6541422286923417</v>
      </c>
      <c r="F247" s="463">
        <v>2.5501411478808955</v>
      </c>
      <c r="G247" s="463">
        <v>2.7625663963469425</v>
      </c>
      <c r="H247" s="463">
        <v>2.8393480154939672</v>
      </c>
      <c r="I247" s="463">
        <v>3.0752403605791554</v>
      </c>
      <c r="J247" s="463">
        <v>2.9937219119986245</v>
      </c>
      <c r="K247" s="463">
        <v>2.9224457571716909</v>
      </c>
      <c r="L247" s="463">
        <v>3.0131847738054196</v>
      </c>
      <c r="M247" s="463">
        <v>3.130232586971617</v>
      </c>
      <c r="N247" s="463">
        <v>3.1620181601865833</v>
      </c>
      <c r="O247" s="463">
        <v>3.1883611253596915</v>
      </c>
      <c r="P247" s="463">
        <v>3.2037090064242437</v>
      </c>
      <c r="Q247" s="463">
        <v>3.4357627156617503</v>
      </c>
      <c r="R247" s="463">
        <v>3.6176168671236693</v>
      </c>
      <c r="S247" s="463">
        <v>3.6659389321461791</v>
      </c>
      <c r="T247" s="463">
        <v>3.6152098488326452</v>
      </c>
      <c r="U247" s="463">
        <v>3.677519240935589</v>
      </c>
      <c r="V247" s="463">
        <v>3.5475646500973701</v>
      </c>
      <c r="W247" s="463">
        <v>3.4502819454877813</v>
      </c>
      <c r="X247" s="463">
        <v>3.4176157773573812</v>
      </c>
      <c r="Y247" s="463">
        <v>3.3018928821235005</v>
      </c>
      <c r="Z247" s="463">
        <v>3.3535257448433069</v>
      </c>
      <c r="AA247" s="463">
        <v>3.4266418256492881</v>
      </c>
      <c r="AB247" s="463">
        <v>3.3804333264697042</v>
      </c>
      <c r="AC247" s="463">
        <v>3.4198769430480027</v>
      </c>
      <c r="AD247" s="463">
        <v>3.5465041704183875</v>
      </c>
      <c r="AE247" s="464">
        <v>3.6702733009260733</v>
      </c>
    </row>
    <row r="248" spans="1:31" x14ac:dyDescent="0.25">
      <c r="A248" s="183" t="s">
        <v>718</v>
      </c>
      <c r="B248" s="463">
        <v>1.7516346237189602</v>
      </c>
      <c r="C248" s="463">
        <v>1.7397643891458221</v>
      </c>
      <c r="D248" s="463">
        <v>1.7808543755178017</v>
      </c>
      <c r="E248" s="463">
        <v>1.7878025137378988</v>
      </c>
      <c r="F248" s="463">
        <v>1.8121912523100356</v>
      </c>
      <c r="G248" s="463">
        <v>1.8622075962688591</v>
      </c>
      <c r="H248" s="463">
        <v>1.9302235867254622</v>
      </c>
      <c r="I248" s="463">
        <v>2.0093701932035324</v>
      </c>
      <c r="J248" s="463">
        <v>2.0845256333708675</v>
      </c>
      <c r="K248" s="463">
        <v>2.1308922309749803</v>
      </c>
      <c r="L248" s="463">
        <v>2.1810004556706755</v>
      </c>
      <c r="M248" s="463">
        <v>2.2857849282759251</v>
      </c>
      <c r="N248" s="463">
        <v>2.3777725459707817</v>
      </c>
      <c r="O248" s="463">
        <v>2.4530313220879298</v>
      </c>
      <c r="P248" s="463">
        <v>2.5357811689050243</v>
      </c>
      <c r="Q248" s="463">
        <v>2.5856282932605326</v>
      </c>
      <c r="R248" s="463">
        <v>2.4633325317231423</v>
      </c>
      <c r="S248" s="463">
        <v>2.3840658474737642</v>
      </c>
      <c r="T248" s="463">
        <v>2.3007384588395148</v>
      </c>
      <c r="U248" s="463">
        <v>2.3463403744669571</v>
      </c>
      <c r="V248" s="463">
        <v>2.324967250902735</v>
      </c>
      <c r="W248" s="463">
        <v>2.2782322416450134</v>
      </c>
      <c r="X248" s="463">
        <v>2.2529109440242592</v>
      </c>
      <c r="Y248" s="463">
        <v>2.2157240995231295</v>
      </c>
      <c r="Z248" s="463">
        <v>2.1762953712871451</v>
      </c>
      <c r="AA248" s="463">
        <v>2.1821325697166549</v>
      </c>
      <c r="AB248" s="463">
        <v>2.166213208896445</v>
      </c>
      <c r="AC248" s="463">
        <v>2.1856303584033312</v>
      </c>
      <c r="AD248" s="463">
        <v>2.2254389871655031</v>
      </c>
      <c r="AE248" s="464">
        <v>2.2751311194338881</v>
      </c>
    </row>
    <row r="249" spans="1:31" x14ac:dyDescent="0.25">
      <c r="A249" s="183" t="s">
        <v>719</v>
      </c>
      <c r="B249" s="463">
        <v>1.8741848051603134</v>
      </c>
      <c r="C249" s="463">
        <v>1.939410525437274</v>
      </c>
      <c r="D249" s="463">
        <v>1.9654064276899676</v>
      </c>
      <c r="E249" s="463">
        <v>1.964573074657836</v>
      </c>
      <c r="F249" s="463">
        <v>1.994787523182042</v>
      </c>
      <c r="G249" s="463">
        <v>2.0335606058860529</v>
      </c>
      <c r="H249" s="463">
        <v>2.0882887228997054</v>
      </c>
      <c r="I249" s="463">
        <v>2.1061949225765391</v>
      </c>
      <c r="J249" s="463">
        <v>2.1358977276355784</v>
      </c>
      <c r="K249" s="463">
        <v>2.1769759905177346</v>
      </c>
      <c r="L249" s="463">
        <v>2.2721898908590994</v>
      </c>
      <c r="M249" s="463">
        <v>2.3617956009302605</v>
      </c>
      <c r="N249" s="463">
        <v>2.4827687124465734</v>
      </c>
      <c r="O249" s="463">
        <v>2.5448631121159959</v>
      </c>
      <c r="P249" s="463">
        <v>2.5357693304417266</v>
      </c>
      <c r="Q249" s="463">
        <v>2.5448081232698039</v>
      </c>
      <c r="R249" s="463">
        <v>2.4916907864404902</v>
      </c>
      <c r="S249" s="463">
        <v>2.4771234191860954</v>
      </c>
      <c r="T249" s="463">
        <v>2.4014851960309951</v>
      </c>
      <c r="U249" s="463">
        <v>2.3282159381533578</v>
      </c>
      <c r="V249" s="463">
        <v>2.2162129095236272</v>
      </c>
      <c r="W249" s="463">
        <v>2.1248866305261576</v>
      </c>
      <c r="X249" s="463">
        <v>2.1339079412231867</v>
      </c>
      <c r="Y249" s="463">
        <v>2.145009696612139</v>
      </c>
      <c r="Z249" s="463">
        <v>2.1773320965905438</v>
      </c>
      <c r="AA249" s="463">
        <v>2.3061453669530829</v>
      </c>
      <c r="AB249" s="463">
        <v>2.3110519168699191</v>
      </c>
      <c r="AC249" s="463">
        <v>2.3295520796274389</v>
      </c>
      <c r="AD249" s="463">
        <v>2.3780480050298269</v>
      </c>
      <c r="AE249" s="464">
        <v>2.4985502736833545</v>
      </c>
    </row>
    <row r="250" spans="1:31" x14ac:dyDescent="0.25">
      <c r="A250" s="183" t="s">
        <v>720</v>
      </c>
      <c r="B250" s="463">
        <v>3.3680699311953481</v>
      </c>
      <c r="C250" s="463">
        <v>3.3991070557742931</v>
      </c>
      <c r="D250" s="463">
        <v>3.4177000069141288</v>
      </c>
      <c r="E250" s="463">
        <v>3.3895839700291086</v>
      </c>
      <c r="F250" s="463">
        <v>3.3480519475621415</v>
      </c>
      <c r="G250" s="463">
        <v>3.4068297148887914</v>
      </c>
      <c r="H250" s="463">
        <v>3.4680624781893052</v>
      </c>
      <c r="I250" s="463">
        <v>3.5345683464590416</v>
      </c>
      <c r="J250" s="463">
        <v>3.5514531574463573</v>
      </c>
      <c r="K250" s="463">
        <v>3.5823743868400668</v>
      </c>
      <c r="L250" s="463">
        <v>3.605503118811944</v>
      </c>
      <c r="M250" s="463">
        <v>3.7482051755440033</v>
      </c>
      <c r="N250" s="463">
        <v>3.9198226152152809</v>
      </c>
      <c r="O250" s="463">
        <v>4.0343949944910511</v>
      </c>
      <c r="P250" s="463">
        <v>4.3384699209898177</v>
      </c>
      <c r="Q250" s="463">
        <v>4.8335621785705563</v>
      </c>
      <c r="R250" s="463">
        <v>5.5049010833788499</v>
      </c>
      <c r="S250" s="463">
        <v>5.5686100124028517</v>
      </c>
      <c r="T250" s="463">
        <v>5.3490356210215078</v>
      </c>
      <c r="U250" s="463">
        <v>4.989377251771379</v>
      </c>
      <c r="V250" s="463">
        <v>4.6841723332671217</v>
      </c>
      <c r="W250" s="463">
        <v>4.3346714198269263</v>
      </c>
      <c r="X250" s="463">
        <v>4.14356108468575</v>
      </c>
      <c r="Y250" s="463">
        <v>4.0766161277677027</v>
      </c>
      <c r="Z250" s="463">
        <v>3.9482911033981898</v>
      </c>
      <c r="AA250" s="463">
        <v>4.0675131095596857</v>
      </c>
      <c r="AB250" s="463">
        <v>4.1237549475981723</v>
      </c>
      <c r="AC250" s="463">
        <v>4.1817516987351526</v>
      </c>
      <c r="AD250" s="463">
        <v>4.2706986097150592</v>
      </c>
      <c r="AE250" s="464">
        <v>4.4462568868827637</v>
      </c>
    </row>
    <row r="251" spans="1:31" x14ac:dyDescent="0.25">
      <c r="A251" s="183" t="s">
        <v>721</v>
      </c>
      <c r="B251" s="463">
        <v>4.8606067873215446</v>
      </c>
      <c r="C251" s="463">
        <v>4.8604884752715822</v>
      </c>
      <c r="D251" s="463">
        <v>5.0580699858489933</v>
      </c>
      <c r="E251" s="463">
        <v>4.9305959956331646</v>
      </c>
      <c r="F251" s="463">
        <v>4.9692734844888573</v>
      </c>
      <c r="G251" s="463">
        <v>4.7667885257336868</v>
      </c>
      <c r="H251" s="463">
        <v>4.4762085880598699</v>
      </c>
      <c r="I251" s="463">
        <v>4.5296870426370344</v>
      </c>
      <c r="J251" s="463">
        <v>4.3926010455077726</v>
      </c>
      <c r="K251" s="463">
        <v>4.9071032262987648</v>
      </c>
      <c r="L251" s="463">
        <v>5.5821367559770714</v>
      </c>
      <c r="M251" s="463">
        <v>6.1241938357270547</v>
      </c>
      <c r="N251" s="463">
        <v>6.985295045502844</v>
      </c>
      <c r="O251" s="463">
        <v>8.387582550432862</v>
      </c>
      <c r="P251" s="463">
        <v>9.2141376243808821</v>
      </c>
      <c r="Q251" s="463">
        <v>10.432184919612576</v>
      </c>
      <c r="R251" s="463">
        <v>10.369708821551754</v>
      </c>
      <c r="S251" s="463">
        <v>9.9734788092829874</v>
      </c>
      <c r="T251" s="463">
        <v>6.880484106779245</v>
      </c>
      <c r="U251" s="463">
        <v>5.4124743132473832</v>
      </c>
      <c r="V251" s="463">
        <v>5.4539069049008289</v>
      </c>
      <c r="W251" s="463">
        <v>5.1987992022111866</v>
      </c>
      <c r="X251" s="463">
        <v>5.5423921411130204</v>
      </c>
      <c r="Y251" s="463">
        <v>6.890703028940993</v>
      </c>
      <c r="Z251" s="463">
        <v>7.8248339650363601</v>
      </c>
      <c r="AA251" s="463">
        <v>8.1467467609198945</v>
      </c>
      <c r="AB251" s="463">
        <v>8.0658902759861295</v>
      </c>
      <c r="AC251" s="463">
        <v>8.1520169208875988</v>
      </c>
      <c r="AD251" s="463">
        <v>8.0785697316814247</v>
      </c>
      <c r="AE251" s="464">
        <v>7.8687656677592672</v>
      </c>
    </row>
    <row r="252" spans="1:31" x14ac:dyDescent="0.25">
      <c r="A252" s="183" t="s">
        <v>722</v>
      </c>
      <c r="B252" s="463">
        <v>2.6963040892239323</v>
      </c>
      <c r="C252" s="463">
        <v>2.7347231321715189</v>
      </c>
      <c r="D252" s="463">
        <v>2.7050051105636266</v>
      </c>
      <c r="E252" s="463">
        <v>2.6182975170584251</v>
      </c>
      <c r="F252" s="463">
        <v>2.6645458634034904</v>
      </c>
      <c r="G252" s="463">
        <v>2.8306371255620166</v>
      </c>
      <c r="H252" s="463">
        <v>2.8680013825527508</v>
      </c>
      <c r="I252" s="463">
        <v>2.8407147482450066</v>
      </c>
      <c r="J252" s="463">
        <v>2.7595167396398179</v>
      </c>
      <c r="K252" s="463">
        <v>2.6421609259971279</v>
      </c>
      <c r="L252" s="463">
        <v>2.8270825011597025</v>
      </c>
      <c r="M252" s="463">
        <v>2.9593023908107217</v>
      </c>
      <c r="N252" s="463">
        <v>3.0367601052418149</v>
      </c>
      <c r="O252" s="463">
        <v>3.0489751664150209</v>
      </c>
      <c r="P252" s="463">
        <v>3.1014567695822124</v>
      </c>
      <c r="Q252" s="463">
        <v>3.3889476761198307</v>
      </c>
      <c r="R252" s="463">
        <v>3.6011066892330437</v>
      </c>
      <c r="S252" s="463">
        <v>3.6361285907584016</v>
      </c>
      <c r="T252" s="463">
        <v>3.473523035465254</v>
      </c>
      <c r="U252" s="463">
        <v>3.3187043012268056</v>
      </c>
      <c r="V252" s="463">
        <v>3.1570482839659406</v>
      </c>
      <c r="W252" s="463">
        <v>3.0385702385310136</v>
      </c>
      <c r="X252" s="463">
        <v>3.1232200129615437</v>
      </c>
      <c r="Y252" s="463">
        <v>3.238872642417848</v>
      </c>
      <c r="Z252" s="463">
        <v>3.3741264021864579</v>
      </c>
      <c r="AA252" s="463">
        <v>3.5642680074933133</v>
      </c>
      <c r="AB252" s="463">
        <v>3.6836113608546586</v>
      </c>
      <c r="AC252" s="463">
        <v>3.8257007613967837</v>
      </c>
      <c r="AD252" s="463">
        <v>3.9384361373641639</v>
      </c>
      <c r="AE252" s="464">
        <v>4.0746677926829831</v>
      </c>
    </row>
    <row r="253" spans="1:31" x14ac:dyDescent="0.25">
      <c r="A253" s="183" t="s">
        <v>723</v>
      </c>
      <c r="B253" s="463">
        <v>6.5718027181841343</v>
      </c>
      <c r="C253" s="463">
        <v>6.7765598653830299</v>
      </c>
      <c r="D253" s="463">
        <v>6.8395062847444938</v>
      </c>
      <c r="E253" s="463">
        <v>6.7997122037516382</v>
      </c>
      <c r="F253" s="463">
        <v>6.6855010467851956</v>
      </c>
      <c r="G253" s="463">
        <v>6.6434411162280798</v>
      </c>
      <c r="H253" s="463">
        <v>6.4907892233669635</v>
      </c>
      <c r="I253" s="463">
        <v>6.4808978280504181</v>
      </c>
      <c r="J253" s="463">
        <v>6.5875662167057225</v>
      </c>
      <c r="K253" s="463">
        <v>6.5539440391860895</v>
      </c>
      <c r="L253" s="463">
        <v>6.8570710652477871</v>
      </c>
      <c r="M253" s="463">
        <v>7.0264803030631002</v>
      </c>
      <c r="N253" s="463">
        <v>7.3939638073642904</v>
      </c>
      <c r="O253" s="463">
        <v>7.6071166930663647</v>
      </c>
      <c r="P253" s="463">
        <v>8.2917967758496864</v>
      </c>
      <c r="Q253" s="463">
        <v>10.062748138733772</v>
      </c>
      <c r="R253" s="463">
        <v>10.847478388626277</v>
      </c>
      <c r="S253" s="463">
        <v>9.0088286365863652</v>
      </c>
      <c r="T253" s="463">
        <v>5.6687719970140451</v>
      </c>
      <c r="U253" s="463">
        <v>3.5168120614212368</v>
      </c>
      <c r="V253" s="463">
        <v>4.1746209886176917</v>
      </c>
      <c r="W253" s="463">
        <v>4.2811948324590707</v>
      </c>
      <c r="X253" s="463">
        <v>4.7323351791559709</v>
      </c>
      <c r="Y253" s="463">
        <v>5.4883839102195111</v>
      </c>
      <c r="Z253" s="463">
        <v>6.1841906364105386</v>
      </c>
      <c r="AA253" s="463">
        <v>6.6716184269761518</v>
      </c>
      <c r="AB253" s="463">
        <v>6.6030756401160566</v>
      </c>
      <c r="AC253" s="463">
        <v>6.5673748833132386</v>
      </c>
      <c r="AD253" s="463">
        <v>6.3960554661531619</v>
      </c>
      <c r="AE253" s="464">
        <v>5.9548222116876177</v>
      </c>
    </row>
    <row r="254" spans="1:31" x14ac:dyDescent="0.25">
      <c r="A254" s="183" t="s">
        <v>724</v>
      </c>
      <c r="B254" s="463">
        <v>2.8874808446658093</v>
      </c>
      <c r="C254" s="463">
        <v>2.8983562662311022</v>
      </c>
      <c r="D254" s="463">
        <v>2.9013013283401787</v>
      </c>
      <c r="E254" s="463">
        <v>2.8439489398632065</v>
      </c>
      <c r="F254" s="463">
        <v>2.9057139512699939</v>
      </c>
      <c r="G254" s="463">
        <v>2.943872262750979</v>
      </c>
      <c r="H254" s="463">
        <v>2.8755836247781192</v>
      </c>
      <c r="I254" s="463">
        <v>2.9152573827779671</v>
      </c>
      <c r="J254" s="463">
        <v>2.9396119885779961</v>
      </c>
      <c r="K254" s="463">
        <v>2.9252843462409377</v>
      </c>
      <c r="L254" s="463">
        <v>2.9542351254103876</v>
      </c>
      <c r="M254" s="463">
        <v>3.0729475889010534</v>
      </c>
      <c r="N254" s="463">
        <v>3.1578823363372281</v>
      </c>
      <c r="O254" s="463">
        <v>3.2062264846336004</v>
      </c>
      <c r="P254" s="463">
        <v>3.3530870920224758</v>
      </c>
      <c r="Q254" s="463">
        <v>3.6105396223237989</v>
      </c>
      <c r="R254" s="463">
        <v>3.9661223141016215</v>
      </c>
      <c r="S254" s="463">
        <v>3.9922771689513619</v>
      </c>
      <c r="T254" s="463">
        <v>4.0288479741527921</v>
      </c>
      <c r="U254" s="463">
        <v>4.0928336274436381</v>
      </c>
      <c r="V254" s="463">
        <v>3.8131920760586748</v>
      </c>
      <c r="W254" s="463">
        <v>3.4984302898202992</v>
      </c>
      <c r="X254" s="463">
        <v>3.2926482654609788</v>
      </c>
      <c r="Y254" s="463">
        <v>3.5086120424342382</v>
      </c>
      <c r="Z254" s="463">
        <v>3.5867951276876355</v>
      </c>
      <c r="AA254" s="463">
        <v>3.5740214155970857</v>
      </c>
      <c r="AB254" s="463">
        <v>3.4248947073853584</v>
      </c>
      <c r="AC254" s="463">
        <v>3.4689246208284037</v>
      </c>
      <c r="AD254" s="463">
        <v>3.7153503836188229</v>
      </c>
      <c r="AE254" s="464">
        <v>3.9240813812320909</v>
      </c>
    </row>
    <row r="255" spans="1:31" x14ac:dyDescent="0.25">
      <c r="A255" s="183" t="s">
        <v>486</v>
      </c>
      <c r="B255" s="463">
        <v>3.9484881576787814</v>
      </c>
      <c r="C255" s="463">
        <v>3.9004884569330853</v>
      </c>
      <c r="D255" s="463">
        <v>3.7205025203074626</v>
      </c>
      <c r="E255" s="463">
        <v>3.6165348694429182</v>
      </c>
      <c r="F255" s="463">
        <v>3.4912361194996024</v>
      </c>
      <c r="G255" s="463">
        <v>3.2847707580880505</v>
      </c>
      <c r="H255" s="463">
        <v>3.1050055234568159</v>
      </c>
      <c r="I255" s="463">
        <v>2.9852528070449851</v>
      </c>
      <c r="J255" s="463">
        <v>2.9286192792587231</v>
      </c>
      <c r="K255" s="463">
        <v>2.9613708572028199</v>
      </c>
      <c r="L255" s="463">
        <v>2.9820556018049702</v>
      </c>
      <c r="M255" s="463">
        <v>3.2584332041454029</v>
      </c>
      <c r="N255" s="463">
        <v>3.7069686095071894</v>
      </c>
      <c r="O255" s="463">
        <v>4.2410748871339177</v>
      </c>
      <c r="P255" s="463">
        <v>4.5951868459342107</v>
      </c>
      <c r="Q255" s="463">
        <v>4.8703294218097613</v>
      </c>
      <c r="R255" s="463">
        <v>4.901157747334751</v>
      </c>
      <c r="S255" s="463">
        <v>4.6751252657938007</v>
      </c>
      <c r="T255" s="463">
        <v>4.222301365430905</v>
      </c>
      <c r="U255" s="463">
        <v>3.8090686795532198</v>
      </c>
      <c r="V255" s="463">
        <v>3.8383235850008264</v>
      </c>
      <c r="W255" s="463">
        <v>3.7280252388562838</v>
      </c>
      <c r="X255" s="463">
        <v>3.606590861913185</v>
      </c>
      <c r="Y255" s="463">
        <v>3.723713295378841</v>
      </c>
      <c r="Z255" s="463">
        <v>3.5944629066509539</v>
      </c>
      <c r="AA255" s="463">
        <v>3.4073565558048724</v>
      </c>
      <c r="AB255" s="463">
        <v>3.3670896679172952</v>
      </c>
      <c r="AC255" s="463">
        <v>3.2705013994685368</v>
      </c>
      <c r="AD255" s="463">
        <v>3.3959764078714789</v>
      </c>
      <c r="AE255" s="464">
        <v>3.446331368755311</v>
      </c>
    </row>
    <row r="256" spans="1:31" x14ac:dyDescent="0.25">
      <c r="A256" s="183" t="s">
        <v>487</v>
      </c>
      <c r="B256" s="463">
        <v>2.6689686761855302</v>
      </c>
      <c r="C256" s="463">
        <v>2.7045019038420981</v>
      </c>
      <c r="D256" s="463">
        <v>2.7058776312648716</v>
      </c>
      <c r="E256" s="463">
        <v>2.7412160543733908</v>
      </c>
      <c r="F256" s="463">
        <v>2.6701632467937277</v>
      </c>
      <c r="G256" s="463">
        <v>2.5828831600225288</v>
      </c>
      <c r="H256" s="463">
        <v>2.7524899562564813</v>
      </c>
      <c r="I256" s="463">
        <v>2.7974816762365871</v>
      </c>
      <c r="J256" s="463">
        <v>2.951584400281714</v>
      </c>
      <c r="K256" s="463">
        <v>3.0362476393807012</v>
      </c>
      <c r="L256" s="463">
        <v>3.0812052102837706</v>
      </c>
      <c r="M256" s="463">
        <v>3.2123069297058993</v>
      </c>
      <c r="N256" s="463">
        <v>3.3668645093047838</v>
      </c>
      <c r="O256" s="463">
        <v>3.5463590395911271</v>
      </c>
      <c r="P256" s="463">
        <v>3.6212034331153751</v>
      </c>
      <c r="Q256" s="463">
        <v>3.9982708985035371</v>
      </c>
      <c r="R256" s="463">
        <v>3.810053972497454</v>
      </c>
      <c r="S256" s="463">
        <v>3.4398743945408712</v>
      </c>
      <c r="T256" s="463">
        <v>3.4061745719538323</v>
      </c>
      <c r="U256" s="463">
        <v>3.4400977582709262</v>
      </c>
      <c r="V256" s="463">
        <v>3.5164429728167432</v>
      </c>
      <c r="W256" s="463">
        <v>3.3935843868507884</v>
      </c>
      <c r="X256" s="463">
        <v>3.4600085993958745</v>
      </c>
      <c r="Y256" s="463">
        <v>3.5808960568318895</v>
      </c>
      <c r="Z256" s="463">
        <v>3.4973165167735587</v>
      </c>
      <c r="AA256" s="463">
        <v>3.5023102038927956</v>
      </c>
      <c r="AB256" s="463">
        <v>3.8100193284192314</v>
      </c>
      <c r="AC256" s="463">
        <v>3.9585468790882117</v>
      </c>
      <c r="AD256" s="463">
        <v>4.1449402745048074</v>
      </c>
      <c r="AE256" s="464">
        <v>4.336732570209187</v>
      </c>
    </row>
    <row r="257" spans="1:31" x14ac:dyDescent="0.25">
      <c r="A257" s="183" t="s">
        <v>488</v>
      </c>
      <c r="B257" s="463">
        <v>4.3328829710860743</v>
      </c>
      <c r="C257" s="463">
        <v>4.2282358318444571</v>
      </c>
      <c r="D257" s="463">
        <v>4.1754597729413545</v>
      </c>
      <c r="E257" s="463">
        <v>4.1135705593943674</v>
      </c>
      <c r="F257" s="463">
        <v>4.0411603853739457</v>
      </c>
      <c r="G257" s="463">
        <v>3.872054345792681</v>
      </c>
      <c r="H257" s="463">
        <v>3.8914344224129271</v>
      </c>
      <c r="I257" s="463">
        <v>3.7626843147188227</v>
      </c>
      <c r="J257" s="463">
        <v>3.7861703892636425</v>
      </c>
      <c r="K257" s="463">
        <v>3.886417235398564</v>
      </c>
      <c r="L257" s="463">
        <v>4.2924916386535905</v>
      </c>
      <c r="M257" s="463">
        <v>4.7110278836799848</v>
      </c>
      <c r="N257" s="463">
        <v>5.583280871591966</v>
      </c>
      <c r="O257" s="463">
        <v>6.3659860777294872</v>
      </c>
      <c r="P257" s="463">
        <v>6.8547014811574973</v>
      </c>
      <c r="Q257" s="463">
        <v>7.4698117728488098</v>
      </c>
      <c r="R257" s="463">
        <v>7.3986408605144467</v>
      </c>
      <c r="S257" s="463">
        <v>7.1143625728651303</v>
      </c>
      <c r="T257" s="463">
        <v>6.5271850565930167</v>
      </c>
      <c r="U257" s="463">
        <v>5.7480038544533913</v>
      </c>
      <c r="V257" s="463">
        <v>6.0557709182208734</v>
      </c>
      <c r="W257" s="463">
        <v>5.8723334912305827</v>
      </c>
      <c r="X257" s="463">
        <v>5.8136083539115528</v>
      </c>
      <c r="Y257" s="463">
        <v>5.8971378414419986</v>
      </c>
      <c r="Z257" s="463">
        <v>5.8641048773439017</v>
      </c>
      <c r="AA257" s="463">
        <v>5.6070010120295057</v>
      </c>
      <c r="AB257" s="463">
        <v>5.3824942616947036</v>
      </c>
      <c r="AC257" s="463">
        <v>5.3523033779860869</v>
      </c>
      <c r="AD257" s="463">
        <v>5.1988839015745238</v>
      </c>
      <c r="AE257" s="464">
        <v>5.3705836211858626</v>
      </c>
    </row>
    <row r="258" spans="1:31" x14ac:dyDescent="0.25">
      <c r="A258" s="183" t="s">
        <v>725</v>
      </c>
      <c r="B258" s="463">
        <v>2.0034449810638475</v>
      </c>
      <c r="C258" s="463">
        <v>2.0502766125902232</v>
      </c>
      <c r="D258" s="463">
        <v>2.0692254159896049</v>
      </c>
      <c r="E258" s="463">
        <v>2.0664745014926029</v>
      </c>
      <c r="F258" s="463">
        <v>2.1224563672583021</v>
      </c>
      <c r="G258" s="463">
        <v>2.2275435322541073</v>
      </c>
      <c r="H258" s="463">
        <v>2.2698409794569301</v>
      </c>
      <c r="I258" s="463">
        <v>2.3326237371328515</v>
      </c>
      <c r="J258" s="463">
        <v>2.3739065741993226</v>
      </c>
      <c r="K258" s="463">
        <v>2.3923846254893837</v>
      </c>
      <c r="L258" s="463">
        <v>2.486583190450562</v>
      </c>
      <c r="M258" s="463">
        <v>2.5821727937525658</v>
      </c>
      <c r="N258" s="463">
        <v>2.6633522689010678</v>
      </c>
      <c r="O258" s="463">
        <v>2.6789110263121634</v>
      </c>
      <c r="P258" s="463">
        <v>2.713994800227117</v>
      </c>
      <c r="Q258" s="463">
        <v>2.7868960947450558</v>
      </c>
      <c r="R258" s="463">
        <v>2.7637754526237055</v>
      </c>
      <c r="S258" s="463">
        <v>2.7422769695600824</v>
      </c>
      <c r="T258" s="463">
        <v>2.702560822734672</v>
      </c>
      <c r="U258" s="463">
        <v>2.6601477263450901</v>
      </c>
      <c r="V258" s="463">
        <v>2.5521855368070576</v>
      </c>
      <c r="W258" s="463">
        <v>2.5031693681458806</v>
      </c>
      <c r="X258" s="463">
        <v>2.5596673814971718</v>
      </c>
      <c r="Y258" s="463">
        <v>2.6056967337823753</v>
      </c>
      <c r="Z258" s="463">
        <v>2.8042375613381774</v>
      </c>
      <c r="AA258" s="463">
        <v>3.0059897609917479</v>
      </c>
      <c r="AB258" s="463">
        <v>3.0787633813222706</v>
      </c>
      <c r="AC258" s="463">
        <v>3.0436027995227208</v>
      </c>
      <c r="AD258" s="463">
        <v>2.9927250226883055</v>
      </c>
      <c r="AE258" s="464">
        <v>3.0951979524524376</v>
      </c>
    </row>
    <row r="259" spans="1:31" x14ac:dyDescent="0.25">
      <c r="A259" s="183" t="s">
        <v>726</v>
      </c>
      <c r="B259" s="463">
        <v>3.3871088192041028</v>
      </c>
      <c r="C259" s="463">
        <v>3.2574974244404626</v>
      </c>
      <c r="D259" s="463">
        <v>3.0894149543982152</v>
      </c>
      <c r="E259" s="463">
        <v>2.9217990206044688</v>
      </c>
      <c r="F259" s="463">
        <v>2.7334977058543131</v>
      </c>
      <c r="G259" s="463">
        <v>2.6401978746693455</v>
      </c>
      <c r="H259" s="463">
        <v>2.597007653236703</v>
      </c>
      <c r="I259" s="463">
        <v>2.5289639013438108</v>
      </c>
      <c r="J259" s="463">
        <v>2.4976219102925978</v>
      </c>
      <c r="K259" s="463">
        <v>2.5285162938650982</v>
      </c>
      <c r="L259" s="463">
        <v>2.6104641910888828</v>
      </c>
      <c r="M259" s="463">
        <v>2.8443977920310628</v>
      </c>
      <c r="N259" s="463">
        <v>3.2386616765216507</v>
      </c>
      <c r="O259" s="463">
        <v>3.6582648815776033</v>
      </c>
      <c r="P259" s="463">
        <v>3.9841115472458162</v>
      </c>
      <c r="Q259" s="463">
        <v>4.2220542037076445</v>
      </c>
      <c r="R259" s="463">
        <v>4.2365133394816938</v>
      </c>
      <c r="S259" s="463">
        <v>4.0631506791770065</v>
      </c>
      <c r="T259" s="463">
        <v>3.5744855432558804</v>
      </c>
      <c r="U259" s="463">
        <v>3.1798095870133567</v>
      </c>
      <c r="V259" s="463">
        <v>3.2666551395437367</v>
      </c>
      <c r="W259" s="463">
        <v>2.8469482993355704</v>
      </c>
      <c r="X259" s="463">
        <v>2.8305509201109311</v>
      </c>
      <c r="Y259" s="463">
        <v>2.8480953827131725</v>
      </c>
      <c r="Z259" s="463">
        <v>2.7678346890640046</v>
      </c>
      <c r="AA259" s="463">
        <v>2.7084716894826517</v>
      </c>
      <c r="AB259" s="463">
        <v>2.7890027100804207</v>
      </c>
      <c r="AC259" s="463">
        <v>2.8838523920567116</v>
      </c>
      <c r="AD259" s="463">
        <v>3.349897586150075</v>
      </c>
      <c r="AE259" s="464">
        <v>3.5914099135080981</v>
      </c>
    </row>
    <row r="260" spans="1:31" x14ac:dyDescent="0.25">
      <c r="A260" s="183" t="s">
        <v>489</v>
      </c>
      <c r="B260" s="463">
        <v>2.5257077243759061</v>
      </c>
      <c r="C260" s="463">
        <v>2.6125459418585968</v>
      </c>
      <c r="D260" s="463">
        <v>2.681105479786714</v>
      </c>
      <c r="E260" s="463">
        <v>2.8201513865481851</v>
      </c>
      <c r="F260" s="463">
        <v>2.8252959995531377</v>
      </c>
      <c r="G260" s="463">
        <v>3.007627153581113</v>
      </c>
      <c r="H260" s="463">
        <v>2.9545008639179056</v>
      </c>
      <c r="I260" s="463">
        <v>3.0231999995597323</v>
      </c>
      <c r="J260" s="463">
        <v>3.0456970439829458</v>
      </c>
      <c r="K260" s="463">
        <v>2.9948165529125319</v>
      </c>
      <c r="L260" s="463">
        <v>3.2119391771766783</v>
      </c>
      <c r="M260" s="463">
        <v>3.5262737729147156</v>
      </c>
      <c r="N260" s="463">
        <v>4.0352559479018506</v>
      </c>
      <c r="O260" s="463">
        <v>4.6177092624716982</v>
      </c>
      <c r="P260" s="463">
        <v>5.5285679532629999</v>
      </c>
      <c r="Q260" s="463">
        <v>6.8037410618235725</v>
      </c>
      <c r="R260" s="463">
        <v>6.234078300742067</v>
      </c>
      <c r="S260" s="463">
        <v>5.4609353582373501</v>
      </c>
      <c r="T260" s="463">
        <v>4.3157984435594976</v>
      </c>
      <c r="U260" s="463">
        <v>3.3791015711054064</v>
      </c>
      <c r="V260" s="463">
        <v>3.3225642640689026</v>
      </c>
      <c r="W260" s="463">
        <v>3.2769890421835917</v>
      </c>
      <c r="X260" s="463">
        <v>3.5587870739505205</v>
      </c>
      <c r="Y260" s="463">
        <v>3.9746965180030931</v>
      </c>
      <c r="Z260" s="463">
        <v>4.0893338848140326</v>
      </c>
      <c r="AA260" s="463">
        <v>4.5112138013852885</v>
      </c>
      <c r="AB260" s="463">
        <v>4.7900366323721117</v>
      </c>
      <c r="AC260" s="463">
        <v>4.8985546003290974</v>
      </c>
      <c r="AD260" s="463">
        <v>4.7883821636589614</v>
      </c>
      <c r="AE260" s="464">
        <v>4.7220371630366733</v>
      </c>
    </row>
    <row r="261" spans="1:31" x14ac:dyDescent="0.25">
      <c r="A261" s="183" t="s">
        <v>727</v>
      </c>
      <c r="B261" s="463">
        <v>2.3776635650200912</v>
      </c>
      <c r="C261" s="463">
        <v>2.4016833493322056</v>
      </c>
      <c r="D261" s="463">
        <v>2.3598840080740047</v>
      </c>
      <c r="E261" s="463">
        <v>2.3325883808097121</v>
      </c>
      <c r="F261" s="463">
        <v>2.3205654464034771</v>
      </c>
      <c r="G261" s="463">
        <v>2.2901608955187172</v>
      </c>
      <c r="H261" s="463">
        <v>2.282248563518662</v>
      </c>
      <c r="I261" s="463">
        <v>2.1752466423030388</v>
      </c>
      <c r="J261" s="463">
        <v>2.2868367419885085</v>
      </c>
      <c r="K261" s="463">
        <v>2.1935115267428684</v>
      </c>
      <c r="L261" s="463">
        <v>2.1476186194604225</v>
      </c>
      <c r="M261" s="463">
        <v>2.3257885433939052</v>
      </c>
      <c r="N261" s="463">
        <v>2.5175039745048013</v>
      </c>
      <c r="O261" s="463">
        <v>2.6408537658952329</v>
      </c>
      <c r="P261" s="463">
        <v>3.0541058460612769</v>
      </c>
      <c r="Q261" s="463">
        <v>3.7601215156793337</v>
      </c>
      <c r="R261" s="463">
        <v>4.2677271643859864</v>
      </c>
      <c r="S261" s="463">
        <v>4.0253305972570681</v>
      </c>
      <c r="T261" s="463">
        <v>3.4043441341346869</v>
      </c>
      <c r="U261" s="463">
        <v>2.6383620091158537</v>
      </c>
      <c r="V261" s="463">
        <v>2.2530368022176459</v>
      </c>
      <c r="W261" s="463">
        <v>2.13600538200479</v>
      </c>
      <c r="X261" s="463">
        <v>2.3222504475805512</v>
      </c>
      <c r="Y261" s="463">
        <v>2.5122145483673695</v>
      </c>
      <c r="Z261" s="463">
        <v>2.5179014526153525</v>
      </c>
      <c r="AA261" s="463">
        <v>2.808106494749639</v>
      </c>
      <c r="AB261" s="463">
        <v>3.0918855830244438</v>
      </c>
      <c r="AC261" s="463">
        <v>3.4316935182843431</v>
      </c>
      <c r="AD261" s="463">
        <v>3.5757670465499118</v>
      </c>
      <c r="AE261" s="464">
        <v>3.6570601933040048</v>
      </c>
    </row>
    <row r="262" spans="1:31" x14ac:dyDescent="0.25">
      <c r="A262" s="183" t="s">
        <v>728</v>
      </c>
      <c r="B262" s="463">
        <v>3.5871078114011321</v>
      </c>
      <c r="C262" s="463">
        <v>3.4742480176971364</v>
      </c>
      <c r="D262" s="463">
        <v>3.4095007119058134</v>
      </c>
      <c r="E262" s="463">
        <v>3.2698541518061948</v>
      </c>
      <c r="F262" s="463">
        <v>3.1210210273850398</v>
      </c>
      <c r="G262" s="463">
        <v>2.9558618583938885</v>
      </c>
      <c r="H262" s="463">
        <v>2.9176731453035467</v>
      </c>
      <c r="I262" s="463">
        <v>2.844901471864953</v>
      </c>
      <c r="J262" s="463">
        <v>2.8706801868080372</v>
      </c>
      <c r="K262" s="463">
        <v>2.9375108430944734</v>
      </c>
      <c r="L262" s="463">
        <v>3.1294109402042558</v>
      </c>
      <c r="M262" s="463">
        <v>3.4947240327262077</v>
      </c>
      <c r="N262" s="463">
        <v>4.0636539861277781</v>
      </c>
      <c r="O262" s="463">
        <v>4.5693619178000775</v>
      </c>
      <c r="P262" s="463">
        <v>5.2639465550928595</v>
      </c>
      <c r="Q262" s="463">
        <v>6.1227094246230234</v>
      </c>
      <c r="R262" s="463">
        <v>6.4994070014115328</v>
      </c>
      <c r="S262" s="463">
        <v>6.2766305298051535</v>
      </c>
      <c r="T262" s="463">
        <v>5.9872533303840934</v>
      </c>
      <c r="U262" s="463">
        <v>5.8027104751400609</v>
      </c>
      <c r="V262" s="463">
        <v>5.4558702290882879</v>
      </c>
      <c r="W262" s="463">
        <v>5.1239050444165066</v>
      </c>
      <c r="X262" s="463">
        <v>4.8198148540413195</v>
      </c>
      <c r="Y262" s="463">
        <v>4.634207423172036</v>
      </c>
      <c r="Z262" s="463">
        <v>4.7041186746276455</v>
      </c>
      <c r="AA262" s="463">
        <v>4.6714030269238762</v>
      </c>
      <c r="AB262" s="463">
        <v>4.4147207447919801</v>
      </c>
      <c r="AC262" s="463">
        <v>4.257335458550445</v>
      </c>
      <c r="AD262" s="463">
        <v>4.3279151022837787</v>
      </c>
      <c r="AE262" s="464">
        <v>4.7389673053445103</v>
      </c>
    </row>
    <row r="263" spans="1:31" x14ac:dyDescent="0.25">
      <c r="A263" s="183" t="s">
        <v>729</v>
      </c>
      <c r="B263" s="463">
        <v>2.0332566608993945</v>
      </c>
      <c r="C263" s="463">
        <v>2.0271248958689805</v>
      </c>
      <c r="D263" s="463">
        <v>2.0872831589581979</v>
      </c>
      <c r="E263" s="463">
        <v>2.0654257706049575</v>
      </c>
      <c r="F263" s="463">
        <v>2.0247008732638263</v>
      </c>
      <c r="G263" s="463">
        <v>1.9783657798270735</v>
      </c>
      <c r="H263" s="463">
        <v>1.8876924695315977</v>
      </c>
      <c r="I263" s="463">
        <v>1.7306118194796121</v>
      </c>
      <c r="J263" s="463">
        <v>1.754100600463651</v>
      </c>
      <c r="K263" s="463">
        <v>1.7061609048796813</v>
      </c>
      <c r="L263" s="463">
        <v>1.6639235351969699</v>
      </c>
      <c r="M263" s="463">
        <v>1.6896144736945493</v>
      </c>
      <c r="N263" s="463">
        <v>1.7538790666300261</v>
      </c>
      <c r="O263" s="463">
        <v>1.7697858851323574</v>
      </c>
      <c r="P263" s="463">
        <v>1.7917853190445732</v>
      </c>
      <c r="Q263" s="463">
        <v>1.8587799098983331</v>
      </c>
      <c r="R263" s="463">
        <v>2.017615929668628</v>
      </c>
      <c r="S263" s="463">
        <v>2.15566283605895</v>
      </c>
      <c r="T263" s="463">
        <v>2.2101726161322683</v>
      </c>
      <c r="U263" s="463">
        <v>2.2818647740602391</v>
      </c>
      <c r="V263" s="463">
        <v>2.1593955145955759</v>
      </c>
      <c r="W263" s="463">
        <v>2.0849264579454792</v>
      </c>
      <c r="X263" s="463">
        <v>2.0273595515772889</v>
      </c>
      <c r="Y263" s="463">
        <v>2.1038542001358089</v>
      </c>
      <c r="Z263" s="463">
        <v>2.0747820009773967</v>
      </c>
      <c r="AA263" s="463">
        <v>2.1899594837263967</v>
      </c>
      <c r="AB263" s="463">
        <v>2.2305703094996598</v>
      </c>
      <c r="AC263" s="463">
        <v>2.3302366278113507</v>
      </c>
      <c r="AD263" s="463">
        <v>2.3931024930670257</v>
      </c>
      <c r="AE263" s="464">
        <v>2.5900042930129334</v>
      </c>
    </row>
    <row r="264" spans="1:31" x14ac:dyDescent="0.25">
      <c r="A264" s="183" t="s">
        <v>490</v>
      </c>
      <c r="B264" s="463">
        <v>2.0908707581843848</v>
      </c>
      <c r="C264" s="463">
        <v>2.1397445464176577</v>
      </c>
      <c r="D264" s="463">
        <v>2.1329071683613665</v>
      </c>
      <c r="E264" s="463">
        <v>2.2504551421121666</v>
      </c>
      <c r="F264" s="463">
        <v>2.5030762395344213</v>
      </c>
      <c r="G264" s="463">
        <v>2.6616607799495271</v>
      </c>
      <c r="H264" s="463">
        <v>2.7797744861622538</v>
      </c>
      <c r="I264" s="463">
        <v>2.8424035497635436</v>
      </c>
      <c r="J264" s="463">
        <v>2.9115419857433014</v>
      </c>
      <c r="K264" s="463">
        <v>2.844572988496874</v>
      </c>
      <c r="L264" s="463">
        <v>2.8023604811408345</v>
      </c>
      <c r="M264" s="463">
        <v>2.9044175180005851</v>
      </c>
      <c r="N264" s="463">
        <v>2.9561262204064724</v>
      </c>
      <c r="O264" s="463">
        <v>2.9836521307716182</v>
      </c>
      <c r="P264" s="463">
        <v>3.0190614845205399</v>
      </c>
      <c r="Q264" s="463">
        <v>3.1712143748663966</v>
      </c>
      <c r="R264" s="463">
        <v>3.4509629482085225</v>
      </c>
      <c r="S264" s="463">
        <v>3.7859509450832665</v>
      </c>
      <c r="T264" s="463">
        <v>3.7632131195005893</v>
      </c>
      <c r="U264" s="463">
        <v>3.621409098185977</v>
      </c>
      <c r="V264" s="463">
        <v>3.4785131658233639</v>
      </c>
      <c r="W264" s="463">
        <v>3.2771909319510026</v>
      </c>
      <c r="X264" s="463">
        <v>3.264809135681717</v>
      </c>
      <c r="Y264" s="463">
        <v>3.333391782411574</v>
      </c>
      <c r="Z264" s="463">
        <v>3.3729921506400808</v>
      </c>
      <c r="AA264" s="463">
        <v>3.386714629978274</v>
      </c>
      <c r="AB264" s="463">
        <v>3.4734385810006443</v>
      </c>
      <c r="AC264" s="463">
        <v>3.6846100894403433</v>
      </c>
      <c r="AD264" s="463">
        <v>3.9201786422427882</v>
      </c>
      <c r="AE264" s="464">
        <v>4.223728234280812</v>
      </c>
    </row>
    <row r="265" spans="1:31" x14ac:dyDescent="0.25">
      <c r="A265" s="183" t="s">
        <v>491</v>
      </c>
      <c r="B265" s="463">
        <v>1.8763288697120193</v>
      </c>
      <c r="C265" s="463">
        <v>1.9007332036030766</v>
      </c>
      <c r="D265" s="463">
        <v>1.9874317897582059</v>
      </c>
      <c r="E265" s="463">
        <v>2.0325391711770067</v>
      </c>
      <c r="F265" s="463">
        <v>2.0704202387239943</v>
      </c>
      <c r="G265" s="463">
        <v>2.150343894167535</v>
      </c>
      <c r="H265" s="463">
        <v>2.2306866640850207</v>
      </c>
      <c r="I265" s="463">
        <v>2.218719151150248</v>
      </c>
      <c r="J265" s="463">
        <v>2.3160282689370768</v>
      </c>
      <c r="K265" s="463">
        <v>2.2722265841624778</v>
      </c>
      <c r="L265" s="463">
        <v>2.2593028337145822</v>
      </c>
      <c r="M265" s="463">
        <v>2.4001866392649949</v>
      </c>
      <c r="N265" s="463">
        <v>2.5124065835182954</v>
      </c>
      <c r="O265" s="463">
        <v>2.6009902920315215</v>
      </c>
      <c r="P265" s="463">
        <v>2.6635984660225369</v>
      </c>
      <c r="Q265" s="463">
        <v>2.8256288650119528</v>
      </c>
      <c r="R265" s="463">
        <v>2.9232372761310099</v>
      </c>
      <c r="S265" s="463">
        <v>2.9404853459487024</v>
      </c>
      <c r="T265" s="463">
        <v>2.7807446547057988</v>
      </c>
      <c r="U265" s="463">
        <v>3.0191304822079186</v>
      </c>
      <c r="V265" s="463">
        <v>3.0796707153884051</v>
      </c>
      <c r="W265" s="463">
        <v>2.9580822588509128</v>
      </c>
      <c r="X265" s="463">
        <v>2.9519437085951896</v>
      </c>
      <c r="Y265" s="463">
        <v>3.0305550814702724</v>
      </c>
      <c r="Z265" s="463">
        <v>2.9206157293387172</v>
      </c>
      <c r="AA265" s="463">
        <v>2.7927659466921844</v>
      </c>
      <c r="AB265" s="463">
        <v>2.7626287926033815</v>
      </c>
      <c r="AC265" s="463">
        <v>2.7367914906124957</v>
      </c>
      <c r="AD265" s="463">
        <v>2.7743745114083778</v>
      </c>
      <c r="AE265" s="464">
        <v>2.7316293916850256</v>
      </c>
    </row>
    <row r="266" spans="1:31" x14ac:dyDescent="0.25">
      <c r="A266" s="183" t="s">
        <v>730</v>
      </c>
      <c r="B266" s="463">
        <v>2.4426276274961429</v>
      </c>
      <c r="C266" s="463">
        <v>2.5609008215742781</v>
      </c>
      <c r="D266" s="463">
        <v>2.6818020951465686</v>
      </c>
      <c r="E266" s="463">
        <v>2.8410173582704576</v>
      </c>
      <c r="F266" s="463">
        <v>2.9966329273682017</v>
      </c>
      <c r="G266" s="463">
        <v>3.0656815543835152</v>
      </c>
      <c r="H266" s="463">
        <v>3.0720171857814447</v>
      </c>
      <c r="I266" s="463">
        <v>3.064452787049881</v>
      </c>
      <c r="J266" s="463">
        <v>3.0554467879728402</v>
      </c>
      <c r="K266" s="463">
        <v>2.9624729926774673</v>
      </c>
      <c r="L266" s="463">
        <v>3.0113989073689518</v>
      </c>
      <c r="M266" s="463">
        <v>3.1843677512794306</v>
      </c>
      <c r="N266" s="463">
        <v>3.2884262251925311</v>
      </c>
      <c r="O266" s="463">
        <v>3.3869612094760346</v>
      </c>
      <c r="P266" s="463">
        <v>3.7889145840876748</v>
      </c>
      <c r="Q266" s="463">
        <v>4.4273561658035163</v>
      </c>
      <c r="R266" s="463">
        <v>4.9652521896798874</v>
      </c>
      <c r="S266" s="463">
        <v>5.1780848248283187</v>
      </c>
      <c r="T266" s="463">
        <v>4.8924701404816187</v>
      </c>
      <c r="U266" s="463">
        <v>4.5028304090819509</v>
      </c>
      <c r="V266" s="463">
        <v>4.2696322841893934</v>
      </c>
      <c r="W266" s="463">
        <v>4.1768824557323647</v>
      </c>
      <c r="X266" s="463">
        <v>3.9644399076110521</v>
      </c>
      <c r="Y266" s="463">
        <v>4.1200802478678291</v>
      </c>
      <c r="Z266" s="463">
        <v>4.1533805621486515</v>
      </c>
      <c r="AA266" s="463">
        <v>4.0177520452332605</v>
      </c>
      <c r="AB266" s="463">
        <v>4.1210362264319205</v>
      </c>
      <c r="AC266" s="463">
        <v>4.3043498343405924</v>
      </c>
      <c r="AD266" s="463">
        <v>4.6228192443572524</v>
      </c>
      <c r="AE266" s="464">
        <v>4.7887890202505696</v>
      </c>
    </row>
    <row r="267" spans="1:31" x14ac:dyDescent="0.25">
      <c r="A267" s="183" t="s">
        <v>492</v>
      </c>
      <c r="B267" s="463">
        <v>2.0360001975564606</v>
      </c>
      <c r="C267" s="463">
        <v>2.0758757474039942</v>
      </c>
      <c r="D267" s="463">
        <v>2.1297889785135435</v>
      </c>
      <c r="E267" s="463">
        <v>2.146414527928282</v>
      </c>
      <c r="F267" s="463">
        <v>2.1692137841334143</v>
      </c>
      <c r="G267" s="463">
        <v>2.2605674273786605</v>
      </c>
      <c r="H267" s="463">
        <v>2.2976417948101218</v>
      </c>
      <c r="I267" s="463">
        <v>2.3280878741976583</v>
      </c>
      <c r="J267" s="463">
        <v>2.4363471100231058</v>
      </c>
      <c r="K267" s="463">
        <v>2.443413839280653</v>
      </c>
      <c r="L267" s="463">
        <v>2.4524125435025113</v>
      </c>
      <c r="M267" s="463">
        <v>2.4481772754239732</v>
      </c>
      <c r="N267" s="463">
        <v>2.5691336518482162</v>
      </c>
      <c r="O267" s="463">
        <v>2.6352969274463045</v>
      </c>
      <c r="P267" s="463">
        <v>2.7251803836306974</v>
      </c>
      <c r="Q267" s="463">
        <v>2.73523563133852</v>
      </c>
      <c r="R267" s="463">
        <v>2.6951396961034133</v>
      </c>
      <c r="S267" s="463">
        <v>2.5903531990373865</v>
      </c>
      <c r="T267" s="463">
        <v>2.5193967098921934</v>
      </c>
      <c r="U267" s="463">
        <v>2.4724525116455704</v>
      </c>
      <c r="V267" s="463">
        <v>2.5422333484885935</v>
      </c>
      <c r="W267" s="463">
        <v>2.4725379516036603</v>
      </c>
      <c r="X267" s="463">
        <v>2.5279780345030689</v>
      </c>
      <c r="Y267" s="463">
        <v>2.5958643361024625</v>
      </c>
      <c r="Z267" s="463">
        <v>2.5513663427424933</v>
      </c>
      <c r="AA267" s="463">
        <v>2.6215750157722146</v>
      </c>
      <c r="AB267" s="463">
        <v>2.6590583118379549</v>
      </c>
      <c r="AC267" s="463">
        <v>2.7048423187260497</v>
      </c>
      <c r="AD267" s="463">
        <v>2.8721692736919029</v>
      </c>
      <c r="AE267" s="464">
        <v>2.9794065855689951</v>
      </c>
    </row>
    <row r="268" spans="1:31" x14ac:dyDescent="0.25">
      <c r="A268" s="183" t="s">
        <v>493</v>
      </c>
      <c r="B268" s="463">
        <v>2.6978126286776551</v>
      </c>
      <c r="C268" s="463">
        <v>2.7881032857062227</v>
      </c>
      <c r="D268" s="463">
        <v>2.7907453299254832</v>
      </c>
      <c r="E268" s="463">
        <v>2.7963214019637426</v>
      </c>
      <c r="F268" s="463">
        <v>2.7460445635667585</v>
      </c>
      <c r="G268" s="463">
        <v>2.6121020223165528</v>
      </c>
      <c r="H268" s="463">
        <v>2.5851293875634243</v>
      </c>
      <c r="I268" s="463">
        <v>2.5146779280775733</v>
      </c>
      <c r="J268" s="463">
        <v>2.4928160648131632</v>
      </c>
      <c r="K268" s="463">
        <v>2.4893937336838134</v>
      </c>
      <c r="L268" s="463">
        <v>2.5499398078576561</v>
      </c>
      <c r="M268" s="463">
        <v>2.8156136501914784</v>
      </c>
      <c r="N268" s="463">
        <v>3.1144845284468694</v>
      </c>
      <c r="O268" s="463">
        <v>3.350920888578151</v>
      </c>
      <c r="P268" s="463">
        <v>3.8907281575945207</v>
      </c>
      <c r="Q268" s="463">
        <v>5.1541555404338686</v>
      </c>
      <c r="R268" s="463">
        <v>5.5894837140316245</v>
      </c>
      <c r="S268" s="463">
        <v>5.1916035851788571</v>
      </c>
      <c r="T268" s="463">
        <v>4.2721564876828548</v>
      </c>
      <c r="U268" s="463">
        <v>3.1527829514272221</v>
      </c>
      <c r="V268" s="463">
        <v>2.9314349101931367</v>
      </c>
      <c r="W268" s="463">
        <v>2.7717895217858777</v>
      </c>
      <c r="X268" s="463">
        <v>2.9616106511447633</v>
      </c>
      <c r="Y268" s="463">
        <v>3.5046349207159788</v>
      </c>
      <c r="Z268" s="463">
        <v>3.7009302828616244</v>
      </c>
      <c r="AA268" s="463">
        <v>3.9094572400446945</v>
      </c>
      <c r="AB268" s="463">
        <v>4.2007953970245344</v>
      </c>
      <c r="AC268" s="463">
        <v>4.3974320995862675</v>
      </c>
      <c r="AD268" s="463">
        <v>4.5002749222235225</v>
      </c>
      <c r="AE268" s="464">
        <v>4.4849213851589695</v>
      </c>
    </row>
    <row r="269" spans="1:31" x14ac:dyDescent="0.25">
      <c r="A269" s="183" t="s">
        <v>731</v>
      </c>
      <c r="B269" s="463">
        <v>1.8992978615379834</v>
      </c>
      <c r="C269" s="463">
        <v>1.8988497221764029</v>
      </c>
      <c r="D269" s="463">
        <v>1.9174038878079169</v>
      </c>
      <c r="E269" s="463">
        <v>1.9426499271069928</v>
      </c>
      <c r="F269" s="463">
        <v>2.0244680506847206</v>
      </c>
      <c r="G269" s="463">
        <v>2.0542256597650357</v>
      </c>
      <c r="H269" s="463">
        <v>2.0510848706382232</v>
      </c>
      <c r="I269" s="463">
        <v>2.0489148643846806</v>
      </c>
      <c r="J269" s="463">
        <v>2.0073517758001289</v>
      </c>
      <c r="K269" s="463">
        <v>1.9969714551434465</v>
      </c>
      <c r="L269" s="463">
        <v>2.0539873782602922</v>
      </c>
      <c r="M269" s="463">
        <v>2.1307209224372166</v>
      </c>
      <c r="N269" s="463">
        <v>2.2103443827772007</v>
      </c>
      <c r="O269" s="463">
        <v>2.2547198427088735</v>
      </c>
      <c r="P269" s="463">
        <v>2.3569139245156769</v>
      </c>
      <c r="Q269" s="463">
        <v>2.414359095208606</v>
      </c>
      <c r="R269" s="463">
        <v>2.4244654552535887</v>
      </c>
      <c r="S269" s="463">
        <v>2.3582021697501956</v>
      </c>
      <c r="T269" s="463">
        <v>2.3675984063786948</v>
      </c>
      <c r="U269" s="463">
        <v>2.3820696999635387</v>
      </c>
      <c r="V269" s="463">
        <v>2.4527276110487954</v>
      </c>
      <c r="W269" s="463">
        <v>2.3561807721426158</v>
      </c>
      <c r="X269" s="463">
        <v>2.3617799476652039</v>
      </c>
      <c r="Y269" s="463">
        <v>2.475111624594744</v>
      </c>
      <c r="Z269" s="463">
        <v>2.4064893064651343</v>
      </c>
      <c r="AA269" s="463">
        <v>2.4546364657408493</v>
      </c>
      <c r="AB269" s="463">
        <v>2.3910382388631533</v>
      </c>
      <c r="AC269" s="463">
        <v>2.5061365453189075</v>
      </c>
      <c r="AD269" s="463">
        <v>2.6493486215042985</v>
      </c>
      <c r="AE269" s="464">
        <v>2.7650775494534243</v>
      </c>
    </row>
    <row r="270" spans="1:31" x14ac:dyDescent="0.25">
      <c r="A270" s="183" t="s">
        <v>732</v>
      </c>
      <c r="B270" s="463">
        <v>2.132588950879716</v>
      </c>
      <c r="C270" s="463">
        <v>2.1940771077131309</v>
      </c>
      <c r="D270" s="463">
        <v>2.2121492054414049</v>
      </c>
      <c r="E270" s="463">
        <v>2.2438251255153547</v>
      </c>
      <c r="F270" s="463">
        <v>2.3077815895402951</v>
      </c>
      <c r="G270" s="463">
        <v>2.3508069724705618</v>
      </c>
      <c r="H270" s="463">
        <v>2.3578882544771362</v>
      </c>
      <c r="I270" s="463">
        <v>2.3876424882104628</v>
      </c>
      <c r="J270" s="463">
        <v>2.3285976161510336</v>
      </c>
      <c r="K270" s="463">
        <v>2.3851159175167154</v>
      </c>
      <c r="L270" s="463">
        <v>2.4278250443698823</v>
      </c>
      <c r="M270" s="463">
        <v>2.5392163561837182</v>
      </c>
      <c r="N270" s="463">
        <v>2.6355000633314849</v>
      </c>
      <c r="O270" s="463">
        <v>2.6926160905815153</v>
      </c>
      <c r="P270" s="463">
        <v>2.7746413244200472</v>
      </c>
      <c r="Q270" s="463">
        <v>2.8212743090412564</v>
      </c>
      <c r="R270" s="463">
        <v>2.805934293149118</v>
      </c>
      <c r="S270" s="463">
        <v>2.783976071436272</v>
      </c>
      <c r="T270" s="463">
        <v>2.8066777655425947</v>
      </c>
      <c r="U270" s="463">
        <v>2.8636392146102714</v>
      </c>
      <c r="V270" s="463">
        <v>2.655764753779307</v>
      </c>
      <c r="W270" s="463">
        <v>2.5272871761628726</v>
      </c>
      <c r="X270" s="463">
        <v>2.436101655284014</v>
      </c>
      <c r="Y270" s="463">
        <v>2.5627944830456251</v>
      </c>
      <c r="Z270" s="463">
        <v>2.5939903073134896</v>
      </c>
      <c r="AA270" s="463">
        <v>2.6476274270515074</v>
      </c>
      <c r="AB270" s="463">
        <v>2.6651126203619713</v>
      </c>
      <c r="AC270" s="463">
        <v>2.7075588040265965</v>
      </c>
      <c r="AD270" s="463">
        <v>2.7714227914420286</v>
      </c>
      <c r="AE270" s="464">
        <v>2.897786025840587</v>
      </c>
    </row>
    <row r="271" spans="1:31" x14ac:dyDescent="0.25">
      <c r="A271" s="183" t="s">
        <v>494</v>
      </c>
      <c r="B271" s="463">
        <v>5.0790901038119856</v>
      </c>
      <c r="C271" s="463">
        <v>4.8435274275620479</v>
      </c>
      <c r="D271" s="463">
        <v>4.6989230821549555</v>
      </c>
      <c r="E271" s="463">
        <v>4.4257862399164791</v>
      </c>
      <c r="F271" s="463">
        <v>4.304017631944828</v>
      </c>
      <c r="G271" s="463">
        <v>4.0879053524398152</v>
      </c>
      <c r="H271" s="463">
        <v>4.1070810731859417</v>
      </c>
      <c r="I271" s="463">
        <v>4.1790592316769954</v>
      </c>
      <c r="J271" s="463">
        <v>4.2146202937938817</v>
      </c>
      <c r="K271" s="463">
        <v>4.2994700354883939</v>
      </c>
      <c r="L271" s="463">
        <v>4.7748151808929684</v>
      </c>
      <c r="M271" s="463">
        <v>5.1008201076138944</v>
      </c>
      <c r="N271" s="463">
        <v>5.9159653267803796</v>
      </c>
      <c r="O271" s="463">
        <v>7.2195921426673273</v>
      </c>
      <c r="P271" s="463">
        <v>8.8946986754722719</v>
      </c>
      <c r="Q271" s="463">
        <v>9.3652115250241152</v>
      </c>
      <c r="R271" s="463">
        <v>9.08674752457887</v>
      </c>
      <c r="S271" s="463">
        <v>8.5201034075813116</v>
      </c>
      <c r="T271" s="463">
        <v>6.0549611329262039</v>
      </c>
      <c r="U271" s="463">
        <v>5.4228126445943925</v>
      </c>
      <c r="V271" s="463">
        <v>5.8339214391550449</v>
      </c>
      <c r="W271" s="463">
        <v>5.5562774349625341</v>
      </c>
      <c r="X271" s="463">
        <v>5.5307946300902113</v>
      </c>
      <c r="Y271" s="463">
        <v>6.7490289782213848</v>
      </c>
      <c r="Z271" s="463">
        <v>7.2216831257364529</v>
      </c>
      <c r="AA271" s="463">
        <v>7.6291552433410592</v>
      </c>
      <c r="AB271" s="463">
        <v>7.587018018593203</v>
      </c>
      <c r="AC271" s="463">
        <v>7.6346173450981647</v>
      </c>
      <c r="AD271" s="463">
        <v>7.7288468489625108</v>
      </c>
      <c r="AE271" s="464">
        <v>7.5911453476735495</v>
      </c>
    </row>
    <row r="272" spans="1:31" x14ac:dyDescent="0.25">
      <c r="A272" s="183" t="s">
        <v>495</v>
      </c>
      <c r="B272" s="463">
        <v>2.4843290294033946</v>
      </c>
      <c r="C272" s="463">
        <v>2.4881072738449008</v>
      </c>
      <c r="D272" s="463">
        <v>2.4295977711089201</v>
      </c>
      <c r="E272" s="463">
        <v>2.484250341666816</v>
      </c>
      <c r="F272" s="463">
        <v>2.5005892424235419</v>
      </c>
      <c r="G272" s="463">
        <v>2.5228889822999663</v>
      </c>
      <c r="H272" s="463">
        <v>2.4933194167881645</v>
      </c>
      <c r="I272" s="463">
        <v>2.5031267535408839</v>
      </c>
      <c r="J272" s="463">
        <v>2.5488891630228285</v>
      </c>
      <c r="K272" s="463">
        <v>2.3756852794631884</v>
      </c>
      <c r="L272" s="463">
        <v>2.446034365563623</v>
      </c>
      <c r="M272" s="463">
        <v>2.4154379105768444</v>
      </c>
      <c r="N272" s="463">
        <v>2.6885781359283523</v>
      </c>
      <c r="O272" s="463">
        <v>3.0743484949121425</v>
      </c>
      <c r="P272" s="463">
        <v>3.7165915933544196</v>
      </c>
      <c r="Q272" s="463">
        <v>4.8052702417528206</v>
      </c>
      <c r="R272" s="463">
        <v>4.5773001148845269</v>
      </c>
      <c r="S272" s="463">
        <v>3.862270590613138</v>
      </c>
      <c r="T272" s="463">
        <v>3.16059904744349</v>
      </c>
      <c r="U272" s="463">
        <v>2.5762620161203218</v>
      </c>
      <c r="V272" s="463">
        <v>2.3906428262426234</v>
      </c>
      <c r="W272" s="463">
        <v>2.294461241953595</v>
      </c>
      <c r="X272" s="463">
        <v>2.4709615500104007</v>
      </c>
      <c r="Y272" s="463">
        <v>2.6199786491478672</v>
      </c>
      <c r="Z272" s="463">
        <v>2.8094695252357349</v>
      </c>
      <c r="AA272" s="463">
        <v>3.1868970716683811</v>
      </c>
      <c r="AB272" s="463">
        <v>3.5515771372622833</v>
      </c>
      <c r="AC272" s="463">
        <v>3.8929038631029176</v>
      </c>
      <c r="AD272" s="463">
        <v>3.9385206109184456</v>
      </c>
      <c r="AE272" s="464">
        <v>3.8825636936909369</v>
      </c>
    </row>
    <row r="273" spans="1:31" x14ac:dyDescent="0.25">
      <c r="A273" s="183" t="s">
        <v>733</v>
      </c>
      <c r="B273" s="463">
        <v>2.3236403751767369</v>
      </c>
      <c r="C273" s="463">
        <v>2.2598023630917505</v>
      </c>
      <c r="D273" s="463">
        <v>2.303648750003001</v>
      </c>
      <c r="E273" s="463">
        <v>2.3284410212598106</v>
      </c>
      <c r="F273" s="463">
        <v>2.3544039194229369</v>
      </c>
      <c r="G273" s="463">
        <v>2.4307727210784131</v>
      </c>
      <c r="H273" s="463">
        <v>2.4200109323048302</v>
      </c>
      <c r="I273" s="463">
        <v>2.4233269439404723</v>
      </c>
      <c r="J273" s="463">
        <v>2.4815664137102318</v>
      </c>
      <c r="K273" s="463">
        <v>2.468617248232071</v>
      </c>
      <c r="L273" s="463">
        <v>2.5025411705193705</v>
      </c>
      <c r="M273" s="463">
        <v>2.6884098977487043</v>
      </c>
      <c r="N273" s="463">
        <v>2.8685899027812485</v>
      </c>
      <c r="O273" s="463">
        <v>3.1079621975493246</v>
      </c>
      <c r="P273" s="463">
        <v>3.6757582383922909</v>
      </c>
      <c r="Q273" s="463">
        <v>4.5543489758339142</v>
      </c>
      <c r="R273" s="463">
        <v>4.7585066296466723</v>
      </c>
      <c r="S273" s="463">
        <v>4.488717577705942</v>
      </c>
      <c r="T273" s="463">
        <v>4.1779830207346551</v>
      </c>
      <c r="U273" s="463">
        <v>3.8572778074923368</v>
      </c>
      <c r="V273" s="463">
        <v>3.6156750520976058</v>
      </c>
      <c r="W273" s="463">
        <v>3.2807473240888765</v>
      </c>
      <c r="X273" s="463">
        <v>3.3585746911364245</v>
      </c>
      <c r="Y273" s="463">
        <v>3.754138811819852</v>
      </c>
      <c r="Z273" s="463">
        <v>3.676391920193447</v>
      </c>
      <c r="AA273" s="463">
        <v>3.8095850802165416</v>
      </c>
      <c r="AB273" s="463">
        <v>3.8238686929685537</v>
      </c>
      <c r="AC273" s="463">
        <v>4.1231455574084785</v>
      </c>
      <c r="AD273" s="463">
        <v>4.2957567697937797</v>
      </c>
      <c r="AE273" s="464">
        <v>4.2717681052098264</v>
      </c>
    </row>
    <row r="274" spans="1:31" x14ac:dyDescent="0.25">
      <c r="A274" s="183" t="s">
        <v>734</v>
      </c>
      <c r="B274" s="463">
        <v>2.2444986752845222</v>
      </c>
      <c r="C274" s="463">
        <v>2.2454731331129252</v>
      </c>
      <c r="D274" s="463">
        <v>2.3004768636778072</v>
      </c>
      <c r="E274" s="463">
        <v>2.3208464489019489</v>
      </c>
      <c r="F274" s="463">
        <v>2.438690070154677</v>
      </c>
      <c r="G274" s="463">
        <v>2.4487143510220619</v>
      </c>
      <c r="H274" s="463">
        <v>2.4331164740635645</v>
      </c>
      <c r="I274" s="463">
        <v>2.4560962747432611</v>
      </c>
      <c r="J274" s="463">
        <v>2.5426667985212599</v>
      </c>
      <c r="K274" s="463">
        <v>2.5572567410459688</v>
      </c>
      <c r="L274" s="463">
        <v>2.5623779466038266</v>
      </c>
      <c r="M274" s="463">
        <v>2.6662981587672001</v>
      </c>
      <c r="N274" s="463">
        <v>2.7689273482014833</v>
      </c>
      <c r="O274" s="463">
        <v>2.7689225492050222</v>
      </c>
      <c r="P274" s="463">
        <v>2.8665636813262525</v>
      </c>
      <c r="Q274" s="463">
        <v>2.932555183540456</v>
      </c>
      <c r="R274" s="463">
        <v>2.9287443676424272</v>
      </c>
      <c r="S274" s="463">
        <v>2.8012727108070012</v>
      </c>
      <c r="T274" s="463">
        <v>2.8132712685852765</v>
      </c>
      <c r="U274" s="463">
        <v>2.8586582772047571</v>
      </c>
      <c r="V274" s="463">
        <v>2.9154273418496004</v>
      </c>
      <c r="W274" s="463">
        <v>2.7662710475308732</v>
      </c>
      <c r="X274" s="463">
        <v>2.808338868998014</v>
      </c>
      <c r="Y274" s="463">
        <v>2.7890812587185714</v>
      </c>
      <c r="Z274" s="463">
        <v>2.8901708874195937</v>
      </c>
      <c r="AA274" s="463">
        <v>2.7822985882895117</v>
      </c>
      <c r="AB274" s="463">
        <v>2.8372964204265654</v>
      </c>
      <c r="AC274" s="463">
        <v>2.8517840509513159</v>
      </c>
      <c r="AD274" s="463">
        <v>2.9165271682359797</v>
      </c>
      <c r="AE274" s="464">
        <v>2.997626753790767</v>
      </c>
    </row>
    <row r="275" spans="1:31" x14ac:dyDescent="0.25">
      <c r="A275" s="183" t="s">
        <v>735</v>
      </c>
      <c r="B275" s="463">
        <v>2.4437481732414201</v>
      </c>
      <c r="C275" s="463">
        <v>2.2970248411265182</v>
      </c>
      <c r="D275" s="463">
        <v>2.3128758405401455</v>
      </c>
      <c r="E275" s="463">
        <v>2.3998552403713274</v>
      </c>
      <c r="F275" s="463">
        <v>2.5089444358884214</v>
      </c>
      <c r="G275" s="463">
        <v>2.5285111338314192</v>
      </c>
      <c r="H275" s="463">
        <v>2.5928860979434112</v>
      </c>
      <c r="I275" s="463">
        <v>2.597801144200806</v>
      </c>
      <c r="J275" s="463">
        <v>2.623736335400281</v>
      </c>
      <c r="K275" s="463">
        <v>2.659674508073405</v>
      </c>
      <c r="L275" s="463">
        <v>2.6602967870284826</v>
      </c>
      <c r="M275" s="463">
        <v>2.7313174743710347</v>
      </c>
      <c r="N275" s="463">
        <v>2.9130285537370368</v>
      </c>
      <c r="O275" s="463">
        <v>2.9677687677956244</v>
      </c>
      <c r="P275" s="463">
        <v>3.2518842788679061</v>
      </c>
      <c r="Q275" s="463">
        <v>3.7932314768541007</v>
      </c>
      <c r="R275" s="463">
        <v>3.7771540650863127</v>
      </c>
      <c r="S275" s="463">
        <v>3.6329518087851671</v>
      </c>
      <c r="T275" s="463">
        <v>3.4244285275125153</v>
      </c>
      <c r="U275" s="463">
        <v>3.2377558733014378</v>
      </c>
      <c r="V275" s="463">
        <v>3.2227571429916142</v>
      </c>
      <c r="W275" s="463">
        <v>2.9696530226649447</v>
      </c>
      <c r="X275" s="463">
        <v>2.9835679042009864</v>
      </c>
      <c r="Y275" s="463">
        <v>3.0710376744763015</v>
      </c>
      <c r="Z275" s="463">
        <v>3.0247581533254682</v>
      </c>
      <c r="AA275" s="463">
        <v>3.1178604745986216</v>
      </c>
      <c r="AB275" s="463">
        <v>3.271788855355247</v>
      </c>
      <c r="AC275" s="463">
        <v>3.4454367722616248</v>
      </c>
      <c r="AD275" s="463">
        <v>3.4961685921400032</v>
      </c>
      <c r="AE275" s="464">
        <v>3.5669653384130946</v>
      </c>
    </row>
    <row r="276" spans="1:31" x14ac:dyDescent="0.25">
      <c r="A276" s="183" t="s">
        <v>736</v>
      </c>
      <c r="B276" s="463">
        <v>1.6581174731241468</v>
      </c>
      <c r="C276" s="463">
        <v>1.7954010206943167</v>
      </c>
      <c r="D276" s="463">
        <v>1.8696412130471183</v>
      </c>
      <c r="E276" s="463">
        <v>1.9171801927032379</v>
      </c>
      <c r="F276" s="463">
        <v>1.980559097515298</v>
      </c>
      <c r="G276" s="463">
        <v>1.9591515572768954</v>
      </c>
      <c r="H276" s="463">
        <v>1.9958220483888074</v>
      </c>
      <c r="I276" s="463">
        <v>2.0311681620239201</v>
      </c>
      <c r="J276" s="463">
        <v>2.021461609548342</v>
      </c>
      <c r="K276" s="463">
        <v>1.9953786269875964</v>
      </c>
      <c r="L276" s="463">
        <v>1.9917281682362138</v>
      </c>
      <c r="M276" s="463">
        <v>2.0060110646989391</v>
      </c>
      <c r="N276" s="463">
        <v>1.9771676524364581</v>
      </c>
      <c r="O276" s="463">
        <v>2.0463815347253043</v>
      </c>
      <c r="P276" s="463">
        <v>2.1153925449474902</v>
      </c>
      <c r="Q276" s="463">
        <v>2.2696986600499023</v>
      </c>
      <c r="R276" s="463">
        <v>2.3030263329403025</v>
      </c>
      <c r="S276" s="463">
        <v>2.3523819857099433</v>
      </c>
      <c r="T276" s="463">
        <v>2.3865024889831097</v>
      </c>
      <c r="U276" s="463">
        <v>2.3103905729365644</v>
      </c>
      <c r="V276" s="463">
        <v>2.3220286862263446</v>
      </c>
      <c r="W276" s="463">
        <v>2.2845448417049203</v>
      </c>
      <c r="X276" s="463">
        <v>2.4486709464030914</v>
      </c>
      <c r="Y276" s="463">
        <v>2.0441009958362466</v>
      </c>
      <c r="Z276" s="463">
        <v>2.0914014299178372</v>
      </c>
      <c r="AA276" s="463">
        <v>2.0966850085011126</v>
      </c>
      <c r="AB276" s="463">
        <v>2.0660130277483724</v>
      </c>
      <c r="AC276" s="463">
        <v>2.1125315237567084</v>
      </c>
      <c r="AD276" s="463">
        <v>2.0946445126781801</v>
      </c>
      <c r="AE276" s="464">
        <v>1.9613457805925238</v>
      </c>
    </row>
    <row r="277" spans="1:31" x14ac:dyDescent="0.25">
      <c r="A277" s="183" t="s">
        <v>387</v>
      </c>
      <c r="B277" s="463">
        <v>2.9537383546869642</v>
      </c>
      <c r="C277" s="463">
        <v>3.0491372910520371</v>
      </c>
      <c r="D277" s="463">
        <v>3.061474429716013</v>
      </c>
      <c r="E277" s="463">
        <v>2.9929996809014647</v>
      </c>
      <c r="F277" s="463">
        <v>2.9843608832735251</v>
      </c>
      <c r="G277" s="463">
        <v>2.8703269217155358</v>
      </c>
      <c r="H277" s="463">
        <v>2.8436496744307007</v>
      </c>
      <c r="I277" s="463">
        <v>2.7629802098378975</v>
      </c>
      <c r="J277" s="463">
        <v>2.7089618490669287</v>
      </c>
      <c r="K277" s="463">
        <v>2.4863088286070267</v>
      </c>
      <c r="L277" s="463">
        <v>2.3872704895237478</v>
      </c>
      <c r="M277" s="463">
        <v>2.5698643703144621</v>
      </c>
      <c r="N277" s="463">
        <v>2.8580511250969249</v>
      </c>
      <c r="O277" s="463">
        <v>3.2618573231621508</v>
      </c>
      <c r="P277" s="463">
        <v>3.5080812825861827</v>
      </c>
      <c r="Q277" s="463">
        <v>3.9353563119802368</v>
      </c>
      <c r="R277" s="463">
        <v>4.1016390942811398</v>
      </c>
      <c r="S277" s="463">
        <v>4.0121559313017183</v>
      </c>
      <c r="T277" s="463">
        <v>3.8051191824541069</v>
      </c>
      <c r="U277" s="463">
        <v>3.589000281338834</v>
      </c>
      <c r="V277" s="463">
        <v>3.736950533929261</v>
      </c>
      <c r="W277" s="463">
        <v>3.5461771537430904</v>
      </c>
      <c r="X277" s="463">
        <v>3.548207805189906</v>
      </c>
      <c r="Y277" s="463">
        <v>3.5719768527858284</v>
      </c>
      <c r="Z277" s="463">
        <v>3.4897388686198312</v>
      </c>
      <c r="AA277" s="463">
        <v>3.4339782064815152</v>
      </c>
      <c r="AB277" s="463">
        <v>3.3516781977804802</v>
      </c>
      <c r="AC277" s="463">
        <v>3.3293028774463185</v>
      </c>
      <c r="AD277" s="463">
        <v>3.2024113971210677</v>
      </c>
      <c r="AE277" s="464">
        <v>3.3946125604284112</v>
      </c>
    </row>
    <row r="278" spans="1:31" x14ac:dyDescent="0.25">
      <c r="A278" s="183" t="s">
        <v>496</v>
      </c>
      <c r="B278" s="463">
        <v>2.747760779310318</v>
      </c>
      <c r="C278" s="463">
        <v>2.7647413531939677</v>
      </c>
      <c r="D278" s="463">
        <v>2.7659326297500488</v>
      </c>
      <c r="E278" s="463">
        <v>2.7387382926808006</v>
      </c>
      <c r="F278" s="463">
        <v>2.6844321877439565</v>
      </c>
      <c r="G278" s="463">
        <v>2.6741142268151967</v>
      </c>
      <c r="H278" s="463">
        <v>2.7674763244450205</v>
      </c>
      <c r="I278" s="463">
        <v>2.8144401125913041</v>
      </c>
      <c r="J278" s="463">
        <v>2.8342133262790954</v>
      </c>
      <c r="K278" s="463">
        <v>2.813207918015602</v>
      </c>
      <c r="L278" s="463">
        <v>2.9006882782320305</v>
      </c>
      <c r="M278" s="463">
        <v>2.9836331377724594</v>
      </c>
      <c r="N278" s="463">
        <v>3.109722537024981</v>
      </c>
      <c r="O278" s="463">
        <v>3.2412754136473296</v>
      </c>
      <c r="P278" s="463">
        <v>3.5355109455642477</v>
      </c>
      <c r="Q278" s="463">
        <v>4.9117318464366981</v>
      </c>
      <c r="R278" s="463">
        <v>5.1969473057254802</v>
      </c>
      <c r="S278" s="463">
        <v>4.7416645204681931</v>
      </c>
      <c r="T278" s="463">
        <v>3.5396552530544518</v>
      </c>
      <c r="U278" s="463">
        <v>2.5784146447756231</v>
      </c>
      <c r="V278" s="463">
        <v>2.7226762630700327</v>
      </c>
      <c r="W278" s="463">
        <v>2.345869261098863</v>
      </c>
      <c r="X278" s="463">
        <v>2.8920470939899747</v>
      </c>
      <c r="Y278" s="463">
        <v>3.5296041756805918</v>
      </c>
      <c r="Z278" s="463">
        <v>3.7030861402644839</v>
      </c>
      <c r="AA278" s="463">
        <v>3.8792588227394886</v>
      </c>
      <c r="AB278" s="463">
        <v>3.9803562487509079</v>
      </c>
      <c r="AC278" s="463">
        <v>4.0243593464215781</v>
      </c>
      <c r="AD278" s="463">
        <v>4.1852680614487472</v>
      </c>
      <c r="AE278" s="464">
        <v>4.3233980506209519</v>
      </c>
    </row>
    <row r="279" spans="1:31" x14ac:dyDescent="0.25">
      <c r="A279" s="183" t="s">
        <v>737</v>
      </c>
      <c r="B279" s="463">
        <v>2.1815305067908062</v>
      </c>
      <c r="C279" s="463">
        <v>2.1128159126450314</v>
      </c>
      <c r="D279" s="463">
        <v>2.1023730528814872</v>
      </c>
      <c r="E279" s="463">
        <v>2.1186466865226885</v>
      </c>
      <c r="F279" s="463">
        <v>2.110914463721246</v>
      </c>
      <c r="G279" s="463">
        <v>2.1342986705305975</v>
      </c>
      <c r="H279" s="463">
        <v>2.0958589304703108</v>
      </c>
      <c r="I279" s="463">
        <v>2.0851646830291788</v>
      </c>
      <c r="J279" s="463">
        <v>2.0522622568788491</v>
      </c>
      <c r="K279" s="463">
        <v>1.9969175282233729</v>
      </c>
      <c r="L279" s="463">
        <v>2.0131113289742633</v>
      </c>
      <c r="M279" s="463">
        <v>2.1141051587560797</v>
      </c>
      <c r="N279" s="463">
        <v>2.2143425834078028</v>
      </c>
      <c r="O279" s="463">
        <v>2.2767714907505163</v>
      </c>
      <c r="P279" s="463">
        <v>2.4102751425680973</v>
      </c>
      <c r="Q279" s="463">
        <v>2.4636633833176846</v>
      </c>
      <c r="R279" s="463">
        <v>2.5594281281699338</v>
      </c>
      <c r="S279" s="463">
        <v>2.5085820953109508</v>
      </c>
      <c r="T279" s="463">
        <v>2.6161921631881322</v>
      </c>
      <c r="U279" s="463">
        <v>2.6159949763887584</v>
      </c>
      <c r="V279" s="463">
        <v>2.5846025856446033</v>
      </c>
      <c r="W279" s="463">
        <v>2.4434956318960088</v>
      </c>
      <c r="X279" s="463">
        <v>2.4269093701081594</v>
      </c>
      <c r="Y279" s="463">
        <v>2.5393659970461275</v>
      </c>
      <c r="Z279" s="463">
        <v>2.5427295758918467</v>
      </c>
      <c r="AA279" s="463">
        <v>2.5550063449651552</v>
      </c>
      <c r="AB279" s="463">
        <v>2.379621721707927</v>
      </c>
      <c r="AC279" s="463">
        <v>2.3752429239721482</v>
      </c>
      <c r="AD279" s="463">
        <v>2.5607868932254885</v>
      </c>
      <c r="AE279" s="464">
        <v>2.8189234378476131</v>
      </c>
    </row>
    <row r="280" spans="1:31" x14ac:dyDescent="0.25">
      <c r="A280" s="183" t="s">
        <v>738</v>
      </c>
      <c r="B280" s="463">
        <v>4.053041381420571</v>
      </c>
      <c r="C280" s="463">
        <v>3.9575021474915637</v>
      </c>
      <c r="D280" s="463">
        <v>3.7826268325829422</v>
      </c>
      <c r="E280" s="463">
        <v>3.7305545410729635</v>
      </c>
      <c r="F280" s="463">
        <v>3.6577773170873877</v>
      </c>
      <c r="G280" s="463">
        <v>3.4772213270295764</v>
      </c>
      <c r="H280" s="463">
        <v>3.4654513759278505</v>
      </c>
      <c r="I280" s="463">
        <v>3.3336457726875532</v>
      </c>
      <c r="J280" s="463">
        <v>3.2402850343925915</v>
      </c>
      <c r="K280" s="463">
        <v>3.1859175569411216</v>
      </c>
      <c r="L280" s="463">
        <v>3.220812854994993</v>
      </c>
      <c r="M280" s="463">
        <v>3.3023806003756104</v>
      </c>
      <c r="N280" s="463">
        <v>3.591023750588255</v>
      </c>
      <c r="O280" s="463">
        <v>3.8754014653091722</v>
      </c>
      <c r="P280" s="463">
        <v>4.4125705803100992</v>
      </c>
      <c r="Q280" s="463">
        <v>4.5169357270969712</v>
      </c>
      <c r="R280" s="463">
        <v>4.4480644187399463</v>
      </c>
      <c r="S280" s="463">
        <v>4.4553670653760555</v>
      </c>
      <c r="T280" s="463">
        <v>4.4906533308684944</v>
      </c>
      <c r="U280" s="463">
        <v>3.9831068522299256</v>
      </c>
      <c r="V280" s="463">
        <v>4.2763300621814695</v>
      </c>
      <c r="W280" s="463">
        <v>3.9622195082326939</v>
      </c>
      <c r="X280" s="463">
        <v>3.735965123655975</v>
      </c>
      <c r="Y280" s="463">
        <v>3.5764572536303154</v>
      </c>
      <c r="Z280" s="463">
        <v>3.6213445823033767</v>
      </c>
      <c r="AA280" s="463">
        <v>3.5844826083292016</v>
      </c>
      <c r="AB280" s="463">
        <v>3.4132108847532896</v>
      </c>
      <c r="AC280" s="463">
        <v>3.4425877445526596</v>
      </c>
      <c r="AD280" s="463">
        <v>3.4858995844691445</v>
      </c>
      <c r="AE280" s="464">
        <v>3.6235561336999873</v>
      </c>
    </row>
    <row r="281" spans="1:31" x14ac:dyDescent="0.25">
      <c r="A281" s="183" t="s">
        <v>497</v>
      </c>
      <c r="B281" s="463">
        <v>1.9755062928920988</v>
      </c>
      <c r="C281" s="463">
        <v>2.029842129445238</v>
      </c>
      <c r="D281" s="463">
        <v>2.1280671395898763</v>
      </c>
      <c r="E281" s="463">
        <v>2.210720524646272</v>
      </c>
      <c r="F281" s="463">
        <v>2.2222031004375675</v>
      </c>
      <c r="G281" s="463">
        <v>2.2199640258515045</v>
      </c>
      <c r="H281" s="463">
        <v>2.2287543483201802</v>
      </c>
      <c r="I281" s="463">
        <v>2.1945640730275344</v>
      </c>
      <c r="J281" s="463">
        <v>2.2056245136648167</v>
      </c>
      <c r="K281" s="463">
        <v>2.1703342596738748</v>
      </c>
      <c r="L281" s="463">
        <v>2.1948144077082623</v>
      </c>
      <c r="M281" s="463">
        <v>2.3672001640081199</v>
      </c>
      <c r="N281" s="463">
        <v>2.5469497392907221</v>
      </c>
      <c r="O281" s="463">
        <v>2.6897032295579288</v>
      </c>
      <c r="P281" s="463">
        <v>2.8468289648636058</v>
      </c>
      <c r="Q281" s="463">
        <v>2.9620376359777478</v>
      </c>
      <c r="R281" s="463">
        <v>2.982722109335592</v>
      </c>
      <c r="S281" s="463">
        <v>2.844788861125604</v>
      </c>
      <c r="T281" s="463">
        <v>2.6844068495418831</v>
      </c>
      <c r="U281" s="463">
        <v>2.55802981301842</v>
      </c>
      <c r="V281" s="463">
        <v>2.4943628061367824</v>
      </c>
      <c r="W281" s="463">
        <v>2.5195833291576499</v>
      </c>
      <c r="X281" s="463">
        <v>2.3740023284450404</v>
      </c>
      <c r="Y281" s="463">
        <v>2.4580164285507542</v>
      </c>
      <c r="Z281" s="463">
        <v>2.4729659099408092</v>
      </c>
      <c r="AA281" s="463">
        <v>2.5207348056684111</v>
      </c>
      <c r="AB281" s="463">
        <v>2.4948721299040293</v>
      </c>
      <c r="AC281" s="463">
        <v>2.4844452379404971</v>
      </c>
      <c r="AD281" s="463">
        <v>2.5534584519368257</v>
      </c>
      <c r="AE281" s="464">
        <v>2.649454453404263</v>
      </c>
    </row>
    <row r="282" spans="1:31" x14ac:dyDescent="0.25">
      <c r="A282" s="183" t="s">
        <v>739</v>
      </c>
      <c r="B282" s="463">
        <v>1.9933287337235859</v>
      </c>
      <c r="C282" s="463">
        <v>2.0501879683602877</v>
      </c>
      <c r="D282" s="463">
        <v>2.1441230936913263</v>
      </c>
      <c r="E282" s="463">
        <v>2.2504331945663463</v>
      </c>
      <c r="F282" s="463">
        <v>2.4098878551973941</v>
      </c>
      <c r="G282" s="463">
        <v>2.442266678110383</v>
      </c>
      <c r="H282" s="463">
        <v>2.4497721913873631</v>
      </c>
      <c r="I282" s="463">
        <v>2.4191637386630256</v>
      </c>
      <c r="J282" s="463">
        <v>2.4684949534931335</v>
      </c>
      <c r="K282" s="463">
        <v>2.4165175274849657</v>
      </c>
      <c r="L282" s="463">
        <v>2.4046340819439416</v>
      </c>
      <c r="M282" s="463">
        <v>2.5159315182675175</v>
      </c>
      <c r="N282" s="463">
        <v>2.5927072025400322</v>
      </c>
      <c r="O282" s="463">
        <v>2.6683874935566809</v>
      </c>
      <c r="P282" s="463">
        <v>2.8366723871021322</v>
      </c>
      <c r="Q282" s="463">
        <v>3.0647381601675541</v>
      </c>
      <c r="R282" s="463">
        <v>3.2923210162685463</v>
      </c>
      <c r="S282" s="463">
        <v>3.3038938530002455</v>
      </c>
      <c r="T282" s="463">
        <v>3.3271435741126392</v>
      </c>
      <c r="U282" s="463">
        <v>3.3868487382459498</v>
      </c>
      <c r="V282" s="463">
        <v>3.4680512118743949</v>
      </c>
      <c r="W282" s="463">
        <v>3.3733724078549518</v>
      </c>
      <c r="X282" s="463">
        <v>3.3829920949110353</v>
      </c>
      <c r="Y282" s="463">
        <v>3.4032640926799087</v>
      </c>
      <c r="Z282" s="463">
        <v>3.5952559564216977</v>
      </c>
      <c r="AA282" s="463">
        <v>3.6404633868051706</v>
      </c>
      <c r="AB282" s="463">
        <v>3.682087987870954</v>
      </c>
      <c r="AC282" s="463">
        <v>3.7152734922108346</v>
      </c>
      <c r="AD282" s="463">
        <v>4.0503263927618871</v>
      </c>
      <c r="AE282" s="464">
        <v>4.349158850147715</v>
      </c>
    </row>
    <row r="283" spans="1:31" x14ac:dyDescent="0.25">
      <c r="A283" s="183" t="s">
        <v>740</v>
      </c>
      <c r="B283" s="463">
        <v>3.2545565503100784</v>
      </c>
      <c r="C283" s="463">
        <v>3.1727053985214217</v>
      </c>
      <c r="D283" s="463">
        <v>3.1254499226990808</v>
      </c>
      <c r="E283" s="463">
        <v>3.0644158297321464</v>
      </c>
      <c r="F283" s="463">
        <v>2.9295003582567882</v>
      </c>
      <c r="G283" s="463">
        <v>2.8566943092460675</v>
      </c>
      <c r="H283" s="463">
        <v>2.8439029485909479</v>
      </c>
      <c r="I283" s="463">
        <v>2.7949957886603354</v>
      </c>
      <c r="J283" s="463">
        <v>2.7804692659805776</v>
      </c>
      <c r="K283" s="463">
        <v>2.8106530821445772</v>
      </c>
      <c r="L283" s="463">
        <v>3.03828059503843</v>
      </c>
      <c r="M283" s="463">
        <v>3.3589748184676997</v>
      </c>
      <c r="N283" s="463">
        <v>3.7110309174330576</v>
      </c>
      <c r="O283" s="463">
        <v>4.0379106377960703</v>
      </c>
      <c r="P283" s="463">
        <v>4.5740188162998967</v>
      </c>
      <c r="Q283" s="463">
        <v>4.8641192158713578</v>
      </c>
      <c r="R283" s="463">
        <v>4.7202678128134918</v>
      </c>
      <c r="S283" s="463">
        <v>4.5456136117971262</v>
      </c>
      <c r="T283" s="463">
        <v>4.2199172936931095</v>
      </c>
      <c r="U283" s="463">
        <v>3.6854293773977864</v>
      </c>
      <c r="V283" s="463">
        <v>3.9105649363345036</v>
      </c>
      <c r="W283" s="463">
        <v>3.8272207387622812</v>
      </c>
      <c r="X283" s="463">
        <v>3.9558876914400019</v>
      </c>
      <c r="Y283" s="463">
        <v>4.0353027109873496</v>
      </c>
      <c r="Z283" s="463">
        <v>3.8325321393824949</v>
      </c>
      <c r="AA283" s="463">
        <v>3.7973311257111253</v>
      </c>
      <c r="AB283" s="463">
        <v>3.8217081356670071</v>
      </c>
      <c r="AC283" s="463">
        <v>3.9606782458689556</v>
      </c>
      <c r="AD283" s="463">
        <v>4.1255748030873054</v>
      </c>
      <c r="AE283" s="464">
        <v>4.346002895426416</v>
      </c>
    </row>
    <row r="284" spans="1:31" x14ac:dyDescent="0.25">
      <c r="A284" s="183" t="s">
        <v>498</v>
      </c>
      <c r="B284" s="463">
        <v>2.4344631434896158</v>
      </c>
      <c r="C284" s="463">
        <v>2.6506037659013661</v>
      </c>
      <c r="D284" s="463">
        <v>2.8337973152454459</v>
      </c>
      <c r="E284" s="463">
        <v>2.9626694312132202</v>
      </c>
      <c r="F284" s="463">
        <v>3.1543448532951879</v>
      </c>
      <c r="G284" s="463">
        <v>3.2582611031868058</v>
      </c>
      <c r="H284" s="463">
        <v>3.4071753572305763</v>
      </c>
      <c r="I284" s="463">
        <v>3.4770778520303804</v>
      </c>
      <c r="J284" s="463">
        <v>3.4573423844311764</v>
      </c>
      <c r="K284" s="463">
        <v>3.4448473999872298</v>
      </c>
      <c r="L284" s="463">
        <v>3.46071212692903</v>
      </c>
      <c r="M284" s="463">
        <v>3.4800435247723804</v>
      </c>
      <c r="N284" s="463">
        <v>3.6753205500403769</v>
      </c>
      <c r="O284" s="463">
        <v>3.8821941171494219</v>
      </c>
      <c r="P284" s="463">
        <v>4.2092851320659239</v>
      </c>
      <c r="Q284" s="463">
        <v>4.8112204335846096</v>
      </c>
      <c r="R284" s="463">
        <v>5.3472820805567265</v>
      </c>
      <c r="S284" s="463">
        <v>5.3020964231788623</v>
      </c>
      <c r="T284" s="463">
        <v>4.9308271044009304</v>
      </c>
      <c r="U284" s="463">
        <v>4.384490483803356</v>
      </c>
      <c r="V284" s="463">
        <v>4.348604792116503</v>
      </c>
      <c r="W284" s="463">
        <v>3.980598200007345</v>
      </c>
      <c r="X284" s="463">
        <v>4.0491393284386241</v>
      </c>
      <c r="Y284" s="463">
        <v>4.4834416839938278</v>
      </c>
      <c r="Z284" s="463">
        <v>4.6605239525285036</v>
      </c>
      <c r="AA284" s="463">
        <v>4.8334196904807447</v>
      </c>
      <c r="AB284" s="463">
        <v>5.1281039635288561</v>
      </c>
      <c r="AC284" s="463">
        <v>5.2785867003276614</v>
      </c>
      <c r="AD284" s="463">
        <v>5.2265552279149921</v>
      </c>
      <c r="AE284" s="464">
        <v>5.1959896193357666</v>
      </c>
    </row>
    <row r="285" spans="1:31" x14ac:dyDescent="0.25">
      <c r="A285" s="183" t="s">
        <v>741</v>
      </c>
      <c r="B285" s="463">
        <v>3.7473903216775724</v>
      </c>
      <c r="C285" s="463">
        <v>3.787884050225232</v>
      </c>
      <c r="D285" s="463">
        <v>3.779092522644794</v>
      </c>
      <c r="E285" s="463">
        <v>3.7107752154752194</v>
      </c>
      <c r="F285" s="463">
        <v>3.7933151394941649</v>
      </c>
      <c r="G285" s="463">
        <v>3.9030829313793003</v>
      </c>
      <c r="H285" s="463">
        <v>3.9074756946941287</v>
      </c>
      <c r="I285" s="463">
        <v>3.8284434782049468</v>
      </c>
      <c r="J285" s="463">
        <v>3.8505971422612415</v>
      </c>
      <c r="K285" s="463">
        <v>3.7995233991169988</v>
      </c>
      <c r="L285" s="463">
        <v>3.9303214812957727</v>
      </c>
      <c r="M285" s="463">
        <v>4.1283933234206485</v>
      </c>
      <c r="N285" s="463">
        <v>4.30036916981582</v>
      </c>
      <c r="O285" s="463">
        <v>4.3793012768017583</v>
      </c>
      <c r="P285" s="463">
        <v>4.656632981574587</v>
      </c>
      <c r="Q285" s="463">
        <v>5.6604769101196419</v>
      </c>
      <c r="R285" s="463">
        <v>6.2645660213020875</v>
      </c>
      <c r="S285" s="463">
        <v>6.1090951232411186</v>
      </c>
      <c r="T285" s="463">
        <v>5.4259501238796171</v>
      </c>
      <c r="U285" s="463">
        <v>5.0151882081078432</v>
      </c>
      <c r="V285" s="463">
        <v>4.4955097639127457</v>
      </c>
      <c r="W285" s="463">
        <v>4.1232617495206112</v>
      </c>
      <c r="X285" s="463">
        <v>4.2437727501389508</v>
      </c>
      <c r="Y285" s="463">
        <v>4.54699595756143</v>
      </c>
      <c r="Z285" s="463">
        <v>4.6927465055938535</v>
      </c>
      <c r="AA285" s="463">
        <v>4.8579557065925965</v>
      </c>
      <c r="AB285" s="463">
        <v>5.016202489922601</v>
      </c>
      <c r="AC285" s="463">
        <v>5.404632743714517</v>
      </c>
      <c r="AD285" s="463">
        <v>6.0204669685724213</v>
      </c>
      <c r="AE285" s="464">
        <v>6.4965720616300153</v>
      </c>
    </row>
    <row r="286" spans="1:31" x14ac:dyDescent="0.25">
      <c r="A286" s="183" t="s">
        <v>499</v>
      </c>
      <c r="B286" s="463">
        <v>4.193733313845204</v>
      </c>
      <c r="C286" s="463">
        <v>4.0774009790442989</v>
      </c>
      <c r="D286" s="463">
        <v>3.8581407824075078</v>
      </c>
      <c r="E286" s="463">
        <v>3.6685846838590233</v>
      </c>
      <c r="F286" s="463">
        <v>3.5706236411140977</v>
      </c>
      <c r="G286" s="463">
        <v>3.4299056448755767</v>
      </c>
      <c r="H286" s="463">
        <v>3.3675809351410919</v>
      </c>
      <c r="I286" s="463">
        <v>3.2921759019675645</v>
      </c>
      <c r="J286" s="463">
        <v>3.240589209210456</v>
      </c>
      <c r="K286" s="463">
        <v>3.1795475669213928</v>
      </c>
      <c r="L286" s="463">
        <v>3.2934747157782773</v>
      </c>
      <c r="M286" s="463">
        <v>3.6877200109664399</v>
      </c>
      <c r="N286" s="463">
        <v>4.4801632845813399</v>
      </c>
      <c r="O286" s="463">
        <v>5.2107381707021245</v>
      </c>
      <c r="P286" s="463">
        <v>5.6897761374632703</v>
      </c>
      <c r="Q286" s="463">
        <v>5.8060064606726369</v>
      </c>
      <c r="R286" s="463">
        <v>5.5638531167412015</v>
      </c>
      <c r="S286" s="463">
        <v>5.289799377864564</v>
      </c>
      <c r="T286" s="463">
        <v>4.5862990983713878</v>
      </c>
      <c r="U286" s="463">
        <v>4.014156612072294</v>
      </c>
      <c r="V286" s="463">
        <v>4.2182588322343104</v>
      </c>
      <c r="W286" s="463">
        <v>4.0646997005592249</v>
      </c>
      <c r="X286" s="463">
        <v>3.9339930110898429</v>
      </c>
      <c r="Y286" s="463">
        <v>4.1473911966766632</v>
      </c>
      <c r="Z286" s="463">
        <v>4.1833201144923846</v>
      </c>
      <c r="AA286" s="463">
        <v>4.1951726986810574</v>
      </c>
      <c r="AB286" s="463">
        <v>4.2253198978522786</v>
      </c>
      <c r="AC286" s="463">
        <v>4.3176851655301149</v>
      </c>
      <c r="AD286" s="463">
        <v>4.4698947064902974</v>
      </c>
      <c r="AE286" s="464">
        <v>4.7334342206520912</v>
      </c>
    </row>
    <row r="287" spans="1:31" x14ac:dyDescent="0.25">
      <c r="A287" s="183" t="s">
        <v>500</v>
      </c>
      <c r="B287" s="463">
        <v>2.3639959852434731</v>
      </c>
      <c r="C287" s="463">
        <v>2.3884082129041979</v>
      </c>
      <c r="D287" s="463">
        <v>2.4616194924892958</v>
      </c>
      <c r="E287" s="463">
        <v>2.6763111188380826</v>
      </c>
      <c r="F287" s="463">
        <v>2.9609839690145088</v>
      </c>
      <c r="G287" s="463">
        <v>3.1614827388529707</v>
      </c>
      <c r="H287" s="463">
        <v>3.2798943340948368</v>
      </c>
      <c r="I287" s="463">
        <v>3.3585879029094818</v>
      </c>
      <c r="J287" s="463">
        <v>3.4078909286651586</v>
      </c>
      <c r="K287" s="463">
        <v>3.3041889948814207</v>
      </c>
      <c r="L287" s="463">
        <v>3.30238607972142</v>
      </c>
      <c r="M287" s="463">
        <v>3.5298740835501499</v>
      </c>
      <c r="N287" s="463">
        <v>3.7118574075839836</v>
      </c>
      <c r="O287" s="463">
        <v>3.8371076642870499</v>
      </c>
      <c r="P287" s="463">
        <v>3.9680489276186357</v>
      </c>
      <c r="Q287" s="463">
        <v>4.2204062852990116</v>
      </c>
      <c r="R287" s="463">
        <v>4.5579663334768856</v>
      </c>
      <c r="S287" s="463">
        <v>4.8404227382980141</v>
      </c>
      <c r="T287" s="463">
        <v>4.8378363680348251</v>
      </c>
      <c r="U287" s="463">
        <v>4.37485278086195</v>
      </c>
      <c r="V287" s="463">
        <v>4.049110349564943</v>
      </c>
      <c r="W287" s="463">
        <v>3.8638575312675383</v>
      </c>
      <c r="X287" s="463">
        <v>3.6735456506404276</v>
      </c>
      <c r="Y287" s="463">
        <v>3.8904127886460755</v>
      </c>
      <c r="Z287" s="463">
        <v>4.0262800724981807</v>
      </c>
      <c r="AA287" s="463">
        <v>4.0380451874360856</v>
      </c>
      <c r="AB287" s="463">
        <v>4.2761754589393162</v>
      </c>
      <c r="AC287" s="463">
        <v>4.4145423582060586</v>
      </c>
      <c r="AD287" s="463">
        <v>4.5892410110409099</v>
      </c>
      <c r="AE287" s="464">
        <v>4.8975244029210341</v>
      </c>
    </row>
    <row r="288" spans="1:31" x14ac:dyDescent="0.25">
      <c r="A288" s="183" t="s">
        <v>742</v>
      </c>
      <c r="B288" s="463">
        <v>2.9935971727027759</v>
      </c>
      <c r="C288" s="463">
        <v>2.992343307040179</v>
      </c>
      <c r="D288" s="463">
        <v>3.0104384891177918</v>
      </c>
      <c r="E288" s="463">
        <v>2.9709721995157357</v>
      </c>
      <c r="F288" s="463">
        <v>2.8313808228948116</v>
      </c>
      <c r="G288" s="463">
        <v>2.7854842593011133</v>
      </c>
      <c r="H288" s="463">
        <v>2.7008172434943289</v>
      </c>
      <c r="I288" s="463">
        <v>2.6478675822933635</v>
      </c>
      <c r="J288" s="463">
        <v>2.6292630606008696</v>
      </c>
      <c r="K288" s="463">
        <v>2.5715446172353693</v>
      </c>
      <c r="L288" s="463">
        <v>2.5752242112867627</v>
      </c>
      <c r="M288" s="463">
        <v>2.7024927676163011</v>
      </c>
      <c r="N288" s="463">
        <v>3.0119351839651713</v>
      </c>
      <c r="O288" s="463">
        <v>3.4027536916257506</v>
      </c>
      <c r="P288" s="463">
        <v>4.0369755591367102</v>
      </c>
      <c r="Q288" s="463">
        <v>4.8658223594946088</v>
      </c>
      <c r="R288" s="463">
        <v>5.0339865214482513</v>
      </c>
      <c r="S288" s="463">
        <v>4.4003522935583206</v>
      </c>
      <c r="T288" s="463">
        <v>3.306502976382403</v>
      </c>
      <c r="U288" s="463">
        <v>2.5819121063845412</v>
      </c>
      <c r="V288" s="463">
        <v>2.5099087813429146</v>
      </c>
      <c r="W288" s="463">
        <v>2.6290253354740565</v>
      </c>
      <c r="X288" s="463">
        <v>2.6730244631148983</v>
      </c>
      <c r="Y288" s="463">
        <v>3.0148313533278244</v>
      </c>
      <c r="Z288" s="463">
        <v>3.2095154194007098</v>
      </c>
      <c r="AA288" s="463">
        <v>3.6991877708945951</v>
      </c>
      <c r="AB288" s="463">
        <v>4.1795444299144071</v>
      </c>
      <c r="AC288" s="463">
        <v>4.3943152569572073</v>
      </c>
      <c r="AD288" s="463">
        <v>4.3283543343132846</v>
      </c>
      <c r="AE288" s="464">
        <v>4.2519020382119388</v>
      </c>
    </row>
    <row r="289" spans="1:31" x14ac:dyDescent="0.25">
      <c r="A289" s="183" t="s">
        <v>743</v>
      </c>
      <c r="B289" s="463">
        <v>2.2944533818151256</v>
      </c>
      <c r="C289" s="463">
        <v>2.288343808055624</v>
      </c>
      <c r="D289" s="463">
        <v>2.3325745567559544</v>
      </c>
      <c r="E289" s="463">
        <v>2.3231172500571331</v>
      </c>
      <c r="F289" s="463">
        <v>2.4225718282985857</v>
      </c>
      <c r="G289" s="463">
        <v>2.5610002011271127</v>
      </c>
      <c r="H289" s="463">
        <v>2.6566755839698213</v>
      </c>
      <c r="I289" s="463">
        <v>2.663967459233596</v>
      </c>
      <c r="J289" s="463">
        <v>2.7643153478105926</v>
      </c>
      <c r="K289" s="463">
        <v>2.8073799593014668</v>
      </c>
      <c r="L289" s="463">
        <v>2.8354930662937323</v>
      </c>
      <c r="M289" s="463">
        <v>3.0475349857065539</v>
      </c>
      <c r="N289" s="463">
        <v>3.2357873898902776</v>
      </c>
      <c r="O289" s="463">
        <v>3.3580706761613204</v>
      </c>
      <c r="P289" s="463">
        <v>3.4660678462266494</v>
      </c>
      <c r="Q289" s="463">
        <v>3.6210685841721335</v>
      </c>
      <c r="R289" s="463">
        <v>3.6787040877094439</v>
      </c>
      <c r="S289" s="463">
        <v>3.6674724097438869</v>
      </c>
      <c r="T289" s="463">
        <v>3.5429770747285687</v>
      </c>
      <c r="U289" s="463">
        <v>3.6268137983388069</v>
      </c>
      <c r="V289" s="463">
        <v>3.6007686634827119</v>
      </c>
      <c r="W289" s="463">
        <v>3.5011159238021121</v>
      </c>
      <c r="X289" s="463">
        <v>3.4875222480188453</v>
      </c>
      <c r="Y289" s="463">
        <v>3.5607574943374165</v>
      </c>
      <c r="Z289" s="463">
        <v>3.7170477563251278</v>
      </c>
      <c r="AA289" s="463">
        <v>3.9005714827011979</v>
      </c>
      <c r="AB289" s="463">
        <v>4.1149715744712667</v>
      </c>
      <c r="AC289" s="463">
        <v>4.1920542767817164</v>
      </c>
      <c r="AD289" s="463">
        <v>4.4117106003234712</v>
      </c>
      <c r="AE289" s="464">
        <v>4.6564045171891095</v>
      </c>
    </row>
    <row r="290" spans="1:31" x14ac:dyDescent="0.25">
      <c r="A290" s="183" t="s">
        <v>744</v>
      </c>
      <c r="B290" s="463">
        <v>3.7097457240373295</v>
      </c>
      <c r="C290" s="463">
        <v>3.7347448044915343</v>
      </c>
      <c r="D290" s="463">
        <v>3.7789117048864154</v>
      </c>
      <c r="E290" s="463">
        <v>3.6526790988486346</v>
      </c>
      <c r="F290" s="463">
        <v>3.4464352200577104</v>
      </c>
      <c r="G290" s="463">
        <v>3.3097761941009805</v>
      </c>
      <c r="H290" s="463">
        <v>3.2767591323820815</v>
      </c>
      <c r="I290" s="463">
        <v>3.1741637942690679</v>
      </c>
      <c r="J290" s="463">
        <v>3.2397261620945494</v>
      </c>
      <c r="K290" s="463">
        <v>3.1390212874237955</v>
      </c>
      <c r="L290" s="463">
        <v>3.2240377476380941</v>
      </c>
      <c r="M290" s="463">
        <v>3.3650335461861829</v>
      </c>
      <c r="N290" s="463">
        <v>3.6382212130372356</v>
      </c>
      <c r="O290" s="463">
        <v>3.9083960998583445</v>
      </c>
      <c r="P290" s="463">
        <v>4.4612694785945637</v>
      </c>
      <c r="Q290" s="463">
        <v>5.2653968090764156</v>
      </c>
      <c r="R290" s="463">
        <v>5.3103150642555494</v>
      </c>
      <c r="S290" s="463">
        <v>4.3441845943255499</v>
      </c>
      <c r="T290" s="463">
        <v>3.3475748220740811</v>
      </c>
      <c r="U290" s="463">
        <v>2.5761626567613503</v>
      </c>
      <c r="V290" s="463">
        <v>2.4731537167545143</v>
      </c>
      <c r="W290" s="463">
        <v>2.2366868207406814</v>
      </c>
      <c r="X290" s="463">
        <v>2.6601911080444074</v>
      </c>
      <c r="Y290" s="463">
        <v>3.1182491160671133</v>
      </c>
      <c r="Z290" s="463">
        <v>3.2913452909481502</v>
      </c>
      <c r="AA290" s="463">
        <v>3.7267056398126694</v>
      </c>
      <c r="AB290" s="463">
        <v>3.9304815961288146</v>
      </c>
      <c r="AC290" s="463">
        <v>4.1115499034670835</v>
      </c>
      <c r="AD290" s="463">
        <v>4.1716832824730261</v>
      </c>
      <c r="AE290" s="464">
        <v>4.1360439713755817</v>
      </c>
    </row>
    <row r="291" spans="1:31" x14ac:dyDescent="0.25">
      <c r="A291" s="183" t="s">
        <v>745</v>
      </c>
      <c r="B291" s="463">
        <v>1.9820278745339246</v>
      </c>
      <c r="C291" s="463">
        <v>2.0324545124703071</v>
      </c>
      <c r="D291" s="463">
        <v>2.0919866719832076</v>
      </c>
      <c r="E291" s="463">
        <v>2.1307102211817361</v>
      </c>
      <c r="F291" s="463">
        <v>2.2224015091053104</v>
      </c>
      <c r="G291" s="463">
        <v>2.2571818608123775</v>
      </c>
      <c r="H291" s="463">
        <v>2.2364877595158856</v>
      </c>
      <c r="I291" s="463">
        <v>2.2247489915740686</v>
      </c>
      <c r="J291" s="463">
        <v>2.2081556534407194</v>
      </c>
      <c r="K291" s="463">
        <v>2.2554352988912778</v>
      </c>
      <c r="L291" s="463">
        <v>2.2939093212796333</v>
      </c>
      <c r="M291" s="463">
        <v>2.3704466079373945</v>
      </c>
      <c r="N291" s="463">
        <v>2.4946019671703419</v>
      </c>
      <c r="O291" s="463">
        <v>2.6024123723812518</v>
      </c>
      <c r="P291" s="463">
        <v>2.8452194011464531</v>
      </c>
      <c r="Q291" s="463">
        <v>3.1264076416799393</v>
      </c>
      <c r="R291" s="463">
        <v>3.235468254404672</v>
      </c>
      <c r="S291" s="463">
        <v>3.2168203340252877</v>
      </c>
      <c r="T291" s="463">
        <v>3.1365048106667182</v>
      </c>
      <c r="U291" s="463">
        <v>3.0567941840775243</v>
      </c>
      <c r="V291" s="463">
        <v>2.9341598828516853</v>
      </c>
      <c r="W291" s="463">
        <v>2.7946150391223346</v>
      </c>
      <c r="X291" s="463">
        <v>2.7131717093774124</v>
      </c>
      <c r="Y291" s="463">
        <v>2.6570839393460446</v>
      </c>
      <c r="Z291" s="463">
        <v>2.6335909020551678</v>
      </c>
      <c r="AA291" s="463">
        <v>2.6881851291326182</v>
      </c>
      <c r="AB291" s="463">
        <v>2.693135104716446</v>
      </c>
      <c r="AC291" s="463">
        <v>2.7801890818028681</v>
      </c>
      <c r="AD291" s="463">
        <v>3.0102712895892529</v>
      </c>
      <c r="AE291" s="464">
        <v>3.126066567213853</v>
      </c>
    </row>
    <row r="292" spans="1:31" x14ac:dyDescent="0.25">
      <c r="A292" s="183" t="s">
        <v>501</v>
      </c>
      <c r="B292" s="463">
        <v>2.7616832322503808</v>
      </c>
      <c r="C292" s="463">
        <v>2.3165800375684067</v>
      </c>
      <c r="D292" s="463">
        <v>2.3455641622806169</v>
      </c>
      <c r="E292" s="463">
        <v>2.30835324101227</v>
      </c>
      <c r="F292" s="463">
        <v>2.3918910933863393</v>
      </c>
      <c r="G292" s="463">
        <v>2.5139085484469592</v>
      </c>
      <c r="H292" s="463">
        <v>2.7293558066187966</v>
      </c>
      <c r="I292" s="463">
        <v>2.6915116525688605</v>
      </c>
      <c r="J292" s="463">
        <v>2.6478484308027213</v>
      </c>
      <c r="K292" s="463">
        <v>2.5897327711038969</v>
      </c>
      <c r="L292" s="463">
        <v>2.5051271439688865</v>
      </c>
      <c r="M292" s="463">
        <v>2.5272651405956332</v>
      </c>
      <c r="N292" s="463">
        <v>2.6480453730397646</v>
      </c>
      <c r="O292" s="463">
        <v>2.6689237236011314</v>
      </c>
      <c r="P292" s="463">
        <v>2.7761301617840264</v>
      </c>
      <c r="Q292" s="463">
        <v>3.0918769995916739</v>
      </c>
      <c r="R292" s="463">
        <v>3.317134965209358</v>
      </c>
      <c r="S292" s="463">
        <v>3.3969959500274669</v>
      </c>
      <c r="T292" s="463">
        <v>3.1834171684141195</v>
      </c>
      <c r="U292" s="463">
        <v>3.0257945944700047</v>
      </c>
      <c r="V292" s="463">
        <v>3.1618512994939247</v>
      </c>
      <c r="W292" s="463">
        <v>3.2443482126012864</v>
      </c>
      <c r="X292" s="463">
        <v>3.1050400250660672</v>
      </c>
      <c r="Y292" s="463">
        <v>3.1903560270194902</v>
      </c>
      <c r="Z292" s="463">
        <v>3.2831315185931427</v>
      </c>
      <c r="AA292" s="463">
        <v>3.5452038810035242</v>
      </c>
      <c r="AB292" s="463">
        <v>3.5370899711987303</v>
      </c>
      <c r="AC292" s="463">
        <v>3.628169056230945</v>
      </c>
      <c r="AD292" s="463">
        <v>3.7591477074795603</v>
      </c>
      <c r="AE292" s="464">
        <v>3.7747394452788821</v>
      </c>
    </row>
    <row r="293" spans="1:31" x14ac:dyDescent="0.25">
      <c r="A293" s="183" t="s">
        <v>746</v>
      </c>
      <c r="B293" s="463">
        <v>2.18267260287478</v>
      </c>
      <c r="C293" s="463">
        <v>2.1537967854697722</v>
      </c>
      <c r="D293" s="463">
        <v>2.1886735728917701</v>
      </c>
      <c r="E293" s="463">
        <v>2.2479673147314729</v>
      </c>
      <c r="F293" s="463">
        <v>2.322022057339169</v>
      </c>
      <c r="G293" s="463">
        <v>2.3942690966295213</v>
      </c>
      <c r="H293" s="463">
        <v>2.4662918026940401</v>
      </c>
      <c r="I293" s="463">
        <v>2.5065716578889856</v>
      </c>
      <c r="J293" s="463">
        <v>2.4589503847078529</v>
      </c>
      <c r="K293" s="463">
        <v>2.3820404294093462</v>
      </c>
      <c r="L293" s="463">
        <v>2.363217963651858</v>
      </c>
      <c r="M293" s="463">
        <v>2.4810734386237603</v>
      </c>
      <c r="N293" s="463">
        <v>2.615654024854682</v>
      </c>
      <c r="O293" s="463">
        <v>2.707427642270789</v>
      </c>
      <c r="P293" s="463">
        <v>2.8455192901705315</v>
      </c>
      <c r="Q293" s="463">
        <v>2.9668669985749476</v>
      </c>
      <c r="R293" s="463">
        <v>3.023651636760663</v>
      </c>
      <c r="S293" s="463">
        <v>3.05647766187694</v>
      </c>
      <c r="T293" s="463">
        <v>3.0802293992447045</v>
      </c>
      <c r="U293" s="463">
        <v>3.0984071946277774</v>
      </c>
      <c r="V293" s="463">
        <v>3.0437403642055738</v>
      </c>
      <c r="W293" s="463">
        <v>2.9798289704076879</v>
      </c>
      <c r="X293" s="463">
        <v>2.9860911413999842</v>
      </c>
      <c r="Y293" s="463">
        <v>3.0891662463909544</v>
      </c>
      <c r="Z293" s="463">
        <v>3.0348329500666829</v>
      </c>
      <c r="AA293" s="463">
        <v>3.2002852402079323</v>
      </c>
      <c r="AB293" s="463">
        <v>3.2027384575752671</v>
      </c>
      <c r="AC293" s="463">
        <v>3.1574952707771788</v>
      </c>
      <c r="AD293" s="463">
        <v>3.0575310068459594</v>
      </c>
      <c r="AE293" s="464">
        <v>3.0850234144376212</v>
      </c>
    </row>
    <row r="294" spans="1:31" x14ac:dyDescent="0.25">
      <c r="A294" s="183" t="s">
        <v>747</v>
      </c>
      <c r="B294" s="463">
        <v>2.4620902972266649</v>
      </c>
      <c r="C294" s="463">
        <v>2.4679520010706257</v>
      </c>
      <c r="D294" s="463">
        <v>2.4471769434048927</v>
      </c>
      <c r="E294" s="463">
        <v>2.3795533645537916</v>
      </c>
      <c r="F294" s="463">
        <v>2.2968761790980334</v>
      </c>
      <c r="G294" s="463">
        <v>2.1815106591464808</v>
      </c>
      <c r="H294" s="463">
        <v>2.1303402967358083</v>
      </c>
      <c r="I294" s="463">
        <v>2.0419778969886284</v>
      </c>
      <c r="J294" s="463">
        <v>2.0066037614626153</v>
      </c>
      <c r="K294" s="463">
        <v>1.932222531737704</v>
      </c>
      <c r="L294" s="463">
        <v>1.8746409590457822</v>
      </c>
      <c r="M294" s="463">
        <v>1.9985444773935257</v>
      </c>
      <c r="N294" s="463">
        <v>2.0045065191093574</v>
      </c>
      <c r="O294" s="463">
        <v>2.2241159793333751</v>
      </c>
      <c r="P294" s="463">
        <v>2.4010803449022169</v>
      </c>
      <c r="Q294" s="463">
        <v>2.6670146271017323</v>
      </c>
      <c r="R294" s="463">
        <v>2.6803317835768277</v>
      </c>
      <c r="S294" s="463">
        <v>2.8360421815546006</v>
      </c>
      <c r="T294" s="463">
        <v>2.8125661756499172</v>
      </c>
      <c r="U294" s="463">
        <v>2.7736516442267556</v>
      </c>
      <c r="V294" s="463">
        <v>2.8415935455493124</v>
      </c>
      <c r="W294" s="463">
        <v>2.6831580641923343</v>
      </c>
      <c r="X294" s="463">
        <v>2.6828669217061152</v>
      </c>
      <c r="Y294" s="463">
        <v>2.6612603313655372</v>
      </c>
      <c r="Z294" s="463">
        <v>2.6152238245474124</v>
      </c>
      <c r="AA294" s="463">
        <v>2.5686596109365887</v>
      </c>
      <c r="AB294" s="463">
        <v>2.6050741768164567</v>
      </c>
      <c r="AC294" s="463">
        <v>2.6481020094033672</v>
      </c>
      <c r="AD294" s="463">
        <v>2.5942663050963208</v>
      </c>
      <c r="AE294" s="464">
        <v>2.7122536124004792</v>
      </c>
    </row>
    <row r="295" spans="1:31" x14ac:dyDescent="0.25">
      <c r="A295" s="183" t="s">
        <v>748</v>
      </c>
      <c r="B295" s="463">
        <v>4.5636497208614237</v>
      </c>
      <c r="C295" s="463">
        <v>4.6332841165362613</v>
      </c>
      <c r="D295" s="463">
        <v>4.4919880729521653</v>
      </c>
      <c r="E295" s="463">
        <v>4.2114574732355141</v>
      </c>
      <c r="F295" s="463">
        <v>4.0473712966094162</v>
      </c>
      <c r="G295" s="463">
        <v>3.8173701481913622</v>
      </c>
      <c r="H295" s="463">
        <v>3.6947103733938578</v>
      </c>
      <c r="I295" s="463">
        <v>3.4891915786315355</v>
      </c>
      <c r="J295" s="463">
        <v>3.4542103823562322</v>
      </c>
      <c r="K295" s="463">
        <v>3.2921633637084127</v>
      </c>
      <c r="L295" s="463">
        <v>3.3796796807246281</v>
      </c>
      <c r="M295" s="463">
        <v>3.6854802855036568</v>
      </c>
      <c r="N295" s="463">
        <v>4.2507368205783829</v>
      </c>
      <c r="O295" s="463">
        <v>5.1752447302943594</v>
      </c>
      <c r="P295" s="463">
        <v>5.9082491550934559</v>
      </c>
      <c r="Q295" s="463">
        <v>6.7905921700406804</v>
      </c>
      <c r="R295" s="463">
        <v>6.8565326573556531</v>
      </c>
      <c r="S295" s="463">
        <v>6.2295125192641905</v>
      </c>
      <c r="T295" s="463">
        <v>5.2579847825263313</v>
      </c>
      <c r="U295" s="463">
        <v>4.498686428147634</v>
      </c>
      <c r="V295" s="463">
        <v>4.0751361965743262</v>
      </c>
      <c r="W295" s="463">
        <v>3.5289233305942425</v>
      </c>
      <c r="X295" s="463">
        <v>3.6880797246921579</v>
      </c>
      <c r="Y295" s="463">
        <v>4.2800312701455603</v>
      </c>
      <c r="Z295" s="463">
        <v>4.6391536555053294</v>
      </c>
      <c r="AA295" s="463">
        <v>4.8809745401110947</v>
      </c>
      <c r="AB295" s="463">
        <v>4.683272351378152</v>
      </c>
      <c r="AC295" s="463">
        <v>4.7289643225402118</v>
      </c>
      <c r="AD295" s="463">
        <v>4.7218895012791684</v>
      </c>
      <c r="AE295" s="464">
        <v>4.9069119283886877</v>
      </c>
    </row>
    <row r="296" spans="1:31" x14ac:dyDescent="0.25">
      <c r="A296" s="183" t="s">
        <v>749</v>
      </c>
      <c r="B296" s="463">
        <v>3.3482756295142924</v>
      </c>
      <c r="C296" s="463">
        <v>3.4230003037223797</v>
      </c>
      <c r="D296" s="463">
        <v>3.4137527718578093</v>
      </c>
      <c r="E296" s="463">
        <v>3.4988182879780387</v>
      </c>
      <c r="F296" s="463">
        <v>3.5837522031467364</v>
      </c>
      <c r="G296" s="463">
        <v>3.5100277370392741</v>
      </c>
      <c r="H296" s="463">
        <v>3.4670497463878283</v>
      </c>
      <c r="I296" s="463">
        <v>3.4002784780369146</v>
      </c>
      <c r="J296" s="463">
        <v>3.3633937243979468</v>
      </c>
      <c r="K296" s="463">
        <v>3.2848108632167357</v>
      </c>
      <c r="L296" s="463">
        <v>3.2133657182472555</v>
      </c>
      <c r="M296" s="463">
        <v>3.2851934898457134</v>
      </c>
      <c r="N296" s="463">
        <v>3.6093652605062485</v>
      </c>
      <c r="O296" s="463">
        <v>4.0586647125959256</v>
      </c>
      <c r="P296" s="463">
        <v>5.4109652680778861</v>
      </c>
      <c r="Q296" s="463">
        <v>6.8445136224669696</v>
      </c>
      <c r="R296" s="463">
        <v>6.6839921306019123</v>
      </c>
      <c r="S296" s="463">
        <v>5.8275560933836665</v>
      </c>
      <c r="T296" s="463">
        <v>4.7471952094111938</v>
      </c>
      <c r="U296" s="463">
        <v>3.6387769735973658</v>
      </c>
      <c r="V296" s="463">
        <v>3.494909561173615</v>
      </c>
      <c r="W296" s="463">
        <v>3.1584197377326371</v>
      </c>
      <c r="X296" s="463">
        <v>3.2941547166241247</v>
      </c>
      <c r="Y296" s="463">
        <v>4.1770354222610546</v>
      </c>
      <c r="Z296" s="463">
        <v>4.531544915471251</v>
      </c>
      <c r="AA296" s="463">
        <v>5.0698088985435863</v>
      </c>
      <c r="AB296" s="463">
        <v>5.209428118357728</v>
      </c>
      <c r="AC296" s="463">
        <v>5.6393217114022205</v>
      </c>
      <c r="AD296" s="463">
        <v>6.0343432330175419</v>
      </c>
      <c r="AE296" s="464">
        <v>5.9769258423045253</v>
      </c>
    </row>
    <row r="297" spans="1:31" x14ac:dyDescent="0.25">
      <c r="A297" s="183" t="s">
        <v>502</v>
      </c>
      <c r="B297" s="463">
        <v>2.5598201794802864</v>
      </c>
      <c r="C297" s="463">
        <v>2.6361338368589524</v>
      </c>
      <c r="D297" s="463">
        <v>2.6377866830848289</v>
      </c>
      <c r="E297" s="463">
        <v>2.5891289963943773</v>
      </c>
      <c r="F297" s="463">
        <v>2.5493875454491106</v>
      </c>
      <c r="G297" s="463">
        <v>2.6837530388696433</v>
      </c>
      <c r="H297" s="463">
        <v>2.6780341522816422</v>
      </c>
      <c r="I297" s="463">
        <v>2.6749214442852391</v>
      </c>
      <c r="J297" s="463">
        <v>2.7372691217447547</v>
      </c>
      <c r="K297" s="463">
        <v>2.7376344153935324</v>
      </c>
      <c r="L297" s="463">
        <v>2.7007229241651984</v>
      </c>
      <c r="M297" s="463">
        <v>2.7149122953221227</v>
      </c>
      <c r="N297" s="463">
        <v>2.86075053434018</v>
      </c>
      <c r="O297" s="463">
        <v>3.0655397918329133</v>
      </c>
      <c r="P297" s="463">
        <v>3.2999459701587326</v>
      </c>
      <c r="Q297" s="463">
        <v>3.7765691390257463</v>
      </c>
      <c r="R297" s="463">
        <v>4.0862075019192323</v>
      </c>
      <c r="S297" s="463">
        <v>4.0999729312034603</v>
      </c>
      <c r="T297" s="463">
        <v>3.8042195993866668</v>
      </c>
      <c r="U297" s="463">
        <v>3.5750010736068787</v>
      </c>
      <c r="V297" s="463">
        <v>3.6394808349821894</v>
      </c>
      <c r="W297" s="463">
        <v>3.5091573968995333</v>
      </c>
      <c r="X297" s="463">
        <v>3.3848673660951958</v>
      </c>
      <c r="Y297" s="463">
        <v>3.5221348658792153</v>
      </c>
      <c r="Z297" s="463">
        <v>3.6575564578171558</v>
      </c>
      <c r="AA297" s="463">
        <v>3.6599685409850156</v>
      </c>
      <c r="AB297" s="463">
        <v>3.6637167463217906</v>
      </c>
      <c r="AC297" s="463">
        <v>3.7610967350517774</v>
      </c>
      <c r="AD297" s="463">
        <v>3.8582139745412642</v>
      </c>
      <c r="AE297" s="464">
        <v>4.0802668595659162</v>
      </c>
    </row>
    <row r="298" spans="1:31" x14ac:dyDescent="0.25">
      <c r="A298" s="183" t="s">
        <v>503</v>
      </c>
      <c r="B298" s="463">
        <v>3.9316927888913913</v>
      </c>
      <c r="C298" s="463">
        <v>4.0359247221936094</v>
      </c>
      <c r="D298" s="463">
        <v>4.1064897397015203</v>
      </c>
      <c r="E298" s="463">
        <v>4.0407402728406492</v>
      </c>
      <c r="F298" s="463">
        <v>3.8415948189904636</v>
      </c>
      <c r="G298" s="463">
        <v>3.5220252424801086</v>
      </c>
      <c r="H298" s="463">
        <v>3.2452030490748145</v>
      </c>
      <c r="I298" s="463">
        <v>3.0704087501427981</v>
      </c>
      <c r="J298" s="463">
        <v>2.9747320330880718</v>
      </c>
      <c r="K298" s="463">
        <v>3.0215887878149879</v>
      </c>
      <c r="L298" s="463">
        <v>3.1567571339578353</v>
      </c>
      <c r="M298" s="463">
        <v>3.5001427232354598</v>
      </c>
      <c r="N298" s="463">
        <v>3.9407235022495986</v>
      </c>
      <c r="O298" s="463">
        <v>4.8254340886607956</v>
      </c>
      <c r="P298" s="463">
        <v>6.2211472128779661</v>
      </c>
      <c r="Q298" s="463">
        <v>7.3713791604424017</v>
      </c>
      <c r="R298" s="463">
        <v>7.4689503125425878</v>
      </c>
      <c r="S298" s="463">
        <v>6.7630538447584598</v>
      </c>
      <c r="T298" s="463">
        <v>4.3949334027207092</v>
      </c>
      <c r="U298" s="463">
        <v>3.1081724228080114</v>
      </c>
      <c r="V298" s="463">
        <v>3.3759344809656322</v>
      </c>
      <c r="W298" s="463">
        <v>3.2890928929570959</v>
      </c>
      <c r="X298" s="463">
        <v>3.6346150612854982</v>
      </c>
      <c r="Y298" s="463">
        <v>4.5560315223410068</v>
      </c>
      <c r="Z298" s="463">
        <v>5.0073258606779234</v>
      </c>
      <c r="AA298" s="463">
        <v>5.1561015749060877</v>
      </c>
      <c r="AB298" s="463">
        <v>5.2957173125639816</v>
      </c>
      <c r="AC298" s="463">
        <v>5.4396585304193001</v>
      </c>
      <c r="AD298" s="463">
        <v>5.4543695049109431</v>
      </c>
      <c r="AE298" s="464">
        <v>5.5883335548602817</v>
      </c>
    </row>
    <row r="299" spans="1:31" x14ac:dyDescent="0.25">
      <c r="A299" s="183" t="s">
        <v>750</v>
      </c>
      <c r="B299" s="463">
        <v>2.5695761915448951</v>
      </c>
      <c r="C299" s="463">
        <v>2.6295378120291479</v>
      </c>
      <c r="D299" s="463">
        <v>2.6849884288003385</v>
      </c>
      <c r="E299" s="463">
        <v>2.7547254369809111</v>
      </c>
      <c r="F299" s="463">
        <v>2.728890890026487</v>
      </c>
      <c r="G299" s="463">
        <v>2.7652042891085529</v>
      </c>
      <c r="H299" s="463">
        <v>2.7746572311283013</v>
      </c>
      <c r="I299" s="463">
        <v>2.7478573128776134</v>
      </c>
      <c r="J299" s="463">
        <v>2.8027055977789477</v>
      </c>
      <c r="K299" s="463">
        <v>2.7898791372020275</v>
      </c>
      <c r="L299" s="463">
        <v>2.8797607396383262</v>
      </c>
      <c r="M299" s="463">
        <v>3.1901425138604353</v>
      </c>
      <c r="N299" s="463">
        <v>3.4533111832093142</v>
      </c>
      <c r="O299" s="463">
        <v>3.670115676817777</v>
      </c>
      <c r="P299" s="463">
        <v>3.9623237282381369</v>
      </c>
      <c r="Q299" s="463">
        <v>4.2746909063053629</v>
      </c>
      <c r="R299" s="463">
        <v>4.5348344271580263</v>
      </c>
      <c r="S299" s="463">
        <v>4.5036768798731357</v>
      </c>
      <c r="T299" s="463">
        <v>4.4632314617258801</v>
      </c>
      <c r="U299" s="463">
        <v>4.3240381432021113</v>
      </c>
      <c r="V299" s="463">
        <v>4.0469602671622269</v>
      </c>
      <c r="W299" s="463">
        <v>3.7417047964148402</v>
      </c>
      <c r="X299" s="463">
        <v>3.6090918720162182</v>
      </c>
      <c r="Y299" s="463">
        <v>3.6425534560023314</v>
      </c>
      <c r="Z299" s="463">
        <v>3.6453421496871288</v>
      </c>
      <c r="AA299" s="463">
        <v>3.5772491872948895</v>
      </c>
      <c r="AB299" s="463">
        <v>3.4914954995346745</v>
      </c>
      <c r="AC299" s="463">
        <v>3.6828657781924923</v>
      </c>
      <c r="AD299" s="463">
        <v>3.7268237943636677</v>
      </c>
      <c r="AE299" s="464">
        <v>3.9144389540975171</v>
      </c>
    </row>
    <row r="300" spans="1:31" x14ac:dyDescent="0.25">
      <c r="A300" s="183" t="s">
        <v>751</v>
      </c>
      <c r="B300" s="463">
        <v>1.6255250982741738</v>
      </c>
      <c r="C300" s="463">
        <v>1.6775076769078454</v>
      </c>
      <c r="D300" s="463">
        <v>1.7754231024794065</v>
      </c>
      <c r="E300" s="463">
        <v>1.808534762347672</v>
      </c>
      <c r="F300" s="463">
        <v>1.7864200175524876</v>
      </c>
      <c r="G300" s="463">
        <v>1.7263051655292179</v>
      </c>
      <c r="H300" s="463">
        <v>1.6894735380976491</v>
      </c>
      <c r="I300" s="463">
        <v>1.6277107509110318</v>
      </c>
      <c r="J300" s="463">
        <v>1.6322186153482265</v>
      </c>
      <c r="K300" s="463">
        <v>1.5974936588028865</v>
      </c>
      <c r="L300" s="463">
        <v>1.5968548171755415</v>
      </c>
      <c r="M300" s="463">
        <v>1.6891799060982073</v>
      </c>
      <c r="N300" s="463">
        <v>1.8424173097168655</v>
      </c>
      <c r="O300" s="463">
        <v>2.1362534944942801</v>
      </c>
      <c r="P300" s="463">
        <v>2.3026240154119413</v>
      </c>
      <c r="Q300" s="463">
        <v>2.5796834524270302</v>
      </c>
      <c r="R300" s="463">
        <v>2.543556152296679</v>
      </c>
      <c r="S300" s="463">
        <v>2.4490850797964665</v>
      </c>
      <c r="T300" s="463">
        <v>2.4055888881639818</v>
      </c>
      <c r="U300" s="463">
        <v>2.2887155412008444</v>
      </c>
      <c r="V300" s="463">
        <v>2.3512019951707086</v>
      </c>
      <c r="W300" s="463">
        <v>1.9494500044930385</v>
      </c>
      <c r="X300" s="463">
        <v>1.8488779026240851</v>
      </c>
      <c r="Y300" s="463">
        <v>1.7557660149197298</v>
      </c>
      <c r="Z300" s="463">
        <v>1.7438142044665479</v>
      </c>
      <c r="AA300" s="463">
        <v>1.8186432508027683</v>
      </c>
      <c r="AB300" s="463">
        <v>2.0445041855502524</v>
      </c>
      <c r="AC300" s="463">
        <v>2.1643045645460042</v>
      </c>
      <c r="AD300" s="463">
        <v>2.1912840794057384</v>
      </c>
      <c r="AE300" s="464">
        <v>2.189300595423989</v>
      </c>
    </row>
    <row r="301" spans="1:31" x14ac:dyDescent="0.25">
      <c r="A301" s="183" t="s">
        <v>752</v>
      </c>
      <c r="B301" s="463">
        <v>1.9956388030688335</v>
      </c>
      <c r="C301" s="463">
        <v>2.0719701684720246</v>
      </c>
      <c r="D301" s="463">
        <v>2.1099147390895516</v>
      </c>
      <c r="E301" s="463">
        <v>2.1204253671184157</v>
      </c>
      <c r="F301" s="463">
        <v>2.1223670060352662</v>
      </c>
      <c r="G301" s="463">
        <v>2.0718344501587698</v>
      </c>
      <c r="H301" s="463">
        <v>2.0514423592419946</v>
      </c>
      <c r="I301" s="463">
        <v>2.0295985766570332</v>
      </c>
      <c r="J301" s="463">
        <v>2.004506068675779</v>
      </c>
      <c r="K301" s="463">
        <v>2.1227696088769505</v>
      </c>
      <c r="L301" s="463">
        <v>2.2250623718110361</v>
      </c>
      <c r="M301" s="463">
        <v>2.3324198100361628</v>
      </c>
      <c r="N301" s="463">
        <v>2.4350181219132265</v>
      </c>
      <c r="O301" s="463">
        <v>2.4975466760540397</v>
      </c>
      <c r="P301" s="463">
        <v>2.5887010093296179</v>
      </c>
      <c r="Q301" s="463">
        <v>2.6845620478053882</v>
      </c>
      <c r="R301" s="463">
        <v>2.6894872321966283</v>
      </c>
      <c r="S301" s="463">
        <v>2.6123501219304655</v>
      </c>
      <c r="T301" s="463">
        <v>2.56314089010881</v>
      </c>
      <c r="U301" s="463">
        <v>2.5516536676120367</v>
      </c>
      <c r="V301" s="463">
        <v>2.4683817654391977</v>
      </c>
      <c r="W301" s="463">
        <v>2.4190209356283785</v>
      </c>
      <c r="X301" s="463">
        <v>2.3899740276784573</v>
      </c>
      <c r="Y301" s="463">
        <v>2.4153492902045683</v>
      </c>
      <c r="Z301" s="463">
        <v>2.4353875188933221</v>
      </c>
      <c r="AA301" s="463">
        <v>2.4004811239327526</v>
      </c>
      <c r="AB301" s="463">
        <v>2.4572662274845634</v>
      </c>
      <c r="AC301" s="463">
        <v>2.589144631575929</v>
      </c>
      <c r="AD301" s="463">
        <v>2.7284610964125688</v>
      </c>
      <c r="AE301" s="464">
        <v>2.7895092631027412</v>
      </c>
    </row>
    <row r="302" spans="1:31" x14ac:dyDescent="0.25">
      <c r="A302" s="183" t="s">
        <v>504</v>
      </c>
      <c r="B302" s="463">
        <v>2.403007862119813</v>
      </c>
      <c r="C302" s="463">
        <v>2.3981820382063956</v>
      </c>
      <c r="D302" s="463">
        <v>2.4599117808229596</v>
      </c>
      <c r="E302" s="463">
        <v>2.4197181759237982</v>
      </c>
      <c r="F302" s="463">
        <v>2.3967709165148898</v>
      </c>
      <c r="G302" s="463">
        <v>2.312889866056604</v>
      </c>
      <c r="H302" s="463">
        <v>2.2623037183484431</v>
      </c>
      <c r="I302" s="463">
        <v>2.2104666968147804</v>
      </c>
      <c r="J302" s="463">
        <v>2.1868117217792027</v>
      </c>
      <c r="K302" s="463">
        <v>2.100418571363396</v>
      </c>
      <c r="L302" s="463">
        <v>2.0394183736706095</v>
      </c>
      <c r="M302" s="463">
        <v>2.1289412627160496</v>
      </c>
      <c r="N302" s="463">
        <v>2.171987538958835</v>
      </c>
      <c r="O302" s="463">
        <v>2.2512241542558447</v>
      </c>
      <c r="P302" s="463">
        <v>2.2956282519024649</v>
      </c>
      <c r="Q302" s="463">
        <v>2.4233500730261159</v>
      </c>
      <c r="R302" s="463">
        <v>2.3218429843445909</v>
      </c>
      <c r="S302" s="463">
        <v>2.3115856593979935</v>
      </c>
      <c r="T302" s="463">
        <v>2.2588121318886198</v>
      </c>
      <c r="U302" s="463">
        <v>2.250077820313737</v>
      </c>
      <c r="V302" s="463">
        <v>2.4298578390032337</v>
      </c>
      <c r="W302" s="463">
        <v>2.4491472009748141</v>
      </c>
      <c r="X302" s="463">
        <v>2.4545348066253774</v>
      </c>
      <c r="Y302" s="463">
        <v>2.5236340336011764</v>
      </c>
      <c r="Z302" s="463">
        <v>2.4648194164522805</v>
      </c>
      <c r="AA302" s="463">
        <v>2.4820982354659686</v>
      </c>
      <c r="AB302" s="463">
        <v>2.3920657154129703</v>
      </c>
      <c r="AC302" s="463">
        <v>2.3843679750471622</v>
      </c>
      <c r="AD302" s="463">
        <v>2.4140267573629917</v>
      </c>
      <c r="AE302" s="464">
        <v>2.5340885928942161</v>
      </c>
    </row>
    <row r="303" spans="1:31" x14ac:dyDescent="0.25">
      <c r="A303" s="183" t="s">
        <v>753</v>
      </c>
      <c r="B303" s="463">
        <v>2.656401840563289</v>
      </c>
      <c r="C303" s="463">
        <v>2.6511709270162225</v>
      </c>
      <c r="D303" s="463">
        <v>2.6340211591047562</v>
      </c>
      <c r="E303" s="463">
        <v>2.6256854094666671</v>
      </c>
      <c r="F303" s="463">
        <v>2.616058951226965</v>
      </c>
      <c r="G303" s="463">
        <v>2.6073823651039101</v>
      </c>
      <c r="H303" s="463">
        <v>2.5747935967378308</v>
      </c>
      <c r="I303" s="463">
        <v>2.6548148197896895</v>
      </c>
      <c r="J303" s="463">
        <v>2.7318735964196605</v>
      </c>
      <c r="K303" s="463">
        <v>2.7322181426428314</v>
      </c>
      <c r="L303" s="463">
        <v>2.7833513719821075</v>
      </c>
      <c r="M303" s="463">
        <v>2.9337411219399963</v>
      </c>
      <c r="N303" s="463">
        <v>3.0566299616632677</v>
      </c>
      <c r="O303" s="463">
        <v>3.150925249010553</v>
      </c>
      <c r="P303" s="463">
        <v>3.1877217716800059</v>
      </c>
      <c r="Q303" s="463">
        <v>3.261721646860293</v>
      </c>
      <c r="R303" s="463">
        <v>3.2390364366596271</v>
      </c>
      <c r="S303" s="463">
        <v>3.1608454130001595</v>
      </c>
      <c r="T303" s="463">
        <v>3.2135817177258139</v>
      </c>
      <c r="U303" s="463">
        <v>3.2786802461365152</v>
      </c>
      <c r="V303" s="463">
        <v>2.9474137784486198</v>
      </c>
      <c r="W303" s="463">
        <v>2.8278718031362517</v>
      </c>
      <c r="X303" s="463">
        <v>2.7112019869395119</v>
      </c>
      <c r="Y303" s="463">
        <v>2.7318817915334859</v>
      </c>
      <c r="Z303" s="463">
        <v>2.7958582967571002</v>
      </c>
      <c r="AA303" s="463">
        <v>2.806513255276962</v>
      </c>
      <c r="AB303" s="463">
        <v>2.8530876839479027</v>
      </c>
      <c r="AC303" s="463">
        <v>2.7474244104223171</v>
      </c>
      <c r="AD303" s="463">
        <v>2.6195578885566295</v>
      </c>
      <c r="AE303" s="464">
        <v>2.6563021740251438</v>
      </c>
    </row>
    <row r="304" spans="1:31" x14ac:dyDescent="0.25">
      <c r="A304" s="183" t="s">
        <v>754</v>
      </c>
      <c r="B304" s="463">
        <v>2.1573752520786882</v>
      </c>
      <c r="C304" s="463">
        <v>2.1587777615636736</v>
      </c>
      <c r="D304" s="463">
        <v>2.1440222475822996</v>
      </c>
      <c r="E304" s="463">
        <v>2.1583928845356932</v>
      </c>
      <c r="F304" s="463">
        <v>2.1985929468759795</v>
      </c>
      <c r="G304" s="463">
        <v>2.2675030111974399</v>
      </c>
      <c r="H304" s="463">
        <v>2.355883016661231</v>
      </c>
      <c r="I304" s="463">
        <v>2.4402888435101087</v>
      </c>
      <c r="J304" s="463">
        <v>2.5317632301928459</v>
      </c>
      <c r="K304" s="463">
        <v>2.5603779600433474</v>
      </c>
      <c r="L304" s="463">
        <v>2.6416693324079321</v>
      </c>
      <c r="M304" s="463">
        <v>2.8184812655157723</v>
      </c>
      <c r="N304" s="463">
        <v>3.0081669651810872</v>
      </c>
      <c r="O304" s="463">
        <v>3.0938752828832436</v>
      </c>
      <c r="P304" s="463">
        <v>3.2070980284952282</v>
      </c>
      <c r="Q304" s="463">
        <v>3.3101053554306072</v>
      </c>
      <c r="R304" s="463">
        <v>3.2545584114316108</v>
      </c>
      <c r="S304" s="463">
        <v>3.2708428811576749</v>
      </c>
      <c r="T304" s="463">
        <v>3.2680709058475732</v>
      </c>
      <c r="U304" s="463">
        <v>3.3557658779224515</v>
      </c>
      <c r="V304" s="463">
        <v>3.3216804041028665</v>
      </c>
      <c r="W304" s="463">
        <v>3.164698578646179</v>
      </c>
      <c r="X304" s="463">
        <v>3.1289859267458446</v>
      </c>
      <c r="Y304" s="463">
        <v>3.1573951257871253</v>
      </c>
      <c r="Z304" s="463">
        <v>3.2074227480441961</v>
      </c>
      <c r="AA304" s="463">
        <v>3.1142060362278285</v>
      </c>
      <c r="AB304" s="463">
        <v>3.1975457225901986</v>
      </c>
      <c r="AC304" s="463">
        <v>3.2655086488068314</v>
      </c>
      <c r="AD304" s="463">
        <v>3.6122432176612369</v>
      </c>
      <c r="AE304" s="464">
        <v>3.9433064309073931</v>
      </c>
    </row>
    <row r="305" spans="1:31" x14ac:dyDescent="0.25">
      <c r="A305" s="183" t="s">
        <v>755</v>
      </c>
      <c r="B305" s="463">
        <v>4.8293771630088242</v>
      </c>
      <c r="C305" s="463">
        <v>4.9347376386583388</v>
      </c>
      <c r="D305" s="463">
        <v>5.2085241040715209</v>
      </c>
      <c r="E305" s="463">
        <v>5.1128891848929285</v>
      </c>
      <c r="F305" s="463">
        <v>4.9895738822431168</v>
      </c>
      <c r="G305" s="463">
        <v>4.9057876845523456</v>
      </c>
      <c r="H305" s="463">
        <v>4.4753136640499882</v>
      </c>
      <c r="I305" s="463">
        <v>4.2833742502106285</v>
      </c>
      <c r="J305" s="463">
        <v>4.4462804001255414</v>
      </c>
      <c r="K305" s="463">
        <v>4.7185708027828701</v>
      </c>
      <c r="L305" s="463">
        <v>5.7007143567149168</v>
      </c>
      <c r="M305" s="463">
        <v>6.3090939104747905</v>
      </c>
      <c r="N305" s="463">
        <v>6.7658388232995774</v>
      </c>
      <c r="O305" s="463">
        <v>7.5850072974907228</v>
      </c>
      <c r="P305" s="463">
        <v>8.7715792345057704</v>
      </c>
      <c r="Q305" s="463">
        <v>10.298278590786127</v>
      </c>
      <c r="R305" s="463">
        <v>9.8303508391917624</v>
      </c>
      <c r="S305" s="463">
        <v>8.9250227224882845</v>
      </c>
      <c r="T305" s="463">
        <v>6.3019860775455578</v>
      </c>
      <c r="U305" s="463">
        <v>5.5110282101977992</v>
      </c>
      <c r="V305" s="463">
        <v>5.79395699767948</v>
      </c>
      <c r="W305" s="463">
        <v>5.4022704568556339</v>
      </c>
      <c r="X305" s="463">
        <v>5.7297622989697077</v>
      </c>
      <c r="Y305" s="463">
        <v>6.8398122948319884</v>
      </c>
      <c r="Z305" s="463">
        <v>7.4217967750764826</v>
      </c>
      <c r="AA305" s="463">
        <v>7.5966446592492627</v>
      </c>
      <c r="AB305" s="463">
        <v>7.7846003080970805</v>
      </c>
      <c r="AC305" s="463">
        <v>8.0142169519769126</v>
      </c>
      <c r="AD305" s="463">
        <v>8.1821135300089622</v>
      </c>
      <c r="AE305" s="464">
        <v>7.9441439191323235</v>
      </c>
    </row>
    <row r="306" spans="1:31" x14ac:dyDescent="0.25">
      <c r="A306" s="183" t="s">
        <v>756</v>
      </c>
      <c r="B306" s="463">
        <v>4.0277880608416066</v>
      </c>
      <c r="C306" s="463">
        <v>3.9926368471331681</v>
      </c>
      <c r="D306" s="463">
        <v>3.8921180537915574</v>
      </c>
      <c r="E306" s="463">
        <v>3.7211075276924985</v>
      </c>
      <c r="F306" s="463">
        <v>3.5067317702380256</v>
      </c>
      <c r="G306" s="463">
        <v>3.2537023976536195</v>
      </c>
      <c r="H306" s="463">
        <v>3.0072222523088339</v>
      </c>
      <c r="I306" s="463">
        <v>2.8806146876794467</v>
      </c>
      <c r="J306" s="463">
        <v>2.9609602638322632</v>
      </c>
      <c r="K306" s="463">
        <v>2.8771231385906324</v>
      </c>
      <c r="L306" s="463">
        <v>3.0077573445307864</v>
      </c>
      <c r="M306" s="463">
        <v>3.5314968457482765</v>
      </c>
      <c r="N306" s="463">
        <v>4.2358466066572298</v>
      </c>
      <c r="O306" s="463">
        <v>4.9384587182783291</v>
      </c>
      <c r="P306" s="463">
        <v>6.0777040833030416</v>
      </c>
      <c r="Q306" s="463">
        <v>6.9137667063354673</v>
      </c>
      <c r="R306" s="463">
        <v>6.5794321042660533</v>
      </c>
      <c r="S306" s="463">
        <v>5.7203116197329118</v>
      </c>
      <c r="T306" s="463">
        <v>3.7428426496216982</v>
      </c>
      <c r="U306" s="463">
        <v>3.099675378639974</v>
      </c>
      <c r="V306" s="463">
        <v>3.2647243262367875</v>
      </c>
      <c r="W306" s="463">
        <v>2.9709071219580978</v>
      </c>
      <c r="X306" s="463">
        <v>3.1426727289681575</v>
      </c>
      <c r="Y306" s="463">
        <v>4.1084556660500953</v>
      </c>
      <c r="Z306" s="463">
        <v>4.4655306803529964</v>
      </c>
      <c r="AA306" s="463">
        <v>4.6252652769978067</v>
      </c>
      <c r="AB306" s="463">
        <v>4.82477209992404</v>
      </c>
      <c r="AC306" s="463">
        <v>4.9802185575811357</v>
      </c>
      <c r="AD306" s="463">
        <v>4.9967133508746464</v>
      </c>
      <c r="AE306" s="464">
        <v>5.0248740234962126</v>
      </c>
    </row>
    <row r="307" spans="1:31" x14ac:dyDescent="0.25">
      <c r="A307" s="183" t="s">
        <v>757</v>
      </c>
      <c r="B307" s="463">
        <v>2.2273476392018052</v>
      </c>
      <c r="C307" s="463">
        <v>2.2916508840205481</v>
      </c>
      <c r="D307" s="463">
        <v>2.4056498950945624</v>
      </c>
      <c r="E307" s="463">
        <v>2.4911037755412533</v>
      </c>
      <c r="F307" s="463">
        <v>2.635383570688409</v>
      </c>
      <c r="G307" s="463">
        <v>2.743845771383818</v>
      </c>
      <c r="H307" s="463">
        <v>2.8182106918219589</v>
      </c>
      <c r="I307" s="463">
        <v>2.8532911379726693</v>
      </c>
      <c r="J307" s="463">
        <v>2.8833998177851021</v>
      </c>
      <c r="K307" s="463">
        <v>2.8554027105307207</v>
      </c>
      <c r="L307" s="463">
        <v>2.9069548544226715</v>
      </c>
      <c r="M307" s="463">
        <v>3.1395723244038201</v>
      </c>
      <c r="N307" s="463">
        <v>3.369387062423483</v>
      </c>
      <c r="O307" s="463">
        <v>3.6773034631652362</v>
      </c>
      <c r="P307" s="463">
        <v>3.6846219389454022</v>
      </c>
      <c r="Q307" s="463">
        <v>4.0644554858767101</v>
      </c>
      <c r="R307" s="463">
        <v>4.7513602262620633</v>
      </c>
      <c r="S307" s="463">
        <v>5.0049010007054511</v>
      </c>
      <c r="T307" s="463">
        <v>4.560830484415888</v>
      </c>
      <c r="U307" s="463">
        <v>4.0403537374909639</v>
      </c>
      <c r="V307" s="463">
        <v>3.8305488217194084</v>
      </c>
      <c r="W307" s="463">
        <v>3.2396365832834961</v>
      </c>
      <c r="X307" s="463">
        <v>3.1910225526357285</v>
      </c>
      <c r="Y307" s="463">
        <v>3.5598970271787942</v>
      </c>
      <c r="Z307" s="463">
        <v>3.749881706550811</v>
      </c>
      <c r="AA307" s="463">
        <v>3.9891470489495813</v>
      </c>
      <c r="AB307" s="463">
        <v>4.2959740011852272</v>
      </c>
      <c r="AC307" s="463">
        <v>4.6811081173701314</v>
      </c>
      <c r="AD307" s="463">
        <v>5.1563943460494501</v>
      </c>
      <c r="AE307" s="464">
        <v>5.277272916084212</v>
      </c>
    </row>
    <row r="308" spans="1:31" x14ac:dyDescent="0.25">
      <c r="A308" s="183" t="s">
        <v>508</v>
      </c>
      <c r="B308" s="463">
        <v>6.2487169500765001</v>
      </c>
      <c r="C308" s="463">
        <v>6.1414274340545267</v>
      </c>
      <c r="D308" s="463">
        <v>5.986320996626497</v>
      </c>
      <c r="E308" s="463">
        <v>5.8177935730760808</v>
      </c>
      <c r="F308" s="463">
        <v>5.8081200789150751</v>
      </c>
      <c r="G308" s="463">
        <v>5.5930442930232438</v>
      </c>
      <c r="H308" s="463">
        <v>5.5675777079525002</v>
      </c>
      <c r="I308" s="463">
        <v>5.6672891487914283</v>
      </c>
      <c r="J308" s="463">
        <v>5.8404857840822055</v>
      </c>
      <c r="K308" s="463">
        <v>5.8880700709689586</v>
      </c>
      <c r="L308" s="463">
        <v>7.1292114847875991</v>
      </c>
      <c r="M308" s="463">
        <v>7.44564626510717</v>
      </c>
      <c r="N308" s="463">
        <v>8.2498299029014177</v>
      </c>
      <c r="O308" s="463">
        <v>8.9249676245138474</v>
      </c>
      <c r="P308" s="463">
        <v>10.105812682851765</v>
      </c>
      <c r="Q308" s="463">
        <v>10.788551356611839</v>
      </c>
      <c r="R308" s="463">
        <v>10.787291671303361</v>
      </c>
      <c r="S308" s="463">
        <v>10.827296729043079</v>
      </c>
      <c r="T308" s="463">
        <v>8.3315943329107842</v>
      </c>
      <c r="U308" s="463">
        <v>6.5693251993731892</v>
      </c>
      <c r="V308" s="463">
        <v>7.1831177266089714</v>
      </c>
      <c r="W308" s="463">
        <v>6.6017101216639222</v>
      </c>
      <c r="X308" s="463">
        <v>7.1579951795803636</v>
      </c>
      <c r="Y308" s="463">
        <v>8.404806188521091</v>
      </c>
      <c r="Z308" s="463">
        <v>8.6561415809122515</v>
      </c>
      <c r="AA308" s="463">
        <v>8.6607198451822569</v>
      </c>
      <c r="AB308" s="463">
        <v>8.6018939804538821</v>
      </c>
      <c r="AC308" s="463">
        <v>8.8089096375938674</v>
      </c>
      <c r="AD308" s="463">
        <v>9.0998176183436357</v>
      </c>
      <c r="AE308" s="464">
        <v>8.8098917095430114</v>
      </c>
    </row>
    <row r="309" spans="1:31" x14ac:dyDescent="0.25">
      <c r="A309" s="183" t="s">
        <v>758</v>
      </c>
      <c r="B309" s="463">
        <v>1.7985908444359138</v>
      </c>
      <c r="C309" s="463">
        <v>1.8814857595209011</v>
      </c>
      <c r="D309" s="463">
        <v>1.9430009321200805</v>
      </c>
      <c r="E309" s="463">
        <v>1.9194719830565623</v>
      </c>
      <c r="F309" s="463">
        <v>1.93393469419891</v>
      </c>
      <c r="G309" s="463">
        <v>1.956062141877162</v>
      </c>
      <c r="H309" s="463">
        <v>2.0350800628939369</v>
      </c>
      <c r="I309" s="463">
        <v>2.0812811516003689</v>
      </c>
      <c r="J309" s="463">
        <v>2.1374085244029368</v>
      </c>
      <c r="K309" s="463">
        <v>2.170987744270084</v>
      </c>
      <c r="L309" s="463">
        <v>2.1955919283521999</v>
      </c>
      <c r="M309" s="463">
        <v>2.2961273924502925</v>
      </c>
      <c r="N309" s="463">
        <v>2.4277504757087365</v>
      </c>
      <c r="O309" s="463">
        <v>2.5274910830157391</v>
      </c>
      <c r="P309" s="463">
        <v>2.5616048438607959</v>
      </c>
      <c r="Q309" s="463">
        <v>2.6068948564756185</v>
      </c>
      <c r="R309" s="463">
        <v>2.4679076972749994</v>
      </c>
      <c r="S309" s="463">
        <v>2.3689714494189347</v>
      </c>
      <c r="T309" s="463">
        <v>2.2281983086393851</v>
      </c>
      <c r="U309" s="463">
        <v>2.1581477565920548</v>
      </c>
      <c r="V309" s="463">
        <v>2.062806351095241</v>
      </c>
      <c r="W309" s="463">
        <v>1.9969790151569182</v>
      </c>
      <c r="X309" s="463">
        <v>2.0148117113655259</v>
      </c>
      <c r="Y309" s="463">
        <v>2.0435098662980598</v>
      </c>
      <c r="Z309" s="463">
        <v>2.1107271223308532</v>
      </c>
      <c r="AA309" s="463">
        <v>2.1608149424776824</v>
      </c>
      <c r="AB309" s="463">
        <v>2.1975914226124069</v>
      </c>
      <c r="AC309" s="463">
        <v>2.1457847299455297</v>
      </c>
      <c r="AD309" s="463">
        <v>2.1750409040560674</v>
      </c>
      <c r="AE309" s="464">
        <v>2.2640494060022296</v>
      </c>
    </row>
    <row r="310" spans="1:31" x14ac:dyDescent="0.25">
      <c r="A310" s="183" t="s">
        <v>509</v>
      </c>
      <c r="B310" s="463">
        <v>6.1945566495661462</v>
      </c>
      <c r="C310" s="463">
        <v>6.2476803437337631</v>
      </c>
      <c r="D310" s="463">
        <v>6.3222284591259887</v>
      </c>
      <c r="E310" s="463">
        <v>6.2460738258264765</v>
      </c>
      <c r="F310" s="463">
        <v>6.0298374355712259</v>
      </c>
      <c r="G310" s="463">
        <v>5.8105647228250232</v>
      </c>
      <c r="H310" s="463">
        <v>5.5909132762234073</v>
      </c>
      <c r="I310" s="463">
        <v>5.7776614277844089</v>
      </c>
      <c r="J310" s="463">
        <v>5.9176547126824373</v>
      </c>
      <c r="K310" s="463">
        <v>5.6138073266919521</v>
      </c>
      <c r="L310" s="463">
        <v>6.4772663721826316</v>
      </c>
      <c r="M310" s="463">
        <v>7.0283640769813012</v>
      </c>
      <c r="N310" s="463">
        <v>7.3223835574819045</v>
      </c>
      <c r="O310" s="463">
        <v>7.7097563267266205</v>
      </c>
      <c r="P310" s="463">
        <v>8.3317863630067261</v>
      </c>
      <c r="Q310" s="463">
        <v>9.4960645994234429</v>
      </c>
      <c r="R310" s="463">
        <v>9.6090353594080664</v>
      </c>
      <c r="S310" s="463">
        <v>9.9192945189828006</v>
      </c>
      <c r="T310" s="463">
        <v>7.927692786775828</v>
      </c>
      <c r="U310" s="463">
        <v>6.1333299496541551</v>
      </c>
      <c r="V310" s="463">
        <v>7.089977602437469</v>
      </c>
      <c r="W310" s="463">
        <v>6.5975389051291025</v>
      </c>
      <c r="X310" s="463">
        <v>7.1998303492635456</v>
      </c>
      <c r="Y310" s="463">
        <v>8.337600998553782</v>
      </c>
      <c r="Z310" s="463">
        <v>8.8619154535523244</v>
      </c>
      <c r="AA310" s="463">
        <v>9.2073113475453852</v>
      </c>
      <c r="AB310" s="463">
        <v>9.2870066783235075</v>
      </c>
      <c r="AC310" s="463">
        <v>10.019573243608413</v>
      </c>
      <c r="AD310" s="463">
        <v>10.682248459157481</v>
      </c>
      <c r="AE310" s="464">
        <v>9.8281526986472638</v>
      </c>
    </row>
    <row r="311" spans="1:31" x14ac:dyDescent="0.25">
      <c r="A311" s="183" t="s">
        <v>759</v>
      </c>
      <c r="B311" s="463">
        <v>6.0423496614780507</v>
      </c>
      <c r="C311" s="463">
        <v>5.7468846007873928</v>
      </c>
      <c r="D311" s="463">
        <v>5.3599960264087416</v>
      </c>
      <c r="E311" s="463">
        <v>5.4078525703684202</v>
      </c>
      <c r="F311" s="463">
        <v>5.6373000848051289</v>
      </c>
      <c r="G311" s="463">
        <v>5.3375920901186511</v>
      </c>
      <c r="H311" s="463">
        <v>5.4617206461107681</v>
      </c>
      <c r="I311" s="463">
        <v>5.7544606684623512</v>
      </c>
      <c r="J311" s="463">
        <v>5.567767616355197</v>
      </c>
      <c r="K311" s="463">
        <v>5.9933242127783686</v>
      </c>
      <c r="L311" s="463">
        <v>6.8502546645264895</v>
      </c>
      <c r="M311" s="463">
        <v>6.8674893372412091</v>
      </c>
      <c r="N311" s="463">
        <v>7.4877600885932818</v>
      </c>
      <c r="O311" s="463">
        <v>8.5432082166613679</v>
      </c>
      <c r="P311" s="463">
        <v>10.219177898344764</v>
      </c>
      <c r="Q311" s="463">
        <v>11.607999025380515</v>
      </c>
      <c r="R311" s="463">
        <v>11.261514975954178</v>
      </c>
      <c r="S311" s="463">
        <v>11.096327097301625</v>
      </c>
      <c r="T311" s="463">
        <v>5.7982689655726434</v>
      </c>
      <c r="U311" s="463">
        <v>3.7428175699373112</v>
      </c>
      <c r="V311" s="463">
        <v>4.4762756953029816</v>
      </c>
      <c r="W311" s="463">
        <v>4.5673190065607816</v>
      </c>
      <c r="X311" s="463">
        <v>5.2920778753547681</v>
      </c>
      <c r="Y311" s="463">
        <v>6.7265375056620158</v>
      </c>
      <c r="Z311" s="463">
        <v>7.7747062856022611</v>
      </c>
      <c r="AA311" s="463">
        <v>7.9375365630372272</v>
      </c>
      <c r="AB311" s="463">
        <v>7.9457424929921086</v>
      </c>
      <c r="AC311" s="463">
        <v>8.5253434071103875</v>
      </c>
      <c r="AD311" s="463">
        <v>8.7094928088283794</v>
      </c>
      <c r="AE311" s="464">
        <v>8.6858089672413694</v>
      </c>
    </row>
    <row r="312" spans="1:31" x14ac:dyDescent="0.25">
      <c r="A312" s="183" t="s">
        <v>507</v>
      </c>
      <c r="B312" s="463">
        <v>5.1505558532265834</v>
      </c>
      <c r="C312" s="463">
        <v>5.2418664086690816</v>
      </c>
      <c r="D312" s="463">
        <v>5.1800638012046818</v>
      </c>
      <c r="E312" s="463">
        <v>5.0057227433049842</v>
      </c>
      <c r="F312" s="463">
        <v>4.9364801526503443</v>
      </c>
      <c r="G312" s="463">
        <v>4.7150133158619463</v>
      </c>
      <c r="H312" s="463">
        <v>4.614232669075923</v>
      </c>
      <c r="I312" s="463">
        <v>4.6084539940797926</v>
      </c>
      <c r="J312" s="463">
        <v>4.7677900175110004</v>
      </c>
      <c r="K312" s="463">
        <v>4.9036367038172637</v>
      </c>
      <c r="L312" s="463">
        <v>5.3825807053145365</v>
      </c>
      <c r="M312" s="463">
        <v>5.8477447698561456</v>
      </c>
      <c r="N312" s="463">
        <v>7.0864158381613134</v>
      </c>
      <c r="O312" s="463">
        <v>8.0879628625907323</v>
      </c>
      <c r="P312" s="463">
        <v>9.9568314476151443</v>
      </c>
      <c r="Q312" s="463">
        <v>10.300575794405461</v>
      </c>
      <c r="R312" s="463">
        <v>9.721571187581393</v>
      </c>
      <c r="S312" s="463">
        <v>9.0854357539604074</v>
      </c>
      <c r="T312" s="463">
        <v>6.4098914049107369</v>
      </c>
      <c r="U312" s="463">
        <v>5.6906591759947744</v>
      </c>
      <c r="V312" s="463">
        <v>6.253665448419337</v>
      </c>
      <c r="W312" s="463">
        <v>6.0331194638136312</v>
      </c>
      <c r="X312" s="463">
        <v>6.2282996180343231</v>
      </c>
      <c r="Y312" s="463">
        <v>7.2139001201789803</v>
      </c>
      <c r="Z312" s="463">
        <v>7.5732993595578897</v>
      </c>
      <c r="AA312" s="463">
        <v>7.8362230901102032</v>
      </c>
      <c r="AB312" s="463">
        <v>7.707748024792143</v>
      </c>
      <c r="AC312" s="463">
        <v>7.8946651000171064</v>
      </c>
      <c r="AD312" s="463">
        <v>8.0000558524052412</v>
      </c>
      <c r="AE312" s="464">
        <v>7.9214202496796657</v>
      </c>
    </row>
    <row r="313" spans="1:31" x14ac:dyDescent="0.25">
      <c r="A313" s="183" t="s">
        <v>760</v>
      </c>
      <c r="B313" s="463">
        <v>2.2719303589773818</v>
      </c>
      <c r="C313" s="463">
        <v>2.214282430547482</v>
      </c>
      <c r="D313" s="463">
        <v>2.2241906288436546</v>
      </c>
      <c r="E313" s="463">
        <v>2.2529229060987128</v>
      </c>
      <c r="F313" s="463">
        <v>2.2274426444017501</v>
      </c>
      <c r="G313" s="463">
        <v>2.253694943173465</v>
      </c>
      <c r="H313" s="463">
        <v>2.2318700501474318</v>
      </c>
      <c r="I313" s="463">
        <v>2.1522957445239626</v>
      </c>
      <c r="J313" s="463">
        <v>2.1726625140845415</v>
      </c>
      <c r="K313" s="463">
        <v>2.1359564821230799</v>
      </c>
      <c r="L313" s="463">
        <v>2.0975202164853624</v>
      </c>
      <c r="M313" s="463">
        <v>2.1973140031582785</v>
      </c>
      <c r="N313" s="463">
        <v>2.2923485226647586</v>
      </c>
      <c r="O313" s="463">
        <v>2.3379277885282361</v>
      </c>
      <c r="P313" s="463">
        <v>2.3340686754342075</v>
      </c>
      <c r="Q313" s="463">
        <v>2.4728545738067833</v>
      </c>
      <c r="R313" s="463">
        <v>2.5802562167004188</v>
      </c>
      <c r="S313" s="463">
        <v>2.6365321049807049</v>
      </c>
      <c r="T313" s="463">
        <v>2.6351051487198611</v>
      </c>
      <c r="U313" s="463">
        <v>2.7639928994523837</v>
      </c>
      <c r="V313" s="463">
        <v>2.7538362532991836</v>
      </c>
      <c r="W313" s="463">
        <v>2.6606099400850942</v>
      </c>
      <c r="X313" s="463">
        <v>2.5702090121628482</v>
      </c>
      <c r="Y313" s="463">
        <v>2.7394646371215003</v>
      </c>
      <c r="Z313" s="463">
        <v>2.8112299134464389</v>
      </c>
      <c r="AA313" s="463">
        <v>2.8659766806817353</v>
      </c>
      <c r="AB313" s="463">
        <v>2.8159027730773127</v>
      </c>
      <c r="AC313" s="463">
        <v>2.8641519155409072</v>
      </c>
      <c r="AD313" s="463">
        <v>2.9379220872978915</v>
      </c>
      <c r="AE313" s="464">
        <v>3.03575999692247</v>
      </c>
    </row>
    <row r="314" spans="1:31" x14ac:dyDescent="0.25">
      <c r="A314" s="183" t="s">
        <v>761</v>
      </c>
      <c r="B314" s="463">
        <v>3.0570930020851024</v>
      </c>
      <c r="C314" s="463">
        <v>3.1380986132064708</v>
      </c>
      <c r="D314" s="463">
        <v>3.218998543140998</v>
      </c>
      <c r="E314" s="463">
        <v>3.1601528067468161</v>
      </c>
      <c r="F314" s="463">
        <v>3.1489320588091769</v>
      </c>
      <c r="G314" s="463">
        <v>3.1237688248209805</v>
      </c>
      <c r="H314" s="463">
        <v>3.1272754274506531</v>
      </c>
      <c r="I314" s="463">
        <v>3.0527981656629852</v>
      </c>
      <c r="J314" s="463">
        <v>3.0235240413285176</v>
      </c>
      <c r="K314" s="463">
        <v>3.0493000328047102</v>
      </c>
      <c r="L314" s="463">
        <v>3.2006776727621733</v>
      </c>
      <c r="M314" s="463">
        <v>3.4564364745568779</v>
      </c>
      <c r="N314" s="463">
        <v>3.8287046877520376</v>
      </c>
      <c r="O314" s="463">
        <v>4.1713768556177016</v>
      </c>
      <c r="P314" s="463">
        <v>4.7323079591946975</v>
      </c>
      <c r="Q314" s="463">
        <v>5.4509146463803564</v>
      </c>
      <c r="R314" s="463">
        <v>5.8212053478885899</v>
      </c>
      <c r="S314" s="463">
        <v>5.8545581316234339</v>
      </c>
      <c r="T314" s="463">
        <v>5.5550253253324318</v>
      </c>
      <c r="U314" s="463">
        <v>5.251068885051545</v>
      </c>
      <c r="V314" s="463">
        <v>4.9798857623876192</v>
      </c>
      <c r="W314" s="463">
        <v>4.6497474802321035</v>
      </c>
      <c r="X314" s="463">
        <v>4.5793962841040541</v>
      </c>
      <c r="Y314" s="463">
        <v>4.4706546676863761</v>
      </c>
      <c r="Z314" s="463">
        <v>4.4233713749020893</v>
      </c>
      <c r="AA314" s="463">
        <v>4.446696611680709</v>
      </c>
      <c r="AB314" s="463">
        <v>4.4679375096665215</v>
      </c>
      <c r="AC314" s="463">
        <v>4.4896793802990684</v>
      </c>
      <c r="AD314" s="463">
        <v>4.612201662009717</v>
      </c>
      <c r="AE314" s="464">
        <v>4.8634446421510491</v>
      </c>
    </row>
    <row r="315" spans="1:31" x14ac:dyDescent="0.25">
      <c r="A315" s="183" t="s">
        <v>762</v>
      </c>
      <c r="B315" s="463">
        <v>6.3947723144709334</v>
      </c>
      <c r="C315" s="463">
        <v>6.1949886209196423</v>
      </c>
      <c r="D315" s="463">
        <v>6.2629492622978837</v>
      </c>
      <c r="E315" s="463">
        <v>5.9925912953161538</v>
      </c>
      <c r="F315" s="463">
        <v>6.2226990358991081</v>
      </c>
      <c r="G315" s="463">
        <v>5.8724467880754379</v>
      </c>
      <c r="H315" s="463">
        <v>5.7419490609594268</v>
      </c>
      <c r="I315" s="463">
        <v>6.241958731234301</v>
      </c>
      <c r="J315" s="463">
        <v>5.7780884378337207</v>
      </c>
      <c r="K315" s="463">
        <v>6.2824778522446723</v>
      </c>
      <c r="L315" s="463">
        <v>6.6645102402097853</v>
      </c>
      <c r="M315" s="463">
        <v>7.0831392587062112</v>
      </c>
      <c r="N315" s="463">
        <v>8.3214205546383333</v>
      </c>
      <c r="O315" s="463">
        <v>9.3527345093356153</v>
      </c>
      <c r="P315" s="463">
        <v>11.624436235221475</v>
      </c>
      <c r="Q315" s="463">
        <v>12.590128555698666</v>
      </c>
      <c r="R315" s="463">
        <v>12.602193544045049</v>
      </c>
      <c r="S315" s="463">
        <v>12.90165989784475</v>
      </c>
      <c r="T315" s="463">
        <v>7.3083831973030735</v>
      </c>
      <c r="U315" s="463">
        <v>6.2300962496121723</v>
      </c>
      <c r="V315" s="463">
        <v>7.4552026940075278</v>
      </c>
      <c r="W315" s="463">
        <v>6.4187820408268168</v>
      </c>
      <c r="X315" s="463">
        <v>7.5185027608082979</v>
      </c>
      <c r="Y315" s="463">
        <v>9.7186999991133938</v>
      </c>
      <c r="Z315" s="463">
        <v>10.561582176221963</v>
      </c>
      <c r="AA315" s="463">
        <v>10.710795138858218</v>
      </c>
      <c r="AB315" s="463">
        <v>10.107405547608016</v>
      </c>
      <c r="AC315" s="463">
        <v>9.6688250622290219</v>
      </c>
      <c r="AD315" s="463">
        <v>8.5107725433674872</v>
      </c>
      <c r="AE315" s="464">
        <v>8.8845445897592903</v>
      </c>
    </row>
    <row r="316" spans="1:31" x14ac:dyDescent="0.25">
      <c r="A316" s="183" t="s">
        <v>763</v>
      </c>
      <c r="B316" s="463">
        <v>3.0643380821320947</v>
      </c>
      <c r="C316" s="463">
        <v>3.1287675427031121</v>
      </c>
      <c r="D316" s="463">
        <v>3.1526883717750529</v>
      </c>
      <c r="E316" s="463">
        <v>3.2493599098342263</v>
      </c>
      <c r="F316" s="463">
        <v>3.429344996971214</v>
      </c>
      <c r="G316" s="463">
        <v>3.5933058989846036</v>
      </c>
      <c r="H316" s="463">
        <v>3.716030494339349</v>
      </c>
      <c r="I316" s="463">
        <v>3.752878092550576</v>
      </c>
      <c r="J316" s="463">
        <v>3.8269448790749374</v>
      </c>
      <c r="K316" s="463">
        <v>3.6913539140629035</v>
      </c>
      <c r="L316" s="463">
        <v>3.7099345406539288</v>
      </c>
      <c r="M316" s="463">
        <v>4.0158401488889446</v>
      </c>
      <c r="N316" s="463">
        <v>4.1811734590462351</v>
      </c>
      <c r="O316" s="463">
        <v>4.264000460110112</v>
      </c>
      <c r="P316" s="463">
        <v>4.6205332798719665</v>
      </c>
      <c r="Q316" s="463">
        <v>5.8567669484953147</v>
      </c>
      <c r="R316" s="463">
        <v>7.0694559825828343</v>
      </c>
      <c r="S316" s="463">
        <v>6.9096002600320201</v>
      </c>
      <c r="T316" s="463">
        <v>6.2691001075189998</v>
      </c>
      <c r="U316" s="463">
        <v>5.6348586591843901</v>
      </c>
      <c r="V316" s="463">
        <v>5.2537692798495659</v>
      </c>
      <c r="W316" s="463">
        <v>4.8923504620306666</v>
      </c>
      <c r="X316" s="463">
        <v>4.5196509957380906</v>
      </c>
      <c r="Y316" s="463">
        <v>4.5983989097850717</v>
      </c>
      <c r="Z316" s="463">
        <v>4.5033518536251966</v>
      </c>
      <c r="AA316" s="463">
        <v>4.5755818517439817</v>
      </c>
      <c r="AB316" s="463">
        <v>4.7797294043347263</v>
      </c>
      <c r="AC316" s="463">
        <v>5.3563811297339008</v>
      </c>
      <c r="AD316" s="463">
        <v>5.8863940653513938</v>
      </c>
      <c r="AE316" s="464">
        <v>6.4069792158469125</v>
      </c>
    </row>
    <row r="317" spans="1:31" x14ac:dyDescent="0.25">
      <c r="A317" s="183" t="s">
        <v>764</v>
      </c>
      <c r="B317" s="463">
        <v>2.6322748439067585</v>
      </c>
      <c r="C317" s="463">
        <v>2.6453698784148214</v>
      </c>
      <c r="D317" s="463">
        <v>2.6801521888863418</v>
      </c>
      <c r="E317" s="463">
        <v>2.6653926444035601</v>
      </c>
      <c r="F317" s="463">
        <v>2.7134433130449973</v>
      </c>
      <c r="G317" s="463">
        <v>2.6685104740457324</v>
      </c>
      <c r="H317" s="463">
        <v>2.7036931598137564</v>
      </c>
      <c r="I317" s="463">
        <v>2.6365769283722953</v>
      </c>
      <c r="J317" s="463">
        <v>2.6533301737853425</v>
      </c>
      <c r="K317" s="463">
        <v>2.6731391879049218</v>
      </c>
      <c r="L317" s="463">
        <v>2.7559608395823263</v>
      </c>
      <c r="M317" s="463">
        <v>2.9248309577080684</v>
      </c>
      <c r="N317" s="463">
        <v>3.1554552925714745</v>
      </c>
      <c r="O317" s="463">
        <v>3.3278268378849751</v>
      </c>
      <c r="P317" s="463">
        <v>3.5554138249733187</v>
      </c>
      <c r="Q317" s="463">
        <v>3.874740948509579</v>
      </c>
      <c r="R317" s="463">
        <v>4.1421462868848993</v>
      </c>
      <c r="S317" s="463">
        <v>4.3325974429928662</v>
      </c>
      <c r="T317" s="463">
        <v>4.2159496207029248</v>
      </c>
      <c r="U317" s="463">
        <v>4.1203850201788565</v>
      </c>
      <c r="V317" s="463">
        <v>3.853721850742772</v>
      </c>
      <c r="W317" s="463">
        <v>3.5618480120485474</v>
      </c>
      <c r="X317" s="463">
        <v>3.3785671412401759</v>
      </c>
      <c r="Y317" s="463">
        <v>3.4080639919566105</v>
      </c>
      <c r="Z317" s="463">
        <v>3.448669213606069</v>
      </c>
      <c r="AA317" s="463">
        <v>3.416566753608473</v>
      </c>
      <c r="AB317" s="463">
        <v>3.5015950889816549</v>
      </c>
      <c r="AC317" s="463">
        <v>3.5567089698121039</v>
      </c>
      <c r="AD317" s="463">
        <v>3.696599728682318</v>
      </c>
      <c r="AE317" s="464">
        <v>3.9411215253949266</v>
      </c>
    </row>
    <row r="318" spans="1:31" x14ac:dyDescent="0.25">
      <c r="A318" s="183" t="s">
        <v>765</v>
      </c>
      <c r="B318" s="463">
        <v>6.417138462320322</v>
      </c>
      <c r="C318" s="463">
        <v>6.0321807784863903</v>
      </c>
      <c r="D318" s="463">
        <v>5.8029374865109595</v>
      </c>
      <c r="E318" s="463">
        <v>5.6621862445966</v>
      </c>
      <c r="F318" s="463">
        <v>5.5038810218843501</v>
      </c>
      <c r="G318" s="463">
        <v>5.3694200542608392</v>
      </c>
      <c r="H318" s="463">
        <v>5.3080392035465724</v>
      </c>
      <c r="I318" s="463">
        <v>5.6037934608231961</v>
      </c>
      <c r="J318" s="463">
        <v>6.1010892067133806</v>
      </c>
      <c r="K318" s="463">
        <v>6.473989871844763</v>
      </c>
      <c r="L318" s="463">
        <v>7.7710195579192503</v>
      </c>
      <c r="M318" s="463">
        <v>8.450453925829633</v>
      </c>
      <c r="N318" s="463">
        <v>9.0742280910182291</v>
      </c>
      <c r="O318" s="463">
        <v>9.5929869730807003</v>
      </c>
      <c r="P318" s="463">
        <v>10.737139299128396</v>
      </c>
      <c r="Q318" s="463">
        <v>12.254350286400177</v>
      </c>
      <c r="R318" s="463">
        <v>11.429335695463054</v>
      </c>
      <c r="S318" s="463">
        <v>10.997412079661872</v>
      </c>
      <c r="T318" s="463">
        <v>8.5484799192008829</v>
      </c>
      <c r="U318" s="463">
        <v>7.2609984764284698</v>
      </c>
      <c r="V318" s="463">
        <v>8.0440372284431323</v>
      </c>
      <c r="W318" s="463">
        <v>7.0728497342843522</v>
      </c>
      <c r="X318" s="463">
        <v>7.5180242386515719</v>
      </c>
      <c r="Y318" s="463">
        <v>8.7029636038700779</v>
      </c>
      <c r="Z318" s="463">
        <v>9.8467562198929102</v>
      </c>
      <c r="AA318" s="463">
        <v>10.124677121834852</v>
      </c>
      <c r="AB318" s="463">
        <v>10.411192426590329</v>
      </c>
      <c r="AC318" s="463">
        <v>10.210866838945602</v>
      </c>
      <c r="AD318" s="463">
        <v>10.149268356501624</v>
      </c>
      <c r="AE318" s="464">
        <v>9.8603528936405027</v>
      </c>
    </row>
    <row r="319" spans="1:31" x14ac:dyDescent="0.25">
      <c r="A319" s="183" t="s">
        <v>505</v>
      </c>
      <c r="B319" s="463">
        <v>2.2109584649903176</v>
      </c>
      <c r="C319" s="463">
        <v>2.2097142682900701</v>
      </c>
      <c r="D319" s="463">
        <v>2.2400103736539347</v>
      </c>
      <c r="E319" s="463">
        <v>2.3623224236754163</v>
      </c>
      <c r="F319" s="463">
        <v>2.6237459059018788</v>
      </c>
      <c r="G319" s="463">
        <v>2.8386417360564842</v>
      </c>
      <c r="H319" s="463">
        <v>2.9190930530494064</v>
      </c>
      <c r="I319" s="463">
        <v>2.9048356542556371</v>
      </c>
      <c r="J319" s="463">
        <v>2.8815488075800983</v>
      </c>
      <c r="K319" s="463">
        <v>2.8528114722381068</v>
      </c>
      <c r="L319" s="463">
        <v>2.8385349185433957</v>
      </c>
      <c r="M319" s="463">
        <v>2.9369908812160204</v>
      </c>
      <c r="N319" s="463">
        <v>2.9550129457410872</v>
      </c>
      <c r="O319" s="463">
        <v>2.9728515461989442</v>
      </c>
      <c r="P319" s="463">
        <v>3.0946177525464797</v>
      </c>
      <c r="Q319" s="463">
        <v>3.3122704520554289</v>
      </c>
      <c r="R319" s="463">
        <v>3.7699389773496863</v>
      </c>
      <c r="S319" s="463">
        <v>4.0279239106375169</v>
      </c>
      <c r="T319" s="463">
        <v>3.903383066441056</v>
      </c>
      <c r="U319" s="463">
        <v>3.7321266024052751</v>
      </c>
      <c r="V319" s="463">
        <v>3.5968550806173063</v>
      </c>
      <c r="W319" s="463">
        <v>3.2279783987119024</v>
      </c>
      <c r="X319" s="463">
        <v>3.3874129751043536</v>
      </c>
      <c r="Y319" s="463">
        <v>3.7649439437635248</v>
      </c>
      <c r="Z319" s="463">
        <v>3.7754017948548833</v>
      </c>
      <c r="AA319" s="463">
        <v>3.8889339420146349</v>
      </c>
      <c r="AB319" s="463">
        <v>3.9749524844069608</v>
      </c>
      <c r="AC319" s="463">
        <v>4.2187586016781067</v>
      </c>
      <c r="AD319" s="463">
        <v>4.4363148515308302</v>
      </c>
      <c r="AE319" s="464">
        <v>4.8244658449463911</v>
      </c>
    </row>
    <row r="320" spans="1:31" x14ac:dyDescent="0.25">
      <c r="A320" s="183" t="s">
        <v>506</v>
      </c>
      <c r="B320" s="463">
        <v>2.3748643090812931</v>
      </c>
      <c r="C320" s="463">
        <v>2.3309041938076289</v>
      </c>
      <c r="D320" s="463">
        <v>2.4411335656079607</v>
      </c>
      <c r="E320" s="463">
        <v>2.5627919768487071</v>
      </c>
      <c r="F320" s="463">
        <v>2.5070108607244928</v>
      </c>
      <c r="G320" s="463">
        <v>2.4877527966625883</v>
      </c>
      <c r="H320" s="463">
        <v>2.5145030463855025</v>
      </c>
      <c r="I320" s="463">
        <v>2.4539732054103087</v>
      </c>
      <c r="J320" s="463">
        <v>2.3842999946665593</v>
      </c>
      <c r="K320" s="463">
        <v>2.3267394098292704</v>
      </c>
      <c r="L320" s="463">
        <v>2.3460319885943899</v>
      </c>
      <c r="M320" s="463">
        <v>2.5136243485635847</v>
      </c>
      <c r="N320" s="463">
        <v>2.692278244110669</v>
      </c>
      <c r="O320" s="463">
        <v>2.8799912465089053</v>
      </c>
      <c r="P320" s="463">
        <v>2.9197623544216813</v>
      </c>
      <c r="Q320" s="463">
        <v>3.0966109636857881</v>
      </c>
      <c r="R320" s="463">
        <v>3.1493891623848969</v>
      </c>
      <c r="S320" s="463">
        <v>3.2987702617710428</v>
      </c>
      <c r="T320" s="463">
        <v>3.197649498137253</v>
      </c>
      <c r="U320" s="463">
        <v>3.0567599760288484</v>
      </c>
      <c r="V320" s="463">
        <v>3.0785154789472862</v>
      </c>
      <c r="W320" s="463">
        <v>3.0329825202540857</v>
      </c>
      <c r="X320" s="463">
        <v>3.1359960553476185</v>
      </c>
      <c r="Y320" s="463">
        <v>3.2656916533234255</v>
      </c>
      <c r="Z320" s="463">
        <v>3.4120338701252058</v>
      </c>
      <c r="AA320" s="463">
        <v>3.5494842081944435</v>
      </c>
      <c r="AB320" s="463">
        <v>3.6786416551518273</v>
      </c>
      <c r="AC320" s="463">
        <v>3.8081003547464527</v>
      </c>
      <c r="AD320" s="463">
        <v>3.965869652249975</v>
      </c>
      <c r="AE320" s="464">
        <v>4.0857285049562266</v>
      </c>
    </row>
    <row r="321" spans="1:31" x14ac:dyDescent="0.25">
      <c r="A321" s="183" t="s">
        <v>511</v>
      </c>
      <c r="B321" s="463">
        <v>3.4092713670799357</v>
      </c>
      <c r="C321" s="463">
        <v>3.3239749014210336</v>
      </c>
      <c r="D321" s="463">
        <v>3.3469184593666808</v>
      </c>
      <c r="E321" s="463">
        <v>3.4094424742210352</v>
      </c>
      <c r="F321" s="463">
        <v>3.5328213077231645</v>
      </c>
      <c r="G321" s="463">
        <v>3.4983710536418027</v>
      </c>
      <c r="H321" s="463">
        <v>3.4266146130989608</v>
      </c>
      <c r="I321" s="463">
        <v>3.3550214082990548</v>
      </c>
      <c r="J321" s="463">
        <v>3.481791835401153</v>
      </c>
      <c r="K321" s="463">
        <v>3.6539293856414523</v>
      </c>
      <c r="L321" s="463">
        <v>3.8285581935571522</v>
      </c>
      <c r="M321" s="463">
        <v>4.1400820586600888</v>
      </c>
      <c r="N321" s="463">
        <v>4.3800380468887861</v>
      </c>
      <c r="O321" s="463">
        <v>4.472363020833888</v>
      </c>
      <c r="P321" s="463">
        <v>5.0472506539710302</v>
      </c>
      <c r="Q321" s="463">
        <v>5.5573018546246562</v>
      </c>
      <c r="R321" s="463">
        <v>6.0485244929308459</v>
      </c>
      <c r="S321" s="463">
        <v>6.0799992289625067</v>
      </c>
      <c r="T321" s="463">
        <v>5.5144959699338658</v>
      </c>
      <c r="U321" s="463">
        <v>4.9213616687074966</v>
      </c>
      <c r="V321" s="463">
        <v>4.7510280969289251</v>
      </c>
      <c r="W321" s="463">
        <v>4.3863373332260798</v>
      </c>
      <c r="X321" s="463">
        <v>4.5272697307186203</v>
      </c>
      <c r="Y321" s="463">
        <v>4.9774734904919766</v>
      </c>
      <c r="Z321" s="463">
        <v>4.937725665406508</v>
      </c>
      <c r="AA321" s="463">
        <v>5.0261141145201726</v>
      </c>
      <c r="AB321" s="463">
        <v>5.2405131888095147</v>
      </c>
      <c r="AC321" s="463">
        <v>5.5874029933259868</v>
      </c>
      <c r="AD321" s="463">
        <v>5.7077865413791669</v>
      </c>
      <c r="AE321" s="464">
        <v>5.7793778639799571</v>
      </c>
    </row>
    <row r="322" spans="1:31" x14ac:dyDescent="0.25">
      <c r="A322" s="183" t="s">
        <v>766</v>
      </c>
      <c r="B322" s="463">
        <v>3.0606036916280495</v>
      </c>
      <c r="C322" s="463">
        <v>2.9552189135252038</v>
      </c>
      <c r="D322" s="463">
        <v>2.9266879811813791</v>
      </c>
      <c r="E322" s="463">
        <v>2.8653092134151499</v>
      </c>
      <c r="F322" s="463">
        <v>2.7701771996683853</v>
      </c>
      <c r="G322" s="463">
        <v>2.7294280141527407</v>
      </c>
      <c r="H322" s="463">
        <v>2.7020327808374729</v>
      </c>
      <c r="I322" s="463">
        <v>2.6601811749754281</v>
      </c>
      <c r="J322" s="463">
        <v>2.6659857699423717</v>
      </c>
      <c r="K322" s="463">
        <v>2.6589007768488995</v>
      </c>
      <c r="L322" s="463">
        <v>2.7015199696468088</v>
      </c>
      <c r="M322" s="463">
        <v>2.8688233572745743</v>
      </c>
      <c r="N322" s="463">
        <v>3.0902249233335262</v>
      </c>
      <c r="O322" s="463">
        <v>3.3040015437053798</v>
      </c>
      <c r="P322" s="463">
        <v>3.8941551503758127</v>
      </c>
      <c r="Q322" s="463">
        <v>4.8238008919586219</v>
      </c>
      <c r="R322" s="463">
        <v>5.5730469134403195</v>
      </c>
      <c r="S322" s="463">
        <v>5.4197071320905259</v>
      </c>
      <c r="T322" s="463">
        <v>4.5034242641032627</v>
      </c>
      <c r="U322" s="463">
        <v>3.7767616707845444</v>
      </c>
      <c r="V322" s="463">
        <v>3.2547951553595231</v>
      </c>
      <c r="W322" s="463">
        <v>2.8196403528496239</v>
      </c>
      <c r="X322" s="463">
        <v>2.7279100281053723</v>
      </c>
      <c r="Y322" s="463">
        <v>2.6504499968275916</v>
      </c>
      <c r="Z322" s="463">
        <v>2.7522513761003138</v>
      </c>
      <c r="AA322" s="463">
        <v>2.8862209089023367</v>
      </c>
      <c r="AB322" s="463">
        <v>3.1155486364433593</v>
      </c>
      <c r="AC322" s="463">
        <v>3.2421153315215898</v>
      </c>
      <c r="AD322" s="463">
        <v>3.4976851245495482</v>
      </c>
      <c r="AE322" s="464">
        <v>3.5408099437566594</v>
      </c>
    </row>
    <row r="323" spans="1:31" x14ac:dyDescent="0.25">
      <c r="A323" s="183" t="s">
        <v>767</v>
      </c>
      <c r="B323" s="463">
        <v>3.3698733097264242</v>
      </c>
      <c r="C323" s="463">
        <v>3.4564551257249789</v>
      </c>
      <c r="D323" s="463">
        <v>3.6128832431905633</v>
      </c>
      <c r="E323" s="463">
        <v>3.8306373260868845</v>
      </c>
      <c r="F323" s="463">
        <v>4.0647882953203434</v>
      </c>
      <c r="G323" s="463">
        <v>4.3069176025611355</v>
      </c>
      <c r="H323" s="463">
        <v>4.2715766622257121</v>
      </c>
      <c r="I323" s="463">
        <v>4.2436769034140385</v>
      </c>
      <c r="J323" s="463">
        <v>4.3166552500884414</v>
      </c>
      <c r="K323" s="463">
        <v>4.3020996534917781</v>
      </c>
      <c r="L323" s="463">
        <v>4.4388004621388619</v>
      </c>
      <c r="M323" s="463">
        <v>4.70813483823179</v>
      </c>
      <c r="N323" s="463">
        <v>4.9367825850188067</v>
      </c>
      <c r="O323" s="463">
        <v>5.3203263973121873</v>
      </c>
      <c r="P323" s="463">
        <v>5.7275041121725643</v>
      </c>
      <c r="Q323" s="463">
        <v>6.1083667227667098</v>
      </c>
      <c r="R323" s="463">
        <v>6.3948656648173454</v>
      </c>
      <c r="S323" s="463">
        <v>6.3346899828836269</v>
      </c>
      <c r="T323" s="463">
        <v>6.1330880149903724</v>
      </c>
      <c r="U323" s="463">
        <v>6.0949020175439035</v>
      </c>
      <c r="V323" s="463">
        <v>5.9508702698271136</v>
      </c>
      <c r="W323" s="463">
        <v>5.8715013904054212</v>
      </c>
      <c r="X323" s="463">
        <v>5.6635610023986116</v>
      </c>
      <c r="Y323" s="463">
        <v>5.5711767964535612</v>
      </c>
      <c r="Z323" s="463">
        <v>5.3024410695815538</v>
      </c>
      <c r="AA323" s="463">
        <v>5.2989044573895878</v>
      </c>
      <c r="AB323" s="463">
        <v>5.2225217824212047</v>
      </c>
      <c r="AC323" s="463">
        <v>5.2501942972475995</v>
      </c>
      <c r="AD323" s="463">
        <v>5.4801058950390162</v>
      </c>
      <c r="AE323" s="464">
        <v>5.8261118862524119</v>
      </c>
    </row>
    <row r="324" spans="1:31" x14ac:dyDescent="0.25">
      <c r="A324" s="183" t="s">
        <v>768</v>
      </c>
      <c r="B324" s="463">
        <v>1.9490920535417016</v>
      </c>
      <c r="C324" s="463">
        <v>1.9908159882818304</v>
      </c>
      <c r="D324" s="463">
        <v>1.9938288222672267</v>
      </c>
      <c r="E324" s="463">
        <v>1.9904726048627002</v>
      </c>
      <c r="F324" s="463">
        <v>2.1108951427548459</v>
      </c>
      <c r="G324" s="463">
        <v>2.2220114912199778</v>
      </c>
      <c r="H324" s="463">
        <v>2.294751323250146</v>
      </c>
      <c r="I324" s="463">
        <v>2.3228291773514003</v>
      </c>
      <c r="J324" s="463">
        <v>2.2890131402788381</v>
      </c>
      <c r="K324" s="463">
        <v>2.2611265143727897</v>
      </c>
      <c r="L324" s="463">
        <v>2.3015354238357304</v>
      </c>
      <c r="M324" s="463">
        <v>2.3469553699237125</v>
      </c>
      <c r="N324" s="463">
        <v>2.4176492860229479</v>
      </c>
      <c r="O324" s="463">
        <v>2.4424145024171215</v>
      </c>
      <c r="P324" s="463">
        <v>2.5596671391848336</v>
      </c>
      <c r="Q324" s="463">
        <v>2.7970920106315926</v>
      </c>
      <c r="R324" s="463">
        <v>2.8850475515326091</v>
      </c>
      <c r="S324" s="463">
        <v>2.9402678255433798</v>
      </c>
      <c r="T324" s="463">
        <v>2.809629446090312</v>
      </c>
      <c r="U324" s="463">
        <v>2.7845190520407384</v>
      </c>
      <c r="V324" s="463">
        <v>2.7064710351452352</v>
      </c>
      <c r="W324" s="463">
        <v>2.6223374887249964</v>
      </c>
      <c r="X324" s="463">
        <v>2.5897661310592399</v>
      </c>
      <c r="Y324" s="463">
        <v>2.5192341730010579</v>
      </c>
      <c r="Z324" s="463">
        <v>2.4456369603154005</v>
      </c>
      <c r="AA324" s="463">
        <v>2.4642012090551066</v>
      </c>
      <c r="AB324" s="463">
        <v>2.5140997614892577</v>
      </c>
      <c r="AC324" s="463">
        <v>2.6025696837287886</v>
      </c>
      <c r="AD324" s="463">
        <v>2.6798647818639725</v>
      </c>
      <c r="AE324" s="464">
        <v>2.7543814535239624</v>
      </c>
    </row>
    <row r="325" spans="1:31" x14ac:dyDescent="0.25">
      <c r="A325" s="183" t="s">
        <v>769</v>
      </c>
      <c r="B325" s="463">
        <v>2.2632904880838858</v>
      </c>
      <c r="C325" s="463">
        <v>2.2027967456351631</v>
      </c>
      <c r="D325" s="463">
        <v>2.2480079444494385</v>
      </c>
      <c r="E325" s="463">
        <v>2.2410791196913014</v>
      </c>
      <c r="F325" s="463">
        <v>2.1817822537950415</v>
      </c>
      <c r="G325" s="463">
        <v>2.1691833162460554</v>
      </c>
      <c r="H325" s="463">
        <v>2.1919369498655747</v>
      </c>
      <c r="I325" s="463">
        <v>2.1546899958710508</v>
      </c>
      <c r="J325" s="463">
        <v>2.1394509213348756</v>
      </c>
      <c r="K325" s="463">
        <v>2.1180901145244526</v>
      </c>
      <c r="L325" s="463">
        <v>2.1580248694210691</v>
      </c>
      <c r="M325" s="463">
        <v>2.2388977553117755</v>
      </c>
      <c r="N325" s="463">
        <v>2.3340979365230332</v>
      </c>
      <c r="O325" s="463">
        <v>2.3642929302977085</v>
      </c>
      <c r="P325" s="463">
        <v>2.3622931670237439</v>
      </c>
      <c r="Q325" s="463">
        <v>2.3891590244340608</v>
      </c>
      <c r="R325" s="463">
        <v>2.3808328917100781</v>
      </c>
      <c r="S325" s="463">
        <v>2.3251233620415674</v>
      </c>
      <c r="T325" s="463">
        <v>2.3715678852974809</v>
      </c>
      <c r="U325" s="463">
        <v>2.3765950911786522</v>
      </c>
      <c r="V325" s="463">
        <v>2.338737387856809</v>
      </c>
      <c r="W325" s="463">
        <v>2.2964657016270626</v>
      </c>
      <c r="X325" s="463">
        <v>2.2953990574927934</v>
      </c>
      <c r="Y325" s="463">
        <v>2.3577710694051457</v>
      </c>
      <c r="Z325" s="463">
        <v>2.4173436265647745</v>
      </c>
      <c r="AA325" s="463">
        <v>2.6348981386984627</v>
      </c>
      <c r="AB325" s="463">
        <v>2.7824771209410759</v>
      </c>
      <c r="AC325" s="463">
        <v>3.126940807500314</v>
      </c>
      <c r="AD325" s="463">
        <v>3.4879127313724152</v>
      </c>
      <c r="AE325" s="464">
        <v>3.7446957619956533</v>
      </c>
    </row>
    <row r="326" spans="1:31" x14ac:dyDescent="0.25">
      <c r="A326" s="183" t="s">
        <v>770</v>
      </c>
      <c r="B326" s="463">
        <v>2.6461094680109483</v>
      </c>
      <c r="C326" s="463">
        <v>2.5949036421222202</v>
      </c>
      <c r="D326" s="463">
        <v>2.5997073228909806</v>
      </c>
      <c r="E326" s="463">
        <v>2.6038780655358038</v>
      </c>
      <c r="F326" s="463">
        <v>2.586403315644338</v>
      </c>
      <c r="G326" s="463">
        <v>2.5241559860898164</v>
      </c>
      <c r="H326" s="463">
        <v>2.6353368622299875</v>
      </c>
      <c r="I326" s="463">
        <v>2.5353831683708385</v>
      </c>
      <c r="J326" s="463">
        <v>2.6589587182567977</v>
      </c>
      <c r="K326" s="463">
        <v>2.5466030881992499</v>
      </c>
      <c r="L326" s="463">
        <v>2.4960542873991853</v>
      </c>
      <c r="M326" s="463">
        <v>2.6161502109732941</v>
      </c>
      <c r="N326" s="463">
        <v>2.66684619394203</v>
      </c>
      <c r="O326" s="463">
        <v>2.9115295736815123</v>
      </c>
      <c r="P326" s="463">
        <v>3.0989226378974002</v>
      </c>
      <c r="Q326" s="463">
        <v>3.3945831716488408</v>
      </c>
      <c r="R326" s="463">
        <v>3.5364302436688835</v>
      </c>
      <c r="S326" s="463">
        <v>3.5191752378099199</v>
      </c>
      <c r="T326" s="463">
        <v>3.4708574970559485</v>
      </c>
      <c r="U326" s="463">
        <v>3.6339598208630575</v>
      </c>
      <c r="V326" s="463">
        <v>3.8208877039042908</v>
      </c>
      <c r="W326" s="463">
        <v>3.776245178665973</v>
      </c>
      <c r="X326" s="463">
        <v>3.7027349411785608</v>
      </c>
      <c r="Y326" s="463">
        <v>3.8429448055876247</v>
      </c>
      <c r="Z326" s="463">
        <v>3.7313404424882735</v>
      </c>
      <c r="AA326" s="463">
        <v>3.8178228201600364</v>
      </c>
      <c r="AB326" s="463">
        <v>4.0885027792118205</v>
      </c>
      <c r="AC326" s="463">
        <v>4.1139086586476674</v>
      </c>
      <c r="AD326" s="463">
        <v>3.9905848493743701</v>
      </c>
      <c r="AE326" s="464">
        <v>4.052794106910981</v>
      </c>
    </row>
    <row r="327" spans="1:31" x14ac:dyDescent="0.25">
      <c r="A327" s="183" t="s">
        <v>771</v>
      </c>
      <c r="B327" s="463">
        <v>2.5856024472326031</v>
      </c>
      <c r="C327" s="463">
        <v>2.4573891483994967</v>
      </c>
      <c r="D327" s="463">
        <v>2.4168436036872971</v>
      </c>
      <c r="E327" s="463">
        <v>2.3819701606850163</v>
      </c>
      <c r="F327" s="463">
        <v>2.4520919476513403</v>
      </c>
      <c r="G327" s="463">
        <v>2.5245270499902159</v>
      </c>
      <c r="H327" s="463">
        <v>2.5763403549904069</v>
      </c>
      <c r="I327" s="463">
        <v>2.58116593006429</v>
      </c>
      <c r="J327" s="463">
        <v>2.6345218709115481</v>
      </c>
      <c r="K327" s="463">
        <v>2.629748955620939</v>
      </c>
      <c r="L327" s="463">
        <v>2.6894071158063984</v>
      </c>
      <c r="M327" s="463">
        <v>2.8565312127956579</v>
      </c>
      <c r="N327" s="463">
        <v>3.0730834611385234</v>
      </c>
      <c r="O327" s="463">
        <v>3.2186446321691462</v>
      </c>
      <c r="P327" s="463">
        <v>3.5814242801822358</v>
      </c>
      <c r="Q327" s="463">
        <v>4.2730231265666969</v>
      </c>
      <c r="R327" s="463">
        <v>4.6895964736580495</v>
      </c>
      <c r="S327" s="463">
        <v>4.5603172062263448</v>
      </c>
      <c r="T327" s="463">
        <v>4.2797968361397229</v>
      </c>
      <c r="U327" s="463">
        <v>4.1226807186495229</v>
      </c>
      <c r="V327" s="463">
        <v>4.0700151762967103</v>
      </c>
      <c r="W327" s="463">
        <v>3.901201211785958</v>
      </c>
      <c r="X327" s="463">
        <v>3.8480376033730832</v>
      </c>
      <c r="Y327" s="463">
        <v>3.6908685273102706</v>
      </c>
      <c r="Z327" s="463">
        <v>3.6046615193341269</v>
      </c>
      <c r="AA327" s="463">
        <v>3.6528595912903312</v>
      </c>
      <c r="AB327" s="463">
        <v>3.6623351660609234</v>
      </c>
      <c r="AC327" s="463">
        <v>3.6746596829401978</v>
      </c>
      <c r="AD327" s="463">
        <v>3.7272147798119315</v>
      </c>
      <c r="AE327" s="464">
        <v>4.0006590304975145</v>
      </c>
    </row>
    <row r="328" spans="1:31" x14ac:dyDescent="0.25">
      <c r="A328" s="183" t="s">
        <v>772</v>
      </c>
      <c r="B328" s="463">
        <v>1.6701236118770431</v>
      </c>
      <c r="C328" s="463">
        <v>1.6975467986034347</v>
      </c>
      <c r="D328" s="463">
        <v>1.7578354028340697</v>
      </c>
      <c r="E328" s="463">
        <v>1.827332567746373</v>
      </c>
      <c r="F328" s="463">
        <v>1.8613407245141922</v>
      </c>
      <c r="G328" s="463">
        <v>1.9083316572941693</v>
      </c>
      <c r="H328" s="463">
        <v>2.0273828986436615</v>
      </c>
      <c r="I328" s="463">
        <v>2.0529105901157423</v>
      </c>
      <c r="J328" s="463">
        <v>2.0482707961605913</v>
      </c>
      <c r="K328" s="463">
        <v>2.0020430705467835</v>
      </c>
      <c r="L328" s="463">
        <v>2.0344757661522475</v>
      </c>
      <c r="M328" s="463">
        <v>2.1010400304493047</v>
      </c>
      <c r="N328" s="463">
        <v>2.1510894705004429</v>
      </c>
      <c r="O328" s="463">
        <v>2.1771880673789838</v>
      </c>
      <c r="P328" s="463">
        <v>2.1559407154320276</v>
      </c>
      <c r="Q328" s="463">
        <v>2.1143229072056902</v>
      </c>
      <c r="R328" s="463">
        <v>2.0821971961964985</v>
      </c>
      <c r="S328" s="463">
        <v>2.0876747540031468</v>
      </c>
      <c r="T328" s="463">
        <v>2.0426681696621705</v>
      </c>
      <c r="U328" s="463">
        <v>2.0824397582581367</v>
      </c>
      <c r="V328" s="463">
        <v>2.084748676988883</v>
      </c>
      <c r="W328" s="463">
        <v>2.0364682341644649</v>
      </c>
      <c r="X328" s="463">
        <v>2.0605102345255979</v>
      </c>
      <c r="Y328" s="463">
        <v>2.0820749462653865</v>
      </c>
      <c r="Z328" s="463">
        <v>2.1161510412151689</v>
      </c>
      <c r="AA328" s="463">
        <v>2.0455168351229829</v>
      </c>
      <c r="AB328" s="463">
        <v>2.0380312661062621</v>
      </c>
      <c r="AC328" s="463">
        <v>2.0699792258374239</v>
      </c>
      <c r="AD328" s="463">
        <v>2.1024235367340758</v>
      </c>
      <c r="AE328" s="464">
        <v>2.1056217345022934</v>
      </c>
    </row>
    <row r="329" spans="1:31" x14ac:dyDescent="0.25">
      <c r="A329" s="183" t="s">
        <v>773</v>
      </c>
      <c r="B329" s="463">
        <v>2.0304700926474464</v>
      </c>
      <c r="C329" s="463">
        <v>2.1717075341826613</v>
      </c>
      <c r="D329" s="463">
        <v>2.2568068437413853</v>
      </c>
      <c r="E329" s="463">
        <v>2.3162106209724009</v>
      </c>
      <c r="F329" s="463">
        <v>2.371066749084485</v>
      </c>
      <c r="G329" s="463">
        <v>2.4040501481309264</v>
      </c>
      <c r="H329" s="463">
        <v>2.4195415164598857</v>
      </c>
      <c r="I329" s="463">
        <v>2.3878850586164937</v>
      </c>
      <c r="J329" s="463">
        <v>2.3211108503417317</v>
      </c>
      <c r="K329" s="463">
        <v>2.2910821195997673</v>
      </c>
      <c r="L329" s="463">
        <v>2.39868731933338</v>
      </c>
      <c r="M329" s="463">
        <v>2.5343384001178419</v>
      </c>
      <c r="N329" s="463">
        <v>2.5576664270109672</v>
      </c>
      <c r="O329" s="463">
        <v>2.6542431147780916</v>
      </c>
      <c r="P329" s="463">
        <v>2.7722082935687289</v>
      </c>
      <c r="Q329" s="463">
        <v>2.8193731323944626</v>
      </c>
      <c r="R329" s="463">
        <v>2.7728146304260757</v>
      </c>
      <c r="S329" s="463">
        <v>2.7057925148881581</v>
      </c>
      <c r="T329" s="463">
        <v>2.6978996005978586</v>
      </c>
      <c r="U329" s="463">
        <v>2.619377774920868</v>
      </c>
      <c r="V329" s="463">
        <v>2.7198280401545194</v>
      </c>
      <c r="W329" s="463">
        <v>2.6507490703488426</v>
      </c>
      <c r="X329" s="463">
        <v>2.7229085398358785</v>
      </c>
      <c r="Y329" s="463">
        <v>2.7847225152911781</v>
      </c>
      <c r="Z329" s="463">
        <v>2.7764291193469521</v>
      </c>
      <c r="AA329" s="463">
        <v>2.8238342216214343</v>
      </c>
      <c r="AB329" s="463">
        <v>2.9297116513628527</v>
      </c>
      <c r="AC329" s="463">
        <v>3.0603195171175095</v>
      </c>
      <c r="AD329" s="463">
        <v>3.3948653199202021</v>
      </c>
      <c r="AE329" s="464">
        <v>3.4971091549056688</v>
      </c>
    </row>
    <row r="330" spans="1:31" x14ac:dyDescent="0.25">
      <c r="A330" s="183" t="s">
        <v>774</v>
      </c>
      <c r="B330" s="463">
        <v>6.4040649316131333</v>
      </c>
      <c r="C330" s="463">
        <v>5.9456110358490646</v>
      </c>
      <c r="D330" s="463">
        <v>5.6840700010496326</v>
      </c>
      <c r="E330" s="463">
        <v>5.4334155005900042</v>
      </c>
      <c r="F330" s="463">
        <v>5.2058677976616092</v>
      </c>
      <c r="G330" s="463">
        <v>4.8564423025404073</v>
      </c>
      <c r="H330" s="463">
        <v>4.6909042618740022</v>
      </c>
      <c r="I330" s="463">
        <v>4.8507275059336035</v>
      </c>
      <c r="J330" s="463">
        <v>4.6285083278596639</v>
      </c>
      <c r="K330" s="463">
        <v>5.0499664800967876</v>
      </c>
      <c r="L330" s="463">
        <v>5.8829786061838716</v>
      </c>
      <c r="M330" s="463">
        <v>6.5633728077927227</v>
      </c>
      <c r="N330" s="463">
        <v>7.5708456058799207</v>
      </c>
      <c r="O330" s="463">
        <v>8.4347519669834607</v>
      </c>
      <c r="P330" s="463">
        <v>9.5030824462685342</v>
      </c>
      <c r="Q330" s="463">
        <v>11.208437341498406</v>
      </c>
      <c r="R330" s="463">
        <v>10.924495643692589</v>
      </c>
      <c r="S330" s="463">
        <v>10.000512106681317</v>
      </c>
      <c r="T330" s="463">
        <v>7.6837523909090848</v>
      </c>
      <c r="U330" s="463">
        <v>6.646218678093617</v>
      </c>
      <c r="V330" s="463">
        <v>6.8880234499300661</v>
      </c>
      <c r="W330" s="463">
        <v>6.3835183562177722</v>
      </c>
      <c r="X330" s="463">
        <v>6.7184349160055472</v>
      </c>
      <c r="Y330" s="463">
        <v>7.5044519538192258</v>
      </c>
      <c r="Z330" s="463">
        <v>7.7755557129907675</v>
      </c>
      <c r="AA330" s="463">
        <v>7.8955784662317496</v>
      </c>
      <c r="AB330" s="463">
        <v>7.9851441481541716</v>
      </c>
      <c r="AC330" s="463">
        <v>8.0973088882528703</v>
      </c>
      <c r="AD330" s="463">
        <v>8.6551748619129807</v>
      </c>
      <c r="AE330" s="464">
        <v>8.7941861596273672</v>
      </c>
    </row>
    <row r="331" spans="1:31" x14ac:dyDescent="0.25">
      <c r="A331" s="183" t="s">
        <v>775</v>
      </c>
      <c r="B331" s="463">
        <v>1.9739673341483917</v>
      </c>
      <c r="C331" s="463">
        <v>2.0012665928895395</v>
      </c>
      <c r="D331" s="463">
        <v>2.0592153167397829</v>
      </c>
      <c r="E331" s="463">
        <v>1.9870798000915468</v>
      </c>
      <c r="F331" s="463">
        <v>1.9149222468470386</v>
      </c>
      <c r="G331" s="463">
        <v>1.9853160396769722</v>
      </c>
      <c r="H331" s="463">
        <v>2.1192185422888783</v>
      </c>
      <c r="I331" s="463">
        <v>2.0948869613939731</v>
      </c>
      <c r="J331" s="463">
        <v>2.1096137475334116</v>
      </c>
      <c r="K331" s="463">
        <v>2.1283224086171511</v>
      </c>
      <c r="L331" s="463">
        <v>1.9936008536978038</v>
      </c>
      <c r="M331" s="463">
        <v>2.2445373067756802</v>
      </c>
      <c r="N331" s="463">
        <v>2.2302426559102937</v>
      </c>
      <c r="O331" s="463">
        <v>2.2330785997191676</v>
      </c>
      <c r="P331" s="463">
        <v>2.2413050126251175</v>
      </c>
      <c r="Q331" s="463">
        <v>2.2791344687928969</v>
      </c>
      <c r="R331" s="463">
        <v>2.1434887097319368</v>
      </c>
      <c r="S331" s="463">
        <v>2.0651991502622917</v>
      </c>
      <c r="T331" s="463">
        <v>1.9462211992043534</v>
      </c>
      <c r="U331" s="463">
        <v>1.8831575478085532</v>
      </c>
      <c r="V331" s="463">
        <v>1.8592873900900002</v>
      </c>
      <c r="W331" s="463">
        <v>1.8914780276173049</v>
      </c>
      <c r="X331" s="463">
        <v>1.9710879714675789</v>
      </c>
      <c r="Y331" s="463">
        <v>2.1326762561482613</v>
      </c>
      <c r="Z331" s="463">
        <v>2.2449052414585426</v>
      </c>
      <c r="AA331" s="463">
        <v>2.3560924125395086</v>
      </c>
      <c r="AB331" s="463">
        <v>2.3513515575919146</v>
      </c>
      <c r="AC331" s="463">
        <v>2.37744064535016</v>
      </c>
      <c r="AD331" s="463">
        <v>2.3832028905778513</v>
      </c>
      <c r="AE331" s="464">
        <v>2.4562697027016074</v>
      </c>
    </row>
    <row r="332" spans="1:31" x14ac:dyDescent="0.25">
      <c r="A332" s="183" t="s">
        <v>776</v>
      </c>
      <c r="B332" s="463">
        <v>2.209364708756691</v>
      </c>
      <c r="C332" s="463">
        <v>2.2473682321225881</v>
      </c>
      <c r="D332" s="463">
        <v>2.3460212482849157</v>
      </c>
      <c r="E332" s="463">
        <v>2.317575047679084</v>
      </c>
      <c r="F332" s="463">
        <v>2.2653471504531271</v>
      </c>
      <c r="G332" s="463">
        <v>2.3288288167923299</v>
      </c>
      <c r="H332" s="463">
        <v>2.5298727614120953</v>
      </c>
      <c r="I332" s="463">
        <v>2.6421783804692516</v>
      </c>
      <c r="J332" s="463">
        <v>2.5969568251840691</v>
      </c>
      <c r="K332" s="463">
        <v>2.5999714314728228</v>
      </c>
      <c r="L332" s="463">
        <v>2.6052432518113173</v>
      </c>
      <c r="M332" s="463">
        <v>2.855526071466616</v>
      </c>
      <c r="N332" s="463">
        <v>2.8788466627487725</v>
      </c>
      <c r="O332" s="463">
        <v>2.8626132746691999</v>
      </c>
      <c r="P332" s="463">
        <v>2.8705171198404678</v>
      </c>
      <c r="Q332" s="463">
        <v>3.1075837354840541</v>
      </c>
      <c r="R332" s="463">
        <v>3.210000874886346</v>
      </c>
      <c r="S332" s="463">
        <v>3.0551725179945732</v>
      </c>
      <c r="T332" s="463">
        <v>3.0687009093184678</v>
      </c>
      <c r="U332" s="463">
        <v>2.8934768670766804</v>
      </c>
      <c r="V332" s="463">
        <v>2.9387157506327966</v>
      </c>
      <c r="W332" s="463">
        <v>2.902796844070052</v>
      </c>
      <c r="X332" s="463">
        <v>3.0101859694379849</v>
      </c>
      <c r="Y332" s="463">
        <v>3.0754018692199869</v>
      </c>
      <c r="Z332" s="463">
        <v>3.0076047595638054</v>
      </c>
      <c r="AA332" s="463">
        <v>3.1119251717748386</v>
      </c>
      <c r="AB332" s="463">
        <v>3.138638016937549</v>
      </c>
      <c r="AC332" s="463">
        <v>3.2179910705794073</v>
      </c>
      <c r="AD332" s="463">
        <v>3.3172965039797497</v>
      </c>
      <c r="AE332" s="464">
        <v>3.4509278302032476</v>
      </c>
    </row>
    <row r="333" spans="1:31" x14ac:dyDescent="0.25">
      <c r="A333" s="183" t="s">
        <v>777</v>
      </c>
      <c r="B333" s="463">
        <v>2.0698460450481009</v>
      </c>
      <c r="C333" s="463">
        <v>2.1245750145203304</v>
      </c>
      <c r="D333" s="463">
        <v>2.1618308053776936</v>
      </c>
      <c r="E333" s="463">
        <v>2.177818601490439</v>
      </c>
      <c r="F333" s="463">
        <v>2.1875519774254806</v>
      </c>
      <c r="G333" s="463">
        <v>2.2436127322931592</v>
      </c>
      <c r="H333" s="463">
        <v>2.2982385508159076</v>
      </c>
      <c r="I333" s="463">
        <v>2.2768035345778368</v>
      </c>
      <c r="J333" s="463">
        <v>2.2721626160618733</v>
      </c>
      <c r="K333" s="463">
        <v>2.2407908703477766</v>
      </c>
      <c r="L333" s="463">
        <v>2.228519552875138</v>
      </c>
      <c r="M333" s="463">
        <v>2.3154702818115438</v>
      </c>
      <c r="N333" s="463">
        <v>2.3875771125248044</v>
      </c>
      <c r="O333" s="463">
        <v>2.4180619026424028</v>
      </c>
      <c r="P333" s="463">
        <v>2.470456153140224</v>
      </c>
      <c r="Q333" s="463">
        <v>2.4898257732379765</v>
      </c>
      <c r="R333" s="463">
        <v>2.4102158611908688</v>
      </c>
      <c r="S333" s="463">
        <v>2.3525911886866742</v>
      </c>
      <c r="T333" s="463">
        <v>2.3046805041756384</v>
      </c>
      <c r="U333" s="463">
        <v>2.3100590501236589</v>
      </c>
      <c r="V333" s="463">
        <v>2.305529054860501</v>
      </c>
      <c r="W333" s="463">
        <v>2.288495123562782</v>
      </c>
      <c r="X333" s="463">
        <v>2.1972681645887033</v>
      </c>
      <c r="Y333" s="463">
        <v>2.2308966269519441</v>
      </c>
      <c r="Z333" s="463">
        <v>2.1433372129763444</v>
      </c>
      <c r="AA333" s="463">
        <v>2.2035045267992976</v>
      </c>
      <c r="AB333" s="463">
        <v>2.136509707508528</v>
      </c>
      <c r="AC333" s="463">
        <v>2.2021199188065594</v>
      </c>
      <c r="AD333" s="463">
        <v>2.2675282513562403</v>
      </c>
      <c r="AE333" s="464">
        <v>2.3863661949553903</v>
      </c>
    </row>
    <row r="334" spans="1:31" x14ac:dyDescent="0.25">
      <c r="A334" s="183" t="s">
        <v>513</v>
      </c>
      <c r="B334" s="463">
        <v>3.9998487790584734</v>
      </c>
      <c r="C334" s="463">
        <v>3.8651116306713851</v>
      </c>
      <c r="D334" s="463">
        <v>3.8119308213698684</v>
      </c>
      <c r="E334" s="463">
        <v>3.6321254728181778</v>
      </c>
      <c r="F334" s="463">
        <v>3.3918006518042061</v>
      </c>
      <c r="G334" s="463">
        <v>3.254470209438288</v>
      </c>
      <c r="H334" s="463">
        <v>3.0977954286771481</v>
      </c>
      <c r="I334" s="463">
        <v>2.9555113953716994</v>
      </c>
      <c r="J334" s="463">
        <v>2.9390846415994556</v>
      </c>
      <c r="K334" s="463">
        <v>2.9029302211005081</v>
      </c>
      <c r="L334" s="463">
        <v>2.95614866151764</v>
      </c>
      <c r="M334" s="463">
        <v>3.0913384364216623</v>
      </c>
      <c r="N334" s="463">
        <v>3.4094735529721523</v>
      </c>
      <c r="O334" s="463">
        <v>3.6954946058158611</v>
      </c>
      <c r="P334" s="463">
        <v>4.0531047177296715</v>
      </c>
      <c r="Q334" s="463">
        <v>4.3716370055238079</v>
      </c>
      <c r="R334" s="463">
        <v>4.3698514074063253</v>
      </c>
      <c r="S334" s="463">
        <v>4.2056053128676831</v>
      </c>
      <c r="T334" s="463">
        <v>3.9319490372806576</v>
      </c>
      <c r="U334" s="463">
        <v>3.6022184744071906</v>
      </c>
      <c r="V334" s="463">
        <v>3.8268663640326221</v>
      </c>
      <c r="W334" s="463">
        <v>3.6118315690404086</v>
      </c>
      <c r="X334" s="463">
        <v>3.5007219067343307</v>
      </c>
      <c r="Y334" s="463">
        <v>3.6449720870272801</v>
      </c>
      <c r="Z334" s="463">
        <v>3.6815503449683651</v>
      </c>
      <c r="AA334" s="463">
        <v>3.6883578795644092</v>
      </c>
      <c r="AB334" s="463">
        <v>3.5928297540009377</v>
      </c>
      <c r="AC334" s="463">
        <v>3.6391712149907649</v>
      </c>
      <c r="AD334" s="463">
        <v>3.7264276793135438</v>
      </c>
      <c r="AE334" s="464">
        <v>3.8434447132686125</v>
      </c>
    </row>
    <row r="335" spans="1:31" x14ac:dyDescent="0.25">
      <c r="A335" s="183" t="s">
        <v>778</v>
      </c>
      <c r="B335" s="463">
        <v>2.9774905621446011</v>
      </c>
      <c r="C335" s="463">
        <v>2.5881214633605611</v>
      </c>
      <c r="D335" s="463">
        <v>2.4344588001789278</v>
      </c>
      <c r="E335" s="463">
        <v>2.524726252964546</v>
      </c>
      <c r="F335" s="463">
        <v>2.6157876344581439</v>
      </c>
      <c r="G335" s="463">
        <v>2.657973316778877</v>
      </c>
      <c r="H335" s="463">
        <v>2.6377283235313347</v>
      </c>
      <c r="I335" s="463">
        <v>2.6280335315642187</v>
      </c>
      <c r="J335" s="463">
        <v>2.588875718722305</v>
      </c>
      <c r="K335" s="463">
        <v>2.5161630347136614</v>
      </c>
      <c r="L335" s="463">
        <v>2.5398390065875436</v>
      </c>
      <c r="M335" s="463">
        <v>2.6460946968065984</v>
      </c>
      <c r="N335" s="463">
        <v>2.5868619407136295</v>
      </c>
      <c r="O335" s="463">
        <v>2.6675335985694799</v>
      </c>
      <c r="P335" s="463">
        <v>3.0773832734740756</v>
      </c>
      <c r="Q335" s="463">
        <v>3.1964237493669128</v>
      </c>
      <c r="R335" s="463">
        <v>3.1715817928364198</v>
      </c>
      <c r="S335" s="463">
        <v>2.9131979773385432</v>
      </c>
      <c r="T335" s="463">
        <v>2.8563450056400108</v>
      </c>
      <c r="U335" s="463">
        <v>2.7508855659691975</v>
      </c>
      <c r="V335" s="463">
        <v>2.7775467805898404</v>
      </c>
      <c r="W335" s="463">
        <v>2.6281336004323883</v>
      </c>
      <c r="X335" s="463">
        <v>2.5871388404156757</v>
      </c>
      <c r="Y335" s="463">
        <v>2.8031538464184877</v>
      </c>
      <c r="Z335" s="463">
        <v>2.8313215246277297</v>
      </c>
      <c r="AA335" s="463">
        <v>2.8245172059342769</v>
      </c>
      <c r="AB335" s="463">
        <v>2.8039644582402001</v>
      </c>
      <c r="AC335" s="463">
        <v>2.8667517036372794</v>
      </c>
      <c r="AD335" s="463">
        <v>3.0444071759393339</v>
      </c>
      <c r="AE335" s="464">
        <v>3.257858185434368</v>
      </c>
    </row>
    <row r="336" spans="1:31" x14ac:dyDescent="0.25">
      <c r="A336" s="183" t="s">
        <v>512</v>
      </c>
      <c r="B336" s="463">
        <v>2.0803987125520367</v>
      </c>
      <c r="C336" s="463">
        <v>2.2983995610920682</v>
      </c>
      <c r="D336" s="463">
        <v>2.6542764076361749</v>
      </c>
      <c r="E336" s="463">
        <v>2.8605176343571395</v>
      </c>
      <c r="F336" s="463">
        <v>3.1185018954182113</v>
      </c>
      <c r="G336" s="463">
        <v>3.1154858515558788</v>
      </c>
      <c r="H336" s="463">
        <v>3.1155159635536789</v>
      </c>
      <c r="I336" s="463">
        <v>2.9978204016436236</v>
      </c>
      <c r="J336" s="463">
        <v>2.8710554127555614</v>
      </c>
      <c r="K336" s="463">
        <v>2.8842815781588733</v>
      </c>
      <c r="L336" s="463">
        <v>2.7945950579152576</v>
      </c>
      <c r="M336" s="463">
        <v>2.8078223411957333</v>
      </c>
      <c r="N336" s="463">
        <v>2.8221850162566038</v>
      </c>
      <c r="O336" s="463">
        <v>3.0095779183139437</v>
      </c>
      <c r="P336" s="463">
        <v>3.2295079619353455</v>
      </c>
      <c r="Q336" s="463">
        <v>3.7765496213500258</v>
      </c>
      <c r="R336" s="463">
        <v>4.2411865994115372</v>
      </c>
      <c r="S336" s="463">
        <v>4.2964850050737438</v>
      </c>
      <c r="T336" s="463">
        <v>4.1095255945246425</v>
      </c>
      <c r="U336" s="463">
        <v>3.8050791742104</v>
      </c>
      <c r="V336" s="463">
        <v>3.6746902129994057</v>
      </c>
      <c r="W336" s="463">
        <v>3.4522942947677757</v>
      </c>
      <c r="X336" s="463">
        <v>3.5582095377184357</v>
      </c>
      <c r="Y336" s="463">
        <v>3.6356500149870516</v>
      </c>
      <c r="Z336" s="463">
        <v>3.6840437046118666</v>
      </c>
      <c r="AA336" s="463">
        <v>3.8109073289164761</v>
      </c>
      <c r="AB336" s="463">
        <v>4.0153756962754814</v>
      </c>
      <c r="AC336" s="463">
        <v>4.0392322810791512</v>
      </c>
      <c r="AD336" s="463">
        <v>4.0691945700866397</v>
      </c>
      <c r="AE336" s="464">
        <v>4.3972755481687811</v>
      </c>
    </row>
    <row r="337" spans="1:31" x14ac:dyDescent="0.25">
      <c r="A337" s="183" t="s">
        <v>779</v>
      </c>
      <c r="B337" s="463">
        <v>2.0758529010583606</v>
      </c>
      <c r="C337" s="463">
        <v>2.1327069383496382</v>
      </c>
      <c r="D337" s="463">
        <v>2.1350406194969942</v>
      </c>
      <c r="E337" s="463">
        <v>2.1994209250791679</v>
      </c>
      <c r="F337" s="463">
        <v>2.2289890300878579</v>
      </c>
      <c r="G337" s="463">
        <v>2.2572497661485502</v>
      </c>
      <c r="H337" s="463">
        <v>2.2866532891298479</v>
      </c>
      <c r="I337" s="463">
        <v>2.230641995661979</v>
      </c>
      <c r="J337" s="463">
        <v>2.2066812076345412</v>
      </c>
      <c r="K337" s="463">
        <v>2.1054269978038485</v>
      </c>
      <c r="L337" s="463">
        <v>2.0201990966958956</v>
      </c>
      <c r="M337" s="463">
        <v>2.0485720904137503</v>
      </c>
      <c r="N337" s="463">
        <v>2.131322361318742</v>
      </c>
      <c r="O337" s="463">
        <v>2.2197471269340028</v>
      </c>
      <c r="P337" s="463">
        <v>2.2371801846528157</v>
      </c>
      <c r="Q337" s="463">
        <v>2.2748551060693436</v>
      </c>
      <c r="R337" s="463">
        <v>2.2202020926551471</v>
      </c>
      <c r="S337" s="463">
        <v>2.1744941587306177</v>
      </c>
      <c r="T337" s="463">
        <v>2.0789618827641023</v>
      </c>
      <c r="U337" s="463">
        <v>2.1756525039190056</v>
      </c>
      <c r="V337" s="463">
        <v>2.4119257855087017</v>
      </c>
      <c r="W337" s="463">
        <v>2.2540089678008535</v>
      </c>
      <c r="X337" s="463">
        <v>2.2211423159795469</v>
      </c>
      <c r="Y337" s="463">
        <v>2.1125450933763807</v>
      </c>
      <c r="Z337" s="463">
        <v>2.1423126700655155</v>
      </c>
      <c r="AA337" s="463">
        <v>2.1787878674849486</v>
      </c>
      <c r="AB337" s="463">
        <v>2.3259426818441229</v>
      </c>
      <c r="AC337" s="463">
        <v>2.2087647356995128</v>
      </c>
      <c r="AD337" s="463">
        <v>2.094113692957583</v>
      </c>
      <c r="AE337" s="464">
        <v>2.1117905581182934</v>
      </c>
    </row>
    <row r="338" spans="1:31" x14ac:dyDescent="0.25">
      <c r="A338" s="183" t="s">
        <v>780</v>
      </c>
      <c r="B338" s="463">
        <v>2.3050820028729642</v>
      </c>
      <c r="C338" s="463">
        <v>2.3522971752488431</v>
      </c>
      <c r="D338" s="463">
        <v>2.3308925887134531</v>
      </c>
      <c r="E338" s="463">
        <v>2.3036440140536336</v>
      </c>
      <c r="F338" s="463">
        <v>2.3398565714161257</v>
      </c>
      <c r="G338" s="463">
        <v>2.3000587776110728</v>
      </c>
      <c r="H338" s="463">
        <v>2.3123987486419457</v>
      </c>
      <c r="I338" s="463">
        <v>2.2873259482155954</v>
      </c>
      <c r="J338" s="463">
        <v>2.2248686968674991</v>
      </c>
      <c r="K338" s="463">
        <v>2.2437201368695452</v>
      </c>
      <c r="L338" s="463">
        <v>2.349591894880827</v>
      </c>
      <c r="M338" s="463">
        <v>2.5715760759583777</v>
      </c>
      <c r="N338" s="463">
        <v>2.839538715777234</v>
      </c>
      <c r="O338" s="463">
        <v>3.0609390133735843</v>
      </c>
      <c r="P338" s="463">
        <v>3.3494036196698511</v>
      </c>
      <c r="Q338" s="463">
        <v>3.6151534480954166</v>
      </c>
      <c r="R338" s="463">
        <v>3.7242941614138836</v>
      </c>
      <c r="S338" s="463">
        <v>3.5966492508535901</v>
      </c>
      <c r="T338" s="463">
        <v>3.226259167414443</v>
      </c>
      <c r="U338" s="463">
        <v>3.1076055115393979</v>
      </c>
      <c r="V338" s="463">
        <v>3.082470657083098</v>
      </c>
      <c r="W338" s="463">
        <v>2.8574257736533677</v>
      </c>
      <c r="X338" s="463">
        <v>2.726766004524054</v>
      </c>
      <c r="Y338" s="463">
        <v>2.7143297764262879</v>
      </c>
      <c r="Z338" s="463">
        <v>2.7464740404794012</v>
      </c>
      <c r="AA338" s="463">
        <v>2.8229083806783324</v>
      </c>
      <c r="AB338" s="463">
        <v>2.7977167927513316</v>
      </c>
      <c r="AC338" s="463">
        <v>2.7872595812947676</v>
      </c>
      <c r="AD338" s="463">
        <v>2.8790689113446879</v>
      </c>
      <c r="AE338" s="464">
        <v>2.9736091194796295</v>
      </c>
    </row>
    <row r="339" spans="1:31" x14ac:dyDescent="0.25">
      <c r="A339" s="183" t="s">
        <v>781</v>
      </c>
      <c r="B339" s="463">
        <v>2.7018895670607495</v>
      </c>
      <c r="C339" s="463">
        <v>2.7815245462050724</v>
      </c>
      <c r="D339" s="463">
        <v>2.8906831879123378</v>
      </c>
      <c r="E339" s="463">
        <v>2.9591651975097144</v>
      </c>
      <c r="F339" s="463">
        <v>3.0780316428607732</v>
      </c>
      <c r="G339" s="463">
        <v>3.0567846940692012</v>
      </c>
      <c r="H339" s="463">
        <v>3.0429626083918895</v>
      </c>
      <c r="I339" s="463">
        <v>3.0610967297106133</v>
      </c>
      <c r="J339" s="463">
        <v>3.0400440085153151</v>
      </c>
      <c r="K339" s="463">
        <v>2.9956750035270217</v>
      </c>
      <c r="L339" s="463">
        <v>3.0976649330257975</v>
      </c>
      <c r="M339" s="463">
        <v>3.266569825629126</v>
      </c>
      <c r="N339" s="463">
        <v>3.4350055716910615</v>
      </c>
      <c r="O339" s="463">
        <v>3.5586526173199982</v>
      </c>
      <c r="P339" s="463">
        <v>3.7296045633105153</v>
      </c>
      <c r="Q339" s="463">
        <v>3.9297034312020722</v>
      </c>
      <c r="R339" s="463">
        <v>3.9464162199690591</v>
      </c>
      <c r="S339" s="463">
        <v>3.8434131090222072</v>
      </c>
      <c r="T339" s="463">
        <v>3.7692649794705253</v>
      </c>
      <c r="U339" s="463">
        <v>3.8060753875855089</v>
      </c>
      <c r="V339" s="463">
        <v>3.7588795137708266</v>
      </c>
      <c r="W339" s="463">
        <v>3.7359161120249085</v>
      </c>
      <c r="X339" s="463">
        <v>3.6397353632100931</v>
      </c>
      <c r="Y339" s="463">
        <v>3.6063568797796197</v>
      </c>
      <c r="Z339" s="463">
        <v>3.5148399731819038</v>
      </c>
      <c r="AA339" s="463">
        <v>3.4898237244811274</v>
      </c>
      <c r="AB339" s="463">
        <v>3.545957074040726</v>
      </c>
      <c r="AC339" s="463">
        <v>3.6547116443163254</v>
      </c>
      <c r="AD339" s="463">
        <v>3.7638954141828589</v>
      </c>
      <c r="AE339" s="464">
        <v>3.9719431904213196</v>
      </c>
    </row>
    <row r="340" spans="1:31" x14ac:dyDescent="0.25">
      <c r="A340" s="183" t="s">
        <v>782</v>
      </c>
      <c r="B340" s="463">
        <v>1.7368446417022414</v>
      </c>
      <c r="C340" s="463">
        <v>1.7923800441550373</v>
      </c>
      <c r="D340" s="463">
        <v>1.8600970619063055</v>
      </c>
      <c r="E340" s="463">
        <v>1.9074001187706557</v>
      </c>
      <c r="F340" s="463">
        <v>1.9610875184540326</v>
      </c>
      <c r="G340" s="463">
        <v>1.9375004692148654</v>
      </c>
      <c r="H340" s="463">
        <v>2.055633486447261</v>
      </c>
      <c r="I340" s="463">
        <v>2.0220069377862537</v>
      </c>
      <c r="J340" s="463">
        <v>2.0192484988065247</v>
      </c>
      <c r="K340" s="463">
        <v>1.9941586713327084</v>
      </c>
      <c r="L340" s="463">
        <v>2.0830749931397294</v>
      </c>
      <c r="M340" s="463">
        <v>2.1666135622289628</v>
      </c>
      <c r="N340" s="463">
        <v>2.310121942401322</v>
      </c>
      <c r="O340" s="463">
        <v>2.3412262858701944</v>
      </c>
      <c r="P340" s="463">
        <v>2.4174214129683289</v>
      </c>
      <c r="Q340" s="463">
        <v>2.477845476819696</v>
      </c>
      <c r="R340" s="463">
        <v>2.4769857785088667</v>
      </c>
      <c r="S340" s="463">
        <v>2.3764198670029284</v>
      </c>
      <c r="T340" s="463">
        <v>2.3371617198026855</v>
      </c>
      <c r="U340" s="463">
        <v>2.3377528795197966</v>
      </c>
      <c r="V340" s="463">
        <v>2.3021109579166272</v>
      </c>
      <c r="W340" s="463">
        <v>2.2169360730087377</v>
      </c>
      <c r="X340" s="463">
        <v>2.2126532047011258</v>
      </c>
      <c r="Y340" s="463">
        <v>2.194054291356478</v>
      </c>
      <c r="Z340" s="463">
        <v>2.1968973754356096</v>
      </c>
      <c r="AA340" s="463">
        <v>2.2777326175625587</v>
      </c>
      <c r="AB340" s="463">
        <v>2.3386487299935674</v>
      </c>
      <c r="AC340" s="463">
        <v>2.3377433637719784</v>
      </c>
      <c r="AD340" s="463">
        <v>2.3998917067509411</v>
      </c>
      <c r="AE340" s="464">
        <v>2.3518873349229308</v>
      </c>
    </row>
    <row r="341" spans="1:31" x14ac:dyDescent="0.25">
      <c r="A341" s="183" t="s">
        <v>514</v>
      </c>
      <c r="B341" s="463">
        <v>2.5876219919466807</v>
      </c>
      <c r="C341" s="463">
        <v>2.5654651386206151</v>
      </c>
      <c r="D341" s="463">
        <v>2.651887913586406</v>
      </c>
      <c r="E341" s="463">
        <v>2.6068959273823813</v>
      </c>
      <c r="F341" s="463">
        <v>2.5122168124360553</v>
      </c>
      <c r="G341" s="463">
        <v>2.4702901614622386</v>
      </c>
      <c r="H341" s="463">
        <v>2.4725061244906756</v>
      </c>
      <c r="I341" s="463">
        <v>2.5121342781346105</v>
      </c>
      <c r="J341" s="463">
        <v>2.5097226176179688</v>
      </c>
      <c r="K341" s="463">
        <v>2.451716946533415</v>
      </c>
      <c r="L341" s="463">
        <v>2.5114901960847238</v>
      </c>
      <c r="M341" s="463">
        <v>2.5711601766051171</v>
      </c>
      <c r="N341" s="463">
        <v>2.6119714335004853</v>
      </c>
      <c r="O341" s="463">
        <v>2.6713498424361015</v>
      </c>
      <c r="P341" s="463">
        <v>2.7474884026168356</v>
      </c>
      <c r="Q341" s="463">
        <v>2.9929421781690815</v>
      </c>
      <c r="R341" s="463">
        <v>3.0304833494908818</v>
      </c>
      <c r="S341" s="463">
        <v>2.8776409247501449</v>
      </c>
      <c r="T341" s="463">
        <v>2.5771149126431543</v>
      </c>
      <c r="U341" s="463">
        <v>2.4646220255451721</v>
      </c>
      <c r="V341" s="463">
        <v>2.5972597863409348</v>
      </c>
      <c r="W341" s="463">
        <v>2.4257120674397723</v>
      </c>
      <c r="X341" s="463">
        <v>2.4170857087752395</v>
      </c>
      <c r="Y341" s="463">
        <v>2.5488709102751237</v>
      </c>
      <c r="Z341" s="463">
        <v>2.6349480316229745</v>
      </c>
      <c r="AA341" s="463">
        <v>2.7232942761217842</v>
      </c>
      <c r="AB341" s="463">
        <v>2.7446169756954801</v>
      </c>
      <c r="AC341" s="463">
        <v>2.7428548315128847</v>
      </c>
      <c r="AD341" s="463">
        <v>2.8040414960361528</v>
      </c>
      <c r="AE341" s="464">
        <v>2.9010714282520209</v>
      </c>
    </row>
    <row r="342" spans="1:31" x14ac:dyDescent="0.25">
      <c r="A342" s="183" t="s">
        <v>515</v>
      </c>
      <c r="B342" s="463">
        <v>3.5425702073050322</v>
      </c>
      <c r="C342" s="463">
        <v>3.6066002989868418</v>
      </c>
      <c r="D342" s="463">
        <v>3.5371178520512192</v>
      </c>
      <c r="E342" s="463">
        <v>3.4107557366444934</v>
      </c>
      <c r="F342" s="463">
        <v>3.1676448449307539</v>
      </c>
      <c r="G342" s="463">
        <v>3.0388601621039917</v>
      </c>
      <c r="H342" s="463">
        <v>2.7830968043029611</v>
      </c>
      <c r="I342" s="463">
        <v>2.61633014039825</v>
      </c>
      <c r="J342" s="463">
        <v>3.215070183901938</v>
      </c>
      <c r="K342" s="463">
        <v>3.2752868790673229</v>
      </c>
      <c r="L342" s="463">
        <v>3.7437256555189506</v>
      </c>
      <c r="M342" s="463">
        <v>4.4278289521678591</v>
      </c>
      <c r="N342" s="463">
        <v>5.0384238960008956</v>
      </c>
      <c r="O342" s="463">
        <v>5.4551013570061571</v>
      </c>
      <c r="P342" s="463">
        <v>6.2667039522210519</v>
      </c>
      <c r="Q342" s="463">
        <v>7.5795217346108084</v>
      </c>
      <c r="R342" s="463">
        <v>7.5399261023760715</v>
      </c>
      <c r="S342" s="463">
        <v>6.3792448329686691</v>
      </c>
      <c r="T342" s="463">
        <v>4.0263680401405102</v>
      </c>
      <c r="U342" s="463">
        <v>2.930898086289996</v>
      </c>
      <c r="V342" s="463">
        <v>3.2009265593348859</v>
      </c>
      <c r="W342" s="463">
        <v>3.0997426623892705</v>
      </c>
      <c r="X342" s="463">
        <v>3.2322040655754813</v>
      </c>
      <c r="Y342" s="463">
        <v>4.0807443633389031</v>
      </c>
      <c r="Z342" s="463">
        <v>4.769769597926528</v>
      </c>
      <c r="AA342" s="463">
        <v>5.0886332856255381</v>
      </c>
      <c r="AB342" s="463">
        <v>5.2963473414418436</v>
      </c>
      <c r="AC342" s="463">
        <v>5.4844481419847604</v>
      </c>
      <c r="AD342" s="463">
        <v>5.7389578935555727</v>
      </c>
      <c r="AE342" s="464">
        <v>5.781876207602151</v>
      </c>
    </row>
    <row r="343" spans="1:31" x14ac:dyDescent="0.25">
      <c r="A343" s="183" t="s">
        <v>783</v>
      </c>
      <c r="B343" s="463">
        <v>2.7234587335949523</v>
      </c>
      <c r="C343" s="463">
        <v>2.7620585721814015</v>
      </c>
      <c r="D343" s="463">
        <v>2.8564748965083813</v>
      </c>
      <c r="E343" s="463">
        <v>2.8478009593925671</v>
      </c>
      <c r="F343" s="463">
        <v>2.852250158097565</v>
      </c>
      <c r="G343" s="463">
        <v>2.8653075449024414</v>
      </c>
      <c r="H343" s="463">
        <v>2.8060613739968518</v>
      </c>
      <c r="I343" s="463">
        <v>2.7548666892082228</v>
      </c>
      <c r="J343" s="463">
        <v>2.7743009020515528</v>
      </c>
      <c r="K343" s="463">
        <v>2.7076902794964206</v>
      </c>
      <c r="L343" s="463">
        <v>2.7758372010897983</v>
      </c>
      <c r="M343" s="463">
        <v>2.9190551482212319</v>
      </c>
      <c r="N343" s="463">
        <v>3.0568578257380321</v>
      </c>
      <c r="O343" s="463">
        <v>3.2017470455664694</v>
      </c>
      <c r="P343" s="463">
        <v>3.4009141640729497</v>
      </c>
      <c r="Q343" s="463">
        <v>3.9293704715713802</v>
      </c>
      <c r="R343" s="463">
        <v>4.4029344688991854</v>
      </c>
      <c r="S343" s="463">
        <v>4.5282963896129722</v>
      </c>
      <c r="T343" s="463">
        <v>4.5183935361082872</v>
      </c>
      <c r="U343" s="463">
        <v>4.4966257533529861</v>
      </c>
      <c r="V343" s="463">
        <v>4.3360579643083144</v>
      </c>
      <c r="W343" s="463">
        <v>4.1711714405790499</v>
      </c>
      <c r="X343" s="463">
        <v>4.0642056052325088</v>
      </c>
      <c r="Y343" s="463">
        <v>4.057185327274456</v>
      </c>
      <c r="Z343" s="463">
        <v>4.1471744151817829</v>
      </c>
      <c r="AA343" s="463">
        <v>4.1306719245125301</v>
      </c>
      <c r="AB343" s="463">
        <v>4.1147116050782069</v>
      </c>
      <c r="AC343" s="463">
        <v>4.1727075173921477</v>
      </c>
      <c r="AD343" s="463">
        <v>4.2602634549832228</v>
      </c>
      <c r="AE343" s="464">
        <v>4.4478250622480697</v>
      </c>
    </row>
    <row r="344" spans="1:31" x14ac:dyDescent="0.25">
      <c r="A344" s="183" t="s">
        <v>784</v>
      </c>
      <c r="B344" s="463">
        <v>2.7982812229778782</v>
      </c>
      <c r="C344" s="463">
        <v>2.7497445253376172</v>
      </c>
      <c r="D344" s="463">
        <v>2.7925214716916633</v>
      </c>
      <c r="E344" s="463">
        <v>2.7621471913054507</v>
      </c>
      <c r="F344" s="463">
        <v>2.6400634447580327</v>
      </c>
      <c r="G344" s="463">
        <v>2.6242914066863077</v>
      </c>
      <c r="H344" s="463">
        <v>2.650329079108602</v>
      </c>
      <c r="I344" s="463">
        <v>2.5911886762769729</v>
      </c>
      <c r="J344" s="463">
        <v>2.6156888471109663</v>
      </c>
      <c r="K344" s="463">
        <v>2.5907566937854813</v>
      </c>
      <c r="L344" s="463">
        <v>2.6063081510397965</v>
      </c>
      <c r="M344" s="463">
        <v>2.7044203793179</v>
      </c>
      <c r="N344" s="463">
        <v>2.7998973880681488</v>
      </c>
      <c r="O344" s="463">
        <v>2.8825600656416994</v>
      </c>
      <c r="P344" s="463">
        <v>2.9811031824956067</v>
      </c>
      <c r="Q344" s="463">
        <v>3.0802248724252186</v>
      </c>
      <c r="R344" s="463">
        <v>3.0968491135215479</v>
      </c>
      <c r="S344" s="463">
        <v>3.1808474201662622</v>
      </c>
      <c r="T344" s="463">
        <v>3.1404691470725989</v>
      </c>
      <c r="U344" s="463">
        <v>3.222325672641928</v>
      </c>
      <c r="V344" s="463">
        <v>3.0339367808610791</v>
      </c>
      <c r="W344" s="463">
        <v>2.9868529327976403</v>
      </c>
      <c r="X344" s="463">
        <v>2.8409305921877182</v>
      </c>
      <c r="Y344" s="463">
        <v>2.9438261143734397</v>
      </c>
      <c r="Z344" s="463">
        <v>2.8795589511523825</v>
      </c>
      <c r="AA344" s="463">
        <v>2.9385723436524605</v>
      </c>
      <c r="AB344" s="463">
        <v>2.8583825393947753</v>
      </c>
      <c r="AC344" s="463">
        <v>2.8534976941544086</v>
      </c>
      <c r="AD344" s="463">
        <v>2.9592751684497074</v>
      </c>
      <c r="AE344" s="464">
        <v>3.2069931959091429</v>
      </c>
    </row>
    <row r="345" spans="1:31" x14ac:dyDescent="0.25">
      <c r="A345" s="183" t="s">
        <v>785</v>
      </c>
      <c r="B345" s="463">
        <v>2.4181598742469963</v>
      </c>
      <c r="C345" s="463">
        <v>2.4780998390248277</v>
      </c>
      <c r="D345" s="463">
        <v>2.5902054589706021</v>
      </c>
      <c r="E345" s="463">
        <v>2.635542211563199</v>
      </c>
      <c r="F345" s="463">
        <v>2.5760318242386013</v>
      </c>
      <c r="G345" s="463">
        <v>2.5457865173754897</v>
      </c>
      <c r="H345" s="463">
        <v>2.5803346010358972</v>
      </c>
      <c r="I345" s="463">
        <v>2.5496691807524052</v>
      </c>
      <c r="J345" s="463">
        <v>2.5964961734683025</v>
      </c>
      <c r="K345" s="463">
        <v>2.5172802632207585</v>
      </c>
      <c r="L345" s="463">
        <v>2.4936293855800411</v>
      </c>
      <c r="M345" s="463">
        <v>2.6199437160422701</v>
      </c>
      <c r="N345" s="463">
        <v>2.7338110804884828</v>
      </c>
      <c r="O345" s="463">
        <v>2.7946116595228867</v>
      </c>
      <c r="P345" s="463">
        <v>2.8912423018352285</v>
      </c>
      <c r="Q345" s="463">
        <v>3.0385298118529231</v>
      </c>
      <c r="R345" s="463">
        <v>3.1711150915719863</v>
      </c>
      <c r="S345" s="463">
        <v>3.245317808023986</v>
      </c>
      <c r="T345" s="463">
        <v>3.2449940199629621</v>
      </c>
      <c r="U345" s="463">
        <v>3.2019390501463332</v>
      </c>
      <c r="V345" s="463">
        <v>3.1005526638557841</v>
      </c>
      <c r="W345" s="463">
        <v>3.0255010752331777</v>
      </c>
      <c r="X345" s="463">
        <v>2.9662571609235058</v>
      </c>
      <c r="Y345" s="463">
        <v>2.9350751546397746</v>
      </c>
      <c r="Z345" s="463">
        <v>2.7880947181225975</v>
      </c>
      <c r="AA345" s="463">
        <v>2.760632627327881</v>
      </c>
      <c r="AB345" s="463">
        <v>2.6540978471717138</v>
      </c>
      <c r="AC345" s="463">
        <v>2.6311103800638342</v>
      </c>
      <c r="AD345" s="463">
        <v>2.5198659064244064</v>
      </c>
      <c r="AE345" s="464">
        <v>2.5664488092288988</v>
      </c>
    </row>
    <row r="346" spans="1:31" x14ac:dyDescent="0.25">
      <c r="A346" s="183" t="s">
        <v>516</v>
      </c>
      <c r="B346" s="463">
        <v>2.5156823051739892</v>
      </c>
      <c r="C346" s="463">
        <v>2.3762259322780479</v>
      </c>
      <c r="D346" s="463">
        <v>2.4168915045933845</v>
      </c>
      <c r="E346" s="463">
        <v>2.5120414809982896</v>
      </c>
      <c r="F346" s="463">
        <v>2.4235729650370352</v>
      </c>
      <c r="G346" s="463">
        <v>2.3381488020411236</v>
      </c>
      <c r="H346" s="463">
        <v>2.2057110797008428</v>
      </c>
      <c r="I346" s="463">
        <v>2.1373384167187357</v>
      </c>
      <c r="J346" s="463">
        <v>2.0629697351113179</v>
      </c>
      <c r="K346" s="463">
        <v>2.0425101690381116</v>
      </c>
      <c r="L346" s="463">
        <v>1.9534026185937385</v>
      </c>
      <c r="M346" s="463">
        <v>2.0519781116660201</v>
      </c>
      <c r="N346" s="463">
        <v>2.0646862130298165</v>
      </c>
      <c r="O346" s="463">
        <v>2.2275905209848017</v>
      </c>
      <c r="P346" s="463">
        <v>2.2658803777670546</v>
      </c>
      <c r="Q346" s="463">
        <v>2.4448435089842748</v>
      </c>
      <c r="R346" s="463">
        <v>2.5014152413365327</v>
      </c>
      <c r="S346" s="463">
        <v>2.5369593494520646</v>
      </c>
      <c r="T346" s="463">
        <v>2.4231312321872123</v>
      </c>
      <c r="U346" s="463">
        <v>2.426435630713208</v>
      </c>
      <c r="V346" s="463">
        <v>2.4735384910026252</v>
      </c>
      <c r="W346" s="463">
        <v>2.3931727688207243</v>
      </c>
      <c r="X346" s="463">
        <v>2.4081456267584742</v>
      </c>
      <c r="Y346" s="463">
        <v>2.4071634311931818</v>
      </c>
      <c r="Z346" s="463">
        <v>2.3406155044641701</v>
      </c>
      <c r="AA346" s="463">
        <v>2.3094802243510504</v>
      </c>
      <c r="AB346" s="463">
        <v>2.2378161080097381</v>
      </c>
      <c r="AC346" s="463">
        <v>2.2446566862903219</v>
      </c>
      <c r="AD346" s="463">
        <v>2.3256199917465725</v>
      </c>
      <c r="AE346" s="464">
        <v>2.4753425317439772</v>
      </c>
    </row>
    <row r="347" spans="1:31" x14ac:dyDescent="0.25">
      <c r="A347" s="183" t="s">
        <v>786</v>
      </c>
      <c r="B347" s="463">
        <v>2.9466561980309462</v>
      </c>
      <c r="C347" s="463">
        <v>3.0755441143478039</v>
      </c>
      <c r="D347" s="463">
        <v>3.0969679510875054</v>
      </c>
      <c r="E347" s="463">
        <v>3.2001945242156467</v>
      </c>
      <c r="F347" s="463">
        <v>3.3039659412405888</v>
      </c>
      <c r="G347" s="463">
        <v>3.2720901924431898</v>
      </c>
      <c r="H347" s="463">
        <v>3.4670732655028282</v>
      </c>
      <c r="I347" s="463">
        <v>3.3480882989990866</v>
      </c>
      <c r="J347" s="463">
        <v>3.2765972226382249</v>
      </c>
      <c r="K347" s="463">
        <v>3.22280654695723</v>
      </c>
      <c r="L347" s="463">
        <v>3.301463987771557</v>
      </c>
      <c r="M347" s="463">
        <v>3.4722221119696477</v>
      </c>
      <c r="N347" s="463">
        <v>3.671770548233285</v>
      </c>
      <c r="O347" s="463">
        <v>3.6209310683102078</v>
      </c>
      <c r="P347" s="463">
        <v>3.8523466299761511</v>
      </c>
      <c r="Q347" s="463">
        <v>4.0309518410135841</v>
      </c>
      <c r="R347" s="463">
        <v>4.0534638415198598</v>
      </c>
      <c r="S347" s="463">
        <v>4.0335845733979463</v>
      </c>
      <c r="T347" s="463">
        <v>4.3197814526763167</v>
      </c>
      <c r="U347" s="463">
        <v>4.161938641849515</v>
      </c>
      <c r="V347" s="463">
        <v>4.0914754849728974</v>
      </c>
      <c r="W347" s="463">
        <v>3.7425999065742905</v>
      </c>
      <c r="X347" s="463">
        <v>3.6996671990889096</v>
      </c>
      <c r="Y347" s="463">
        <v>3.8067251578478194</v>
      </c>
      <c r="Z347" s="463">
        <v>3.7880813592717026</v>
      </c>
      <c r="AA347" s="463">
        <v>3.7766161001156302</v>
      </c>
      <c r="AB347" s="463">
        <v>3.8477967978833298</v>
      </c>
      <c r="AC347" s="463">
        <v>4.0127244000175031</v>
      </c>
      <c r="AD347" s="463">
        <v>4.2332471497900164</v>
      </c>
      <c r="AE347" s="464">
        <v>4.3013399584373015</v>
      </c>
    </row>
    <row r="348" spans="1:31" x14ac:dyDescent="0.25">
      <c r="A348" s="183" t="s">
        <v>517</v>
      </c>
      <c r="B348" s="463">
        <v>2.6794551212610256</v>
      </c>
      <c r="C348" s="463">
        <v>2.6143561161509714</v>
      </c>
      <c r="D348" s="463">
        <v>2.619909385390514</v>
      </c>
      <c r="E348" s="463">
        <v>2.6112454817050157</v>
      </c>
      <c r="F348" s="463">
        <v>2.5864042946200749</v>
      </c>
      <c r="G348" s="463">
        <v>2.5355005377087836</v>
      </c>
      <c r="H348" s="463">
        <v>2.5376970544169093</v>
      </c>
      <c r="I348" s="463">
        <v>2.4729050280388378</v>
      </c>
      <c r="J348" s="463">
        <v>2.4980173729298092</v>
      </c>
      <c r="K348" s="463">
        <v>2.5202607259716032</v>
      </c>
      <c r="L348" s="463">
        <v>2.8769744092425693</v>
      </c>
      <c r="M348" s="463">
        <v>3.1575651233198014</v>
      </c>
      <c r="N348" s="463">
        <v>3.4356012402873652</v>
      </c>
      <c r="O348" s="463">
        <v>3.5733884019507411</v>
      </c>
      <c r="P348" s="463">
        <v>3.8914432955119338</v>
      </c>
      <c r="Q348" s="463">
        <v>4.7029880589299129</v>
      </c>
      <c r="R348" s="463">
        <v>5.0812692031180013</v>
      </c>
      <c r="S348" s="463">
        <v>4.6095534936014291</v>
      </c>
      <c r="T348" s="463">
        <v>3.7622073381592371</v>
      </c>
      <c r="U348" s="463">
        <v>3.0442366808365797</v>
      </c>
      <c r="V348" s="463">
        <v>2.9624387882171477</v>
      </c>
      <c r="W348" s="463">
        <v>2.6733276429429607</v>
      </c>
      <c r="X348" s="463">
        <v>2.8659714217657579</v>
      </c>
      <c r="Y348" s="463">
        <v>3.2911571003177076</v>
      </c>
      <c r="Z348" s="463">
        <v>3.3217951125408907</v>
      </c>
      <c r="AA348" s="463">
        <v>3.5185430579621757</v>
      </c>
      <c r="AB348" s="463">
        <v>3.9001100986266448</v>
      </c>
      <c r="AC348" s="463">
        <v>4.1662793950669892</v>
      </c>
      <c r="AD348" s="463">
        <v>4.2567822164953926</v>
      </c>
      <c r="AE348" s="464">
        <v>4.2688663978747945</v>
      </c>
    </row>
    <row r="349" spans="1:31" x14ac:dyDescent="0.25">
      <c r="A349" s="183" t="s">
        <v>787</v>
      </c>
      <c r="B349" s="463">
        <v>1.6140421951665052</v>
      </c>
      <c r="C349" s="463">
        <v>1.6211633360878763</v>
      </c>
      <c r="D349" s="463">
        <v>1.6495666618994043</v>
      </c>
      <c r="E349" s="463">
        <v>1.6950952597425908</v>
      </c>
      <c r="F349" s="463">
        <v>1.8173603420541893</v>
      </c>
      <c r="G349" s="463">
        <v>1.8140080678257053</v>
      </c>
      <c r="H349" s="463">
        <v>1.8994285176813965</v>
      </c>
      <c r="I349" s="463">
        <v>1.9223574898622473</v>
      </c>
      <c r="J349" s="463">
        <v>1.9816719290420779</v>
      </c>
      <c r="K349" s="463">
        <v>2.0031366211554107</v>
      </c>
      <c r="L349" s="463">
        <v>2.0712416986381132</v>
      </c>
      <c r="M349" s="463">
        <v>2.1376015837566804</v>
      </c>
      <c r="N349" s="463">
        <v>2.1688970250539858</v>
      </c>
      <c r="O349" s="463">
        <v>2.1885729700428223</v>
      </c>
      <c r="P349" s="463">
        <v>2.2327835011969781</v>
      </c>
      <c r="Q349" s="463">
        <v>2.2010392029130506</v>
      </c>
      <c r="R349" s="463">
        <v>2.2150256012962979</v>
      </c>
      <c r="S349" s="463">
        <v>2.1041473491515781</v>
      </c>
      <c r="T349" s="463">
        <v>2.0387293036452956</v>
      </c>
      <c r="U349" s="463">
        <v>1.9768038641687558</v>
      </c>
      <c r="V349" s="463">
        <v>1.8978413664119138</v>
      </c>
      <c r="W349" s="463">
        <v>1.8506510177628017</v>
      </c>
      <c r="X349" s="463">
        <v>1.8859080309173188</v>
      </c>
      <c r="Y349" s="463">
        <v>1.9503367639413747</v>
      </c>
      <c r="Z349" s="463">
        <v>1.9987571121848906</v>
      </c>
      <c r="AA349" s="463">
        <v>1.9987605292313726</v>
      </c>
      <c r="AB349" s="463">
        <v>1.9967026117477946</v>
      </c>
      <c r="AC349" s="463">
        <v>1.8932636677982373</v>
      </c>
      <c r="AD349" s="463">
        <v>1.9035714217860196</v>
      </c>
      <c r="AE349" s="464">
        <v>1.9456971775217757</v>
      </c>
    </row>
    <row r="350" spans="1:31" x14ac:dyDescent="0.25">
      <c r="A350" s="183" t="s">
        <v>788</v>
      </c>
      <c r="B350" s="463">
        <v>2.2046905961785281</v>
      </c>
      <c r="C350" s="463">
        <v>2.162709960752804</v>
      </c>
      <c r="D350" s="463">
        <v>2.1890005252593792</v>
      </c>
      <c r="E350" s="463">
        <v>2.2557739352418147</v>
      </c>
      <c r="F350" s="463">
        <v>2.1816004362725083</v>
      </c>
      <c r="G350" s="463">
        <v>2.1670399603056802</v>
      </c>
      <c r="H350" s="463">
        <v>2.1167747775244345</v>
      </c>
      <c r="I350" s="463">
        <v>2.1494855832131323</v>
      </c>
      <c r="J350" s="463">
        <v>2.1667122561130197</v>
      </c>
      <c r="K350" s="463">
        <v>2.1761392118018059</v>
      </c>
      <c r="L350" s="463">
        <v>2.2167642354451615</v>
      </c>
      <c r="M350" s="463">
        <v>2.2714402286978284</v>
      </c>
      <c r="N350" s="463">
        <v>2.3442820482709226</v>
      </c>
      <c r="O350" s="463">
        <v>2.4068494467391308</v>
      </c>
      <c r="P350" s="463">
        <v>2.5575675280273922</v>
      </c>
      <c r="Q350" s="463">
        <v>2.5351551534328038</v>
      </c>
      <c r="R350" s="463">
        <v>2.4824025102781402</v>
      </c>
      <c r="S350" s="463">
        <v>2.4555111475506362</v>
      </c>
      <c r="T350" s="463">
        <v>2.4559291071444078</v>
      </c>
      <c r="U350" s="463">
        <v>2.5029188696391054</v>
      </c>
      <c r="V350" s="463">
        <v>2.4449193594774887</v>
      </c>
      <c r="W350" s="463">
        <v>2.4902340671222962</v>
      </c>
      <c r="X350" s="463">
        <v>2.4925113533514227</v>
      </c>
      <c r="Y350" s="463">
        <v>2.5376653860006178</v>
      </c>
      <c r="Z350" s="463">
        <v>2.6493575069757962</v>
      </c>
      <c r="AA350" s="463">
        <v>2.7878596174615664</v>
      </c>
      <c r="AB350" s="463">
        <v>2.7820966972251706</v>
      </c>
      <c r="AC350" s="463">
        <v>2.7239793919125157</v>
      </c>
      <c r="AD350" s="463">
        <v>2.7537127635244389</v>
      </c>
      <c r="AE350" s="464">
        <v>2.8700205916067443</v>
      </c>
    </row>
    <row r="351" spans="1:31" x14ac:dyDescent="0.25">
      <c r="A351" s="183" t="s">
        <v>789</v>
      </c>
      <c r="B351" s="463">
        <v>2.8488078075913079</v>
      </c>
      <c r="C351" s="463">
        <v>2.9491147950569725</v>
      </c>
      <c r="D351" s="463">
        <v>3.0783275738848022</v>
      </c>
      <c r="E351" s="463">
        <v>3.1496955399305064</v>
      </c>
      <c r="F351" s="463">
        <v>3.1351491993098404</v>
      </c>
      <c r="G351" s="463">
        <v>3.0990579727239513</v>
      </c>
      <c r="H351" s="463">
        <v>3.0977731158529629</v>
      </c>
      <c r="I351" s="463">
        <v>3.1222356787345005</v>
      </c>
      <c r="J351" s="463">
        <v>3.266505933497295</v>
      </c>
      <c r="K351" s="463">
        <v>3.3154060937224146</v>
      </c>
      <c r="L351" s="463">
        <v>3.482650305822641</v>
      </c>
      <c r="M351" s="463">
        <v>3.6816755721847341</v>
      </c>
      <c r="N351" s="463">
        <v>3.8958123993381815</v>
      </c>
      <c r="O351" s="463">
        <v>3.9607384304208089</v>
      </c>
      <c r="P351" s="463">
        <v>4.3917079869294042</v>
      </c>
      <c r="Q351" s="463">
        <v>5.0681985200531114</v>
      </c>
      <c r="R351" s="463">
        <v>5.5663734423211535</v>
      </c>
      <c r="S351" s="463">
        <v>4.9001833061126812</v>
      </c>
      <c r="T351" s="463">
        <v>3.9134521304037415</v>
      </c>
      <c r="U351" s="463">
        <v>3.3462924605397517</v>
      </c>
      <c r="V351" s="463">
        <v>3.4721578988720201</v>
      </c>
      <c r="W351" s="463">
        <v>3.4478215972489803</v>
      </c>
      <c r="X351" s="463">
        <v>3.5546374966260426</v>
      </c>
      <c r="Y351" s="463">
        <v>3.8936392975740399</v>
      </c>
      <c r="Z351" s="463">
        <v>4.1690695796302766</v>
      </c>
      <c r="AA351" s="463">
        <v>4.7401901163733404</v>
      </c>
      <c r="AB351" s="463">
        <v>5.1182726563205758</v>
      </c>
      <c r="AC351" s="463">
        <v>5.4874765012152631</v>
      </c>
      <c r="AD351" s="463">
        <v>6.1338225248413867</v>
      </c>
      <c r="AE351" s="464">
        <v>6.3986125794074686</v>
      </c>
    </row>
    <row r="352" spans="1:31" x14ac:dyDescent="0.25">
      <c r="A352" s="183" t="s">
        <v>518</v>
      </c>
      <c r="B352" s="463">
        <v>2.1433443875002829</v>
      </c>
      <c r="C352" s="463">
        <v>2.3263283381754203</v>
      </c>
      <c r="D352" s="463">
        <v>2.3627480506628813</v>
      </c>
      <c r="E352" s="463">
        <v>2.2641738984836715</v>
      </c>
      <c r="F352" s="463">
        <v>2.2235265615896669</v>
      </c>
      <c r="G352" s="463">
        <v>2.228733258353131</v>
      </c>
      <c r="H352" s="463">
        <v>2.3661876738427958</v>
      </c>
      <c r="I352" s="463">
        <v>2.3515513808293553</v>
      </c>
      <c r="J352" s="463">
        <v>2.4494374344574985</v>
      </c>
      <c r="K352" s="463">
        <v>2.4865577234767811</v>
      </c>
      <c r="L352" s="463">
        <v>2.5508690183046681</v>
      </c>
      <c r="M352" s="463">
        <v>2.6801169433432372</v>
      </c>
      <c r="N352" s="463">
        <v>2.6511495385950696</v>
      </c>
      <c r="O352" s="463">
        <v>2.6800403707811853</v>
      </c>
      <c r="P352" s="463">
        <v>2.7051580337903305</v>
      </c>
      <c r="Q352" s="463">
        <v>2.7207090242563394</v>
      </c>
      <c r="R352" s="463">
        <v>2.4868100443764773</v>
      </c>
      <c r="S352" s="463">
        <v>2.3733165513563947</v>
      </c>
      <c r="T352" s="463">
        <v>2.0768032869248096</v>
      </c>
      <c r="U352" s="463">
        <v>1.9015831562510714</v>
      </c>
      <c r="V352" s="463">
        <v>1.9001645949703747</v>
      </c>
      <c r="W352" s="463">
        <v>1.7717156175663031</v>
      </c>
      <c r="X352" s="463">
        <v>1.883381186078549</v>
      </c>
      <c r="Y352" s="463">
        <v>1.9081752709926094</v>
      </c>
      <c r="Z352" s="463">
        <v>1.9968685864116738</v>
      </c>
      <c r="AA352" s="463">
        <v>2.237830806750539</v>
      </c>
      <c r="AB352" s="463">
        <v>2.3896941946299779</v>
      </c>
      <c r="AC352" s="463">
        <v>2.390164720523579</v>
      </c>
      <c r="AD352" s="463">
        <v>2.3730808791856641</v>
      </c>
      <c r="AE352" s="464">
        <v>2.4863017631244504</v>
      </c>
    </row>
    <row r="353" spans="1:31" x14ac:dyDescent="0.25">
      <c r="A353" s="183" t="s">
        <v>790</v>
      </c>
      <c r="B353" s="463">
        <v>1.8843421533600042</v>
      </c>
      <c r="C353" s="463">
        <v>1.8737997410758636</v>
      </c>
      <c r="D353" s="463">
        <v>2.0104594480742124</v>
      </c>
      <c r="E353" s="463">
        <v>2.0424701531502052</v>
      </c>
      <c r="F353" s="463">
        <v>1.8983706349065717</v>
      </c>
      <c r="G353" s="463">
        <v>1.9294538028090384</v>
      </c>
      <c r="H353" s="463">
        <v>2.042991583465017</v>
      </c>
      <c r="I353" s="463">
        <v>2.015912488114378</v>
      </c>
      <c r="J353" s="463">
        <v>1.9897164400419483</v>
      </c>
      <c r="K353" s="463">
        <v>1.9458515365361333</v>
      </c>
      <c r="L353" s="463">
        <v>1.9248127232852699</v>
      </c>
      <c r="M353" s="463">
        <v>2.065689696426106</v>
      </c>
      <c r="N353" s="463">
        <v>2.1308615527788204</v>
      </c>
      <c r="O353" s="463">
        <v>2.2498478340798984</v>
      </c>
      <c r="P353" s="463">
        <v>2.3047502346733761</v>
      </c>
      <c r="Q353" s="463">
        <v>2.3453953402930745</v>
      </c>
      <c r="R353" s="463">
        <v>2.3522066748104908</v>
      </c>
      <c r="S353" s="463">
        <v>2.3962782260075923</v>
      </c>
      <c r="T353" s="463">
        <v>2.240891566379426</v>
      </c>
      <c r="U353" s="463">
        <v>2.2725090991341377</v>
      </c>
      <c r="V353" s="463">
        <v>2.2780730207699378</v>
      </c>
      <c r="W353" s="463">
        <v>2.161224560331394</v>
      </c>
      <c r="X353" s="463">
        <v>2.1611213934398541</v>
      </c>
      <c r="Y353" s="463">
        <v>2.1146928219277341</v>
      </c>
      <c r="Z353" s="463">
        <v>2.1065556976873601</v>
      </c>
      <c r="AA353" s="463">
        <v>2.1763912298116446</v>
      </c>
      <c r="AB353" s="463">
        <v>2.2445373197989831</v>
      </c>
      <c r="AC353" s="463">
        <v>2.2794899691444774</v>
      </c>
      <c r="AD353" s="463">
        <v>2.4021856283664609</v>
      </c>
      <c r="AE353" s="464">
        <v>2.4830259309713592</v>
      </c>
    </row>
    <row r="354" spans="1:31" x14ac:dyDescent="0.25">
      <c r="A354" s="183" t="s">
        <v>791</v>
      </c>
      <c r="B354" s="463">
        <v>3.3857068063995914</v>
      </c>
      <c r="C354" s="463">
        <v>3.3035116831464171</v>
      </c>
      <c r="D354" s="463">
        <v>3.0531651844730652</v>
      </c>
      <c r="E354" s="463">
        <v>2.8930228766192112</v>
      </c>
      <c r="F354" s="463">
        <v>2.791132955423143</v>
      </c>
      <c r="G354" s="463">
        <v>2.6853536184706615</v>
      </c>
      <c r="H354" s="463">
        <v>2.7278030514518226</v>
      </c>
      <c r="I354" s="463">
        <v>2.6536005210486304</v>
      </c>
      <c r="J354" s="463">
        <v>2.5813257019435261</v>
      </c>
      <c r="K354" s="463">
        <v>2.4823522100505935</v>
      </c>
      <c r="L354" s="463">
        <v>2.5834332088429237</v>
      </c>
      <c r="M354" s="463">
        <v>2.8222480817615145</v>
      </c>
      <c r="N354" s="463">
        <v>3.0247760871195863</v>
      </c>
      <c r="O354" s="463">
        <v>3.5201382701321089</v>
      </c>
      <c r="P354" s="463">
        <v>3.6763523481434182</v>
      </c>
      <c r="Q354" s="463">
        <v>3.8712788987197269</v>
      </c>
      <c r="R354" s="463">
        <v>4.1401381443620044</v>
      </c>
      <c r="S354" s="463">
        <v>4.2495463294340707</v>
      </c>
      <c r="T354" s="463">
        <v>4.02491205326782</v>
      </c>
      <c r="U354" s="463">
        <v>3.5184401067877005</v>
      </c>
      <c r="V354" s="463">
        <v>3.5139758507818417</v>
      </c>
      <c r="W354" s="463">
        <v>3.3071567865789735</v>
      </c>
      <c r="X354" s="463">
        <v>3.4575361608182651</v>
      </c>
      <c r="Y354" s="463">
        <v>3.5357971252784606</v>
      </c>
      <c r="Z354" s="463">
        <v>3.5578356389233905</v>
      </c>
      <c r="AA354" s="463">
        <v>3.4281068261387846</v>
      </c>
      <c r="AB354" s="463">
        <v>3.2781246644096336</v>
      </c>
      <c r="AC354" s="463">
        <v>3.1535596278478928</v>
      </c>
      <c r="AD354" s="463">
        <v>3.0216861067885237</v>
      </c>
      <c r="AE354" s="464">
        <v>3.2028050043061542</v>
      </c>
    </row>
    <row r="355" spans="1:31" x14ac:dyDescent="0.25">
      <c r="A355" s="183" t="s">
        <v>519</v>
      </c>
      <c r="B355" s="463">
        <v>2.8888611697321749</v>
      </c>
      <c r="C355" s="463">
        <v>2.9363350485657986</v>
      </c>
      <c r="D355" s="463">
        <v>2.9548125440858857</v>
      </c>
      <c r="E355" s="463">
        <v>3.0709058406411591</v>
      </c>
      <c r="F355" s="463">
        <v>3.1729479672904386</v>
      </c>
      <c r="G355" s="463">
        <v>3.200602321806135</v>
      </c>
      <c r="H355" s="463">
        <v>3.2569406358826609</v>
      </c>
      <c r="I355" s="463">
        <v>3.190793622636058</v>
      </c>
      <c r="J355" s="463">
        <v>3.202180829361474</v>
      </c>
      <c r="K355" s="463">
        <v>3.1866251609328469</v>
      </c>
      <c r="L355" s="463">
        <v>3.153924046977433</v>
      </c>
      <c r="M355" s="463">
        <v>3.267848400788028</v>
      </c>
      <c r="N355" s="463">
        <v>3.7571981529796763</v>
      </c>
      <c r="O355" s="463">
        <v>3.9737607133913002</v>
      </c>
      <c r="P355" s="463">
        <v>4.3314797631295718</v>
      </c>
      <c r="Q355" s="463">
        <v>5.3704891628593501</v>
      </c>
      <c r="R355" s="463">
        <v>5.531316170904085</v>
      </c>
      <c r="S355" s="463">
        <v>5.2984283774471841</v>
      </c>
      <c r="T355" s="463">
        <v>4.4816958668336486</v>
      </c>
      <c r="U355" s="463">
        <v>3.7627204894136352</v>
      </c>
      <c r="V355" s="463">
        <v>3.4038601575352976</v>
      </c>
      <c r="W355" s="463">
        <v>2.9533954942550404</v>
      </c>
      <c r="X355" s="463">
        <v>3.3270402766035549</v>
      </c>
      <c r="Y355" s="463">
        <v>3.716886626760469</v>
      </c>
      <c r="Z355" s="463">
        <v>3.8026534250493369</v>
      </c>
      <c r="AA355" s="463">
        <v>3.859170824337117</v>
      </c>
      <c r="AB355" s="463">
        <v>3.8764503070193332</v>
      </c>
      <c r="AC355" s="463">
        <v>4.1192781227063202</v>
      </c>
      <c r="AD355" s="463">
        <v>4.1613784352262488</v>
      </c>
      <c r="AE355" s="464">
        <v>4.3623236449252705</v>
      </c>
    </row>
    <row r="356" spans="1:31" x14ac:dyDescent="0.25">
      <c r="A356" s="183" t="s">
        <v>520</v>
      </c>
      <c r="B356" s="463">
        <v>2.2847456215765924</v>
      </c>
      <c r="C356" s="463">
        <v>2.2152177413680656</v>
      </c>
      <c r="D356" s="463">
        <v>2.2443802015577261</v>
      </c>
      <c r="E356" s="463">
        <v>2.2847946699055584</v>
      </c>
      <c r="F356" s="463">
        <v>2.3390563187078159</v>
      </c>
      <c r="G356" s="463">
        <v>2.4188788617939738</v>
      </c>
      <c r="H356" s="463">
        <v>2.4463005518636742</v>
      </c>
      <c r="I356" s="463">
        <v>2.3823714124157331</v>
      </c>
      <c r="J356" s="463">
        <v>2.4183781549190639</v>
      </c>
      <c r="K356" s="463">
        <v>2.4535484961161318</v>
      </c>
      <c r="L356" s="463">
        <v>2.5539239992572331</v>
      </c>
      <c r="M356" s="463">
        <v>2.6631927761073841</v>
      </c>
      <c r="N356" s="463">
        <v>2.7130456315725668</v>
      </c>
      <c r="O356" s="463">
        <v>2.792262566362707</v>
      </c>
      <c r="P356" s="463">
        <v>2.8168867561391195</v>
      </c>
      <c r="Q356" s="463">
        <v>2.924761540234198</v>
      </c>
      <c r="R356" s="463">
        <v>3.0511759912645333</v>
      </c>
      <c r="S356" s="463">
        <v>2.8618440213433614</v>
      </c>
      <c r="T356" s="463">
        <v>2.8253184933789774</v>
      </c>
      <c r="U356" s="463">
        <v>2.8274036728414691</v>
      </c>
      <c r="V356" s="463">
        <v>2.8802934656942245</v>
      </c>
      <c r="W356" s="463">
        <v>2.7870494725402173</v>
      </c>
      <c r="X356" s="463">
        <v>2.8378189579652302</v>
      </c>
      <c r="Y356" s="463">
        <v>2.9099705224289463</v>
      </c>
      <c r="Z356" s="463">
        <v>2.880988244501884</v>
      </c>
      <c r="AA356" s="463">
        <v>2.9202091953906382</v>
      </c>
      <c r="AB356" s="463">
        <v>2.9061151938375707</v>
      </c>
      <c r="AC356" s="463">
        <v>3.0118176469671467</v>
      </c>
      <c r="AD356" s="463">
        <v>2.961888662383092</v>
      </c>
      <c r="AE356" s="464">
        <v>3.0233498217514874</v>
      </c>
    </row>
    <row r="357" spans="1:31" x14ac:dyDescent="0.25">
      <c r="A357" s="183" t="s">
        <v>792</v>
      </c>
      <c r="B357" s="463">
        <v>2.8828950532779611</v>
      </c>
      <c r="C357" s="463">
        <v>2.9489703872019311</v>
      </c>
      <c r="D357" s="463">
        <v>3.0101858578587173</v>
      </c>
      <c r="E357" s="463">
        <v>3.0980030455157532</v>
      </c>
      <c r="F357" s="463">
        <v>3.1575282033531922</v>
      </c>
      <c r="G357" s="463">
        <v>3.290763625433867</v>
      </c>
      <c r="H357" s="463">
        <v>3.3939868106580464</v>
      </c>
      <c r="I357" s="463">
        <v>3.3799901060802924</v>
      </c>
      <c r="J357" s="463">
        <v>3.3485963833551549</v>
      </c>
      <c r="K357" s="463">
        <v>3.3296788036440219</v>
      </c>
      <c r="L357" s="463">
        <v>3.4125192110905624</v>
      </c>
      <c r="M357" s="463">
        <v>3.584510765762198</v>
      </c>
      <c r="N357" s="463">
        <v>3.6360722336958293</v>
      </c>
      <c r="O357" s="463">
        <v>3.6922326283346858</v>
      </c>
      <c r="P357" s="463">
        <v>3.7532320688612666</v>
      </c>
      <c r="Q357" s="463">
        <v>3.9070378464996609</v>
      </c>
      <c r="R357" s="463">
        <v>3.9579774881557248</v>
      </c>
      <c r="S357" s="463">
        <v>3.7838898505648202</v>
      </c>
      <c r="T357" s="463">
        <v>3.7372040012439625</v>
      </c>
      <c r="U357" s="463">
        <v>3.6872777308792846</v>
      </c>
      <c r="V357" s="463">
        <v>3.6358944457475011</v>
      </c>
      <c r="W357" s="463">
        <v>3.5129957771304086</v>
      </c>
      <c r="X357" s="463">
        <v>3.4955363795173469</v>
      </c>
      <c r="Y357" s="463">
        <v>3.4353849754810297</v>
      </c>
      <c r="Z357" s="463">
        <v>3.4013915595438688</v>
      </c>
      <c r="AA357" s="463">
        <v>3.6055529533575541</v>
      </c>
      <c r="AB357" s="463">
        <v>3.5147989241016178</v>
      </c>
      <c r="AC357" s="463">
        <v>3.4925006832739349</v>
      </c>
      <c r="AD357" s="463">
        <v>3.5374161884149924</v>
      </c>
      <c r="AE357" s="464">
        <v>3.6620052858124748</v>
      </c>
    </row>
    <row r="358" spans="1:31" x14ac:dyDescent="0.25">
      <c r="A358" s="183" t="s">
        <v>793</v>
      </c>
      <c r="B358" s="463">
        <v>2.0439216180196458</v>
      </c>
      <c r="C358" s="463">
        <v>2.0917292134965684</v>
      </c>
      <c r="D358" s="463">
        <v>2.2057576258209459</v>
      </c>
      <c r="E358" s="463">
        <v>2.31293175659086</v>
      </c>
      <c r="F358" s="463">
        <v>2.4388650174066395</v>
      </c>
      <c r="G358" s="463">
        <v>2.5041359940424153</v>
      </c>
      <c r="H358" s="463">
        <v>2.5192968236237152</v>
      </c>
      <c r="I358" s="463">
        <v>2.5771155224155051</v>
      </c>
      <c r="J358" s="463">
        <v>2.5915864219582638</v>
      </c>
      <c r="K358" s="463">
        <v>2.6171169292049763</v>
      </c>
      <c r="L358" s="463">
        <v>2.6427504386803613</v>
      </c>
      <c r="M358" s="463">
        <v>2.7880155048191564</v>
      </c>
      <c r="N358" s="463">
        <v>2.910335881373344</v>
      </c>
      <c r="O358" s="463">
        <v>2.9646041645038737</v>
      </c>
      <c r="P358" s="463">
        <v>3.0590449679046872</v>
      </c>
      <c r="Q358" s="463">
        <v>3.350866812814695</v>
      </c>
      <c r="R358" s="463">
        <v>3.8004388380078433</v>
      </c>
      <c r="S358" s="463">
        <v>3.9907003916661137</v>
      </c>
      <c r="T358" s="463">
        <v>3.9700960841934854</v>
      </c>
      <c r="U358" s="463">
        <v>3.9318872038047199</v>
      </c>
      <c r="V358" s="463">
        <v>3.695881818048957</v>
      </c>
      <c r="W358" s="463">
        <v>3.3797964602280217</v>
      </c>
      <c r="X358" s="463">
        <v>3.3716800612958884</v>
      </c>
      <c r="Y358" s="463">
        <v>3.4661548666857573</v>
      </c>
      <c r="Z358" s="463">
        <v>3.5675687805978993</v>
      </c>
      <c r="AA358" s="463">
        <v>3.4953632405804465</v>
      </c>
      <c r="AB358" s="463">
        <v>3.542708119144391</v>
      </c>
      <c r="AC358" s="463">
        <v>3.6952040953541871</v>
      </c>
      <c r="AD358" s="463">
        <v>4.0900218725949546</v>
      </c>
      <c r="AE358" s="464">
        <v>4.3590262829363375</v>
      </c>
    </row>
    <row r="359" spans="1:31" x14ac:dyDescent="0.25">
      <c r="A359" s="183" t="s">
        <v>794</v>
      </c>
      <c r="B359" s="463">
        <v>2.6006161031293176</v>
      </c>
      <c r="C359" s="463">
        <v>2.5691114897981837</v>
      </c>
      <c r="D359" s="463">
        <v>2.5788278837114813</v>
      </c>
      <c r="E359" s="463">
        <v>2.5941725301395659</v>
      </c>
      <c r="F359" s="463">
        <v>2.6555828009081037</v>
      </c>
      <c r="G359" s="463">
        <v>2.6369847268512068</v>
      </c>
      <c r="H359" s="463">
        <v>2.6084018815765622</v>
      </c>
      <c r="I359" s="463">
        <v>2.5449602928530788</v>
      </c>
      <c r="J359" s="463">
        <v>2.474369623206059</v>
      </c>
      <c r="K359" s="463">
        <v>2.459981724660762</v>
      </c>
      <c r="L359" s="463">
        <v>2.445372791319091</v>
      </c>
      <c r="M359" s="463">
        <v>2.5421222092577476</v>
      </c>
      <c r="N359" s="463">
        <v>2.6869981279547455</v>
      </c>
      <c r="O359" s="463">
        <v>2.7520378248574238</v>
      </c>
      <c r="P359" s="463">
        <v>2.8691572487232206</v>
      </c>
      <c r="Q359" s="463">
        <v>2.9696949424046601</v>
      </c>
      <c r="R359" s="463">
        <v>3.0181275858820711</v>
      </c>
      <c r="S359" s="463">
        <v>2.9431809293816782</v>
      </c>
      <c r="T359" s="463">
        <v>2.8920523731767731</v>
      </c>
      <c r="U359" s="463">
        <v>2.9522357090561631</v>
      </c>
      <c r="V359" s="463">
        <v>2.8917552736918095</v>
      </c>
      <c r="W359" s="463">
        <v>2.7822809382037703</v>
      </c>
      <c r="X359" s="463">
        <v>2.6843538864665963</v>
      </c>
      <c r="Y359" s="463">
        <v>2.746569777190158</v>
      </c>
      <c r="Z359" s="463">
        <v>2.9181114415001184</v>
      </c>
      <c r="AA359" s="463">
        <v>3.0560960313579373</v>
      </c>
      <c r="AB359" s="463">
        <v>3.0846518871599389</v>
      </c>
      <c r="AC359" s="463">
        <v>3.1234580246990049</v>
      </c>
      <c r="AD359" s="463">
        <v>3.1661335483102162</v>
      </c>
      <c r="AE359" s="464">
        <v>3.285121010756141</v>
      </c>
    </row>
    <row r="360" spans="1:31" x14ac:dyDescent="0.25">
      <c r="A360" s="183" t="s">
        <v>795</v>
      </c>
      <c r="B360" s="463">
        <v>2.5559982376104111</v>
      </c>
      <c r="C360" s="463">
        <v>2.5651309669816342</v>
      </c>
      <c r="D360" s="463">
        <v>2.5989827022790273</v>
      </c>
      <c r="E360" s="463">
        <v>2.5437866328153738</v>
      </c>
      <c r="F360" s="463">
        <v>2.3601065685873781</v>
      </c>
      <c r="G360" s="463">
        <v>2.2476212129716036</v>
      </c>
      <c r="H360" s="463">
        <v>2.1887108658843579</v>
      </c>
      <c r="I360" s="463">
        <v>2.0883407380928434</v>
      </c>
      <c r="J360" s="463">
        <v>2.0793306730116896</v>
      </c>
      <c r="K360" s="463">
        <v>2.0597972408749512</v>
      </c>
      <c r="L360" s="463">
        <v>2.046251966981727</v>
      </c>
      <c r="M360" s="463">
        <v>2.1618625522664954</v>
      </c>
      <c r="N360" s="463">
        <v>2.243423729785492</v>
      </c>
      <c r="O360" s="463">
        <v>2.3015533492073712</v>
      </c>
      <c r="P360" s="463">
        <v>2.3862322574298589</v>
      </c>
      <c r="Q360" s="463">
        <v>2.4909269801403449</v>
      </c>
      <c r="R360" s="463">
        <v>2.5255625753348574</v>
      </c>
      <c r="S360" s="463">
        <v>2.5149410016950551</v>
      </c>
      <c r="T360" s="463">
        <v>2.478500228301928</v>
      </c>
      <c r="U360" s="463">
        <v>2.4159569900713729</v>
      </c>
      <c r="V360" s="463">
        <v>2.3857528018807246</v>
      </c>
      <c r="W360" s="463">
        <v>2.3255117432459116</v>
      </c>
      <c r="X360" s="463">
        <v>2.3655413404874519</v>
      </c>
      <c r="Y360" s="463">
        <v>2.3291540583810315</v>
      </c>
      <c r="Z360" s="463">
        <v>2.2761724413733058</v>
      </c>
      <c r="AA360" s="463">
        <v>2.1723812173406825</v>
      </c>
      <c r="AB360" s="463">
        <v>2.1737316895626995</v>
      </c>
      <c r="AC360" s="463">
        <v>2.0864366380009298</v>
      </c>
      <c r="AD360" s="463">
        <v>2.1695955911257054</v>
      </c>
      <c r="AE360" s="464">
        <v>2.2644237324943512</v>
      </c>
    </row>
    <row r="361" spans="1:31" x14ac:dyDescent="0.25">
      <c r="A361" s="183" t="s">
        <v>796</v>
      </c>
      <c r="B361" s="463">
        <v>2.7977964864087395</v>
      </c>
      <c r="C361" s="463">
        <v>2.7567221068991032</v>
      </c>
      <c r="D361" s="463">
        <v>2.7537670048369285</v>
      </c>
      <c r="E361" s="463">
        <v>2.7289857725834263</v>
      </c>
      <c r="F361" s="463">
        <v>2.7350645354618845</v>
      </c>
      <c r="G361" s="463">
        <v>2.7110178259153943</v>
      </c>
      <c r="H361" s="463">
        <v>2.7757593117789909</v>
      </c>
      <c r="I361" s="463">
        <v>2.7554482445723987</v>
      </c>
      <c r="J361" s="463">
        <v>2.8248532898119461</v>
      </c>
      <c r="K361" s="463">
        <v>2.9277750001296297</v>
      </c>
      <c r="L361" s="463">
        <v>2.981728606577454</v>
      </c>
      <c r="M361" s="463">
        <v>3.0791671936697429</v>
      </c>
      <c r="N361" s="463">
        <v>3.1603279177450703</v>
      </c>
      <c r="O361" s="463">
        <v>3.2578302061189079</v>
      </c>
      <c r="P361" s="463">
        <v>3.2707399050859989</v>
      </c>
      <c r="Q361" s="463">
        <v>3.3835587933824938</v>
      </c>
      <c r="R361" s="463">
        <v>3.4970672134060439</v>
      </c>
      <c r="S361" s="463">
        <v>3.5559774317631176</v>
      </c>
      <c r="T361" s="463">
        <v>3.4900012848188466</v>
      </c>
      <c r="U361" s="463">
        <v>3.5681436781793687</v>
      </c>
      <c r="V361" s="463">
        <v>3.6980099189591025</v>
      </c>
      <c r="W361" s="463">
        <v>3.5644503684190076</v>
      </c>
      <c r="X361" s="463">
        <v>3.5134516211822713</v>
      </c>
      <c r="Y361" s="463">
        <v>3.4451214717342773</v>
      </c>
      <c r="Z361" s="463">
        <v>3.5694211757628924</v>
      </c>
      <c r="AA361" s="463">
        <v>3.7022350781917077</v>
      </c>
      <c r="AB361" s="463">
        <v>3.6280502374113546</v>
      </c>
      <c r="AC361" s="463">
        <v>3.642183836578031</v>
      </c>
      <c r="AD361" s="463">
        <v>4.1411813501784787</v>
      </c>
      <c r="AE361" s="464">
        <v>4.4259763936064616</v>
      </c>
    </row>
    <row r="362" spans="1:31" x14ac:dyDescent="0.25">
      <c r="A362" s="183" t="s">
        <v>797</v>
      </c>
      <c r="B362" s="463">
        <v>3.7513456422478377</v>
      </c>
      <c r="C362" s="463">
        <v>3.7773681171411266</v>
      </c>
      <c r="D362" s="463">
        <v>3.6083972048296915</v>
      </c>
      <c r="E362" s="463">
        <v>3.3755823655254442</v>
      </c>
      <c r="F362" s="463">
        <v>3.4368149019089884</v>
      </c>
      <c r="G362" s="463">
        <v>3.2559746315761067</v>
      </c>
      <c r="H362" s="463">
        <v>3.0349065210369686</v>
      </c>
      <c r="I362" s="463">
        <v>2.8826922842333329</v>
      </c>
      <c r="J362" s="463">
        <v>2.9492284514477949</v>
      </c>
      <c r="K362" s="463">
        <v>2.9423048098745985</v>
      </c>
      <c r="L362" s="463">
        <v>3.3900911407138894</v>
      </c>
      <c r="M362" s="463">
        <v>4.0063778427683134</v>
      </c>
      <c r="N362" s="463">
        <v>4.5255291304992973</v>
      </c>
      <c r="O362" s="463">
        <v>5.1290225345262961</v>
      </c>
      <c r="P362" s="463">
        <v>6.0216953740559482</v>
      </c>
      <c r="Q362" s="463">
        <v>7.132210203047733</v>
      </c>
      <c r="R362" s="463">
        <v>7.0659304952922559</v>
      </c>
      <c r="S362" s="463">
        <v>6.0724713566359174</v>
      </c>
      <c r="T362" s="463">
        <v>4.0616798517545094</v>
      </c>
      <c r="U362" s="463">
        <v>2.9483402586060943</v>
      </c>
      <c r="V362" s="463">
        <v>3.1638637846218249</v>
      </c>
      <c r="W362" s="463">
        <v>2.924741339439882</v>
      </c>
      <c r="X362" s="463">
        <v>3.084651023233933</v>
      </c>
      <c r="Y362" s="463">
        <v>4.0761233147284628</v>
      </c>
      <c r="Z362" s="463">
        <v>4.6782130778106223</v>
      </c>
      <c r="AA362" s="463">
        <v>4.8932232577957633</v>
      </c>
      <c r="AB362" s="463">
        <v>5.1635380784543301</v>
      </c>
      <c r="AC362" s="463">
        <v>5.1722685435794586</v>
      </c>
      <c r="AD362" s="463">
        <v>5.2443964288946407</v>
      </c>
      <c r="AE362" s="464">
        <v>5.119346142348391</v>
      </c>
    </row>
    <row r="363" spans="1:31" x14ac:dyDescent="0.25">
      <c r="A363" s="183" t="s">
        <v>798</v>
      </c>
      <c r="B363" s="463">
        <v>3.2321765122260446</v>
      </c>
      <c r="C363" s="463">
        <v>3.3647441441574895</v>
      </c>
      <c r="D363" s="463">
        <v>3.5478530267442911</v>
      </c>
      <c r="E363" s="463">
        <v>3.464772340392555</v>
      </c>
      <c r="F363" s="463">
        <v>3.3501389510481778</v>
      </c>
      <c r="G363" s="463">
        <v>3.2131406759459038</v>
      </c>
      <c r="H363" s="463">
        <v>3.1405078768214714</v>
      </c>
      <c r="I363" s="463">
        <v>3.0345117425864108</v>
      </c>
      <c r="J363" s="463">
        <v>3.0362662432019731</v>
      </c>
      <c r="K363" s="463">
        <v>2.9796599599062965</v>
      </c>
      <c r="L363" s="463">
        <v>3.0119777213456405</v>
      </c>
      <c r="M363" s="463">
        <v>3.1648800895551275</v>
      </c>
      <c r="N363" s="463">
        <v>3.3840810299467616</v>
      </c>
      <c r="O363" s="463">
        <v>3.5969578523647048</v>
      </c>
      <c r="P363" s="463">
        <v>4.1692311557743054</v>
      </c>
      <c r="Q363" s="463">
        <v>5.1244556196874997</v>
      </c>
      <c r="R363" s="463">
        <v>5.2985778373774934</v>
      </c>
      <c r="S363" s="463">
        <v>4.6358426635722418</v>
      </c>
      <c r="T363" s="463">
        <v>3.7364953056419927</v>
      </c>
      <c r="U363" s="463">
        <v>2.9324793826750244</v>
      </c>
      <c r="V363" s="463">
        <v>2.9479897267042041</v>
      </c>
      <c r="W363" s="463">
        <v>2.8197480861614159</v>
      </c>
      <c r="X363" s="463">
        <v>3.136303468656612</v>
      </c>
      <c r="Y363" s="463">
        <v>3.4179159359037237</v>
      </c>
      <c r="Z363" s="463">
        <v>3.4047708017679552</v>
      </c>
      <c r="AA363" s="463">
        <v>3.7027954954707782</v>
      </c>
      <c r="AB363" s="463">
        <v>3.9761926592688779</v>
      </c>
      <c r="AC363" s="463">
        <v>4.2963704273314676</v>
      </c>
      <c r="AD363" s="463">
        <v>4.1407144643662166</v>
      </c>
      <c r="AE363" s="464">
        <v>4.0766725919584434</v>
      </c>
    </row>
    <row r="364" spans="1:31" x14ac:dyDescent="0.25">
      <c r="A364" s="183" t="s">
        <v>799</v>
      </c>
      <c r="B364" s="463">
        <v>2.2265042079930404</v>
      </c>
      <c r="C364" s="463">
        <v>2.1620540463634348</v>
      </c>
      <c r="D364" s="463">
        <v>2.1660213101817507</v>
      </c>
      <c r="E364" s="463">
        <v>2.1727131100359927</v>
      </c>
      <c r="F364" s="463">
        <v>2.1534358346090219</v>
      </c>
      <c r="G364" s="463">
        <v>2.108202488530079</v>
      </c>
      <c r="H364" s="463">
        <v>2.0664671817198954</v>
      </c>
      <c r="I364" s="463">
        <v>1.9927159776682537</v>
      </c>
      <c r="J364" s="463">
        <v>2.005876468099824</v>
      </c>
      <c r="K364" s="463">
        <v>1.9994403320020695</v>
      </c>
      <c r="L364" s="463">
        <v>2.0959465464169158</v>
      </c>
      <c r="M364" s="463">
        <v>2.1642762991800804</v>
      </c>
      <c r="N364" s="463">
        <v>2.2608574738905074</v>
      </c>
      <c r="O364" s="463">
        <v>2.290583143701387</v>
      </c>
      <c r="P364" s="463">
        <v>2.3319550652992374</v>
      </c>
      <c r="Q364" s="463">
        <v>2.3017970985492568</v>
      </c>
      <c r="R364" s="463">
        <v>2.2895691742139586</v>
      </c>
      <c r="S364" s="463">
        <v>2.2912834640982758</v>
      </c>
      <c r="T364" s="463">
        <v>2.3656355281712798</v>
      </c>
      <c r="U364" s="463">
        <v>2.3728182023401003</v>
      </c>
      <c r="V364" s="463">
        <v>2.3615996298739117</v>
      </c>
      <c r="W364" s="463">
        <v>2.3242782788089005</v>
      </c>
      <c r="X364" s="463">
        <v>2.399630525151665</v>
      </c>
      <c r="Y364" s="463">
        <v>2.4431971497074665</v>
      </c>
      <c r="Z364" s="463">
        <v>2.4678772679668528</v>
      </c>
      <c r="AA364" s="463">
        <v>2.4585505220077226</v>
      </c>
      <c r="AB364" s="463">
        <v>2.4398561363301896</v>
      </c>
      <c r="AC364" s="463">
        <v>2.547347905165557</v>
      </c>
      <c r="AD364" s="463">
        <v>2.673963757406554</v>
      </c>
      <c r="AE364" s="464">
        <v>2.7902939553348056</v>
      </c>
    </row>
    <row r="365" spans="1:31" x14ac:dyDescent="0.25">
      <c r="A365" s="183" t="s">
        <v>800</v>
      </c>
      <c r="B365" s="463">
        <v>2.3792213298588418</v>
      </c>
      <c r="C365" s="463">
        <v>2.3589573813106965</v>
      </c>
      <c r="D365" s="463">
        <v>2.400599196224809</v>
      </c>
      <c r="E365" s="463">
        <v>2.3930135768609127</v>
      </c>
      <c r="F365" s="463">
        <v>2.3539698753862357</v>
      </c>
      <c r="G365" s="463">
        <v>2.3370517762322005</v>
      </c>
      <c r="H365" s="463">
        <v>2.3087241063695481</v>
      </c>
      <c r="I365" s="463">
        <v>2.2619564124697105</v>
      </c>
      <c r="J365" s="463">
        <v>2.2869665305312838</v>
      </c>
      <c r="K365" s="463">
        <v>2.2494245513971847</v>
      </c>
      <c r="L365" s="463">
        <v>2.2644567315587425</v>
      </c>
      <c r="M365" s="463">
        <v>2.4254837294273295</v>
      </c>
      <c r="N365" s="463">
        <v>2.6527872769182834</v>
      </c>
      <c r="O365" s="463">
        <v>2.8451002394511944</v>
      </c>
      <c r="P365" s="463">
        <v>3.0562531196438925</v>
      </c>
      <c r="Q365" s="463">
        <v>3.4754198930493505</v>
      </c>
      <c r="R365" s="463">
        <v>3.8217441800256422</v>
      </c>
      <c r="S365" s="463">
        <v>3.9214924784025436</v>
      </c>
      <c r="T365" s="463">
        <v>3.748857724446002</v>
      </c>
      <c r="U365" s="463">
        <v>3.4011795870493571</v>
      </c>
      <c r="V365" s="463">
        <v>3.3185879260469613</v>
      </c>
      <c r="W365" s="463">
        <v>3.1986623307991802</v>
      </c>
      <c r="X365" s="463">
        <v>3.251283966202529</v>
      </c>
      <c r="Y365" s="463">
        <v>3.2949101640634364</v>
      </c>
      <c r="Z365" s="463">
        <v>3.2250906320158439</v>
      </c>
      <c r="AA365" s="463">
        <v>3.2869716738677535</v>
      </c>
      <c r="AB365" s="463">
        <v>3.2082428308981643</v>
      </c>
      <c r="AC365" s="463">
        <v>3.2326230761230903</v>
      </c>
      <c r="AD365" s="463">
        <v>3.2120662685235719</v>
      </c>
      <c r="AE365" s="464">
        <v>3.4002720630195067</v>
      </c>
    </row>
    <row r="366" spans="1:31" x14ac:dyDescent="0.25">
      <c r="A366" s="183" t="s">
        <v>415</v>
      </c>
      <c r="B366" s="463">
        <v>2.6392771681585461</v>
      </c>
      <c r="C366" s="463">
        <v>2.7606525597420855</v>
      </c>
      <c r="D366" s="463">
        <v>2.8020324126507208</v>
      </c>
      <c r="E366" s="463">
        <v>2.8713743552822426</v>
      </c>
      <c r="F366" s="463">
        <v>2.9641791718966899</v>
      </c>
      <c r="G366" s="463">
        <v>2.8934351191994319</v>
      </c>
      <c r="H366" s="463">
        <v>2.920721534431558</v>
      </c>
      <c r="I366" s="463">
        <v>2.7268027732155136</v>
      </c>
      <c r="J366" s="463">
        <v>2.6644332443517107</v>
      </c>
      <c r="K366" s="463">
        <v>2.6378266016206195</v>
      </c>
      <c r="L366" s="463">
        <v>2.5582603178173646</v>
      </c>
      <c r="M366" s="463">
        <v>2.6368302509586736</v>
      </c>
      <c r="N366" s="463">
        <v>2.8034043710781873</v>
      </c>
      <c r="O366" s="463">
        <v>2.8957337897691344</v>
      </c>
      <c r="P366" s="463">
        <v>3.2722657011717677</v>
      </c>
      <c r="Q366" s="463">
        <v>3.8182539079704467</v>
      </c>
      <c r="R366" s="463">
        <v>4.300511465546017</v>
      </c>
      <c r="S366" s="463">
        <v>4.3203736196610585</v>
      </c>
      <c r="T366" s="463">
        <v>3.8835770313673756</v>
      </c>
      <c r="U366" s="463">
        <v>3.6333903157846543</v>
      </c>
      <c r="V366" s="463">
        <v>3.596094620903497</v>
      </c>
      <c r="W366" s="463">
        <v>3.1859778741400016</v>
      </c>
      <c r="X366" s="463">
        <v>3.2853244351611139</v>
      </c>
      <c r="Y366" s="463">
        <v>3.3411239949262344</v>
      </c>
      <c r="Z366" s="463">
        <v>3.3304626707394078</v>
      </c>
      <c r="AA366" s="463">
        <v>3.425052024174768</v>
      </c>
      <c r="AB366" s="463">
        <v>3.4437450781890377</v>
      </c>
      <c r="AC366" s="463">
        <v>3.4925292041891529</v>
      </c>
      <c r="AD366" s="463">
        <v>3.4771834225320011</v>
      </c>
      <c r="AE366" s="464">
        <v>3.5482015179291162</v>
      </c>
    </row>
    <row r="367" spans="1:31" x14ac:dyDescent="0.25">
      <c r="A367" s="183" t="s">
        <v>801</v>
      </c>
      <c r="B367" s="463">
        <v>3.4258272847049538</v>
      </c>
      <c r="C367" s="463">
        <v>3.5811304925932612</v>
      </c>
      <c r="D367" s="463">
        <v>3.6960160604473002</v>
      </c>
      <c r="E367" s="463">
        <v>3.6272010228995728</v>
      </c>
      <c r="F367" s="463">
        <v>3.5186216742602601</v>
      </c>
      <c r="G367" s="463">
        <v>3.3520978251051141</v>
      </c>
      <c r="H367" s="463">
        <v>3.0702486590417912</v>
      </c>
      <c r="I367" s="463">
        <v>2.7847423794173669</v>
      </c>
      <c r="J367" s="463">
        <v>2.6226739886291552</v>
      </c>
      <c r="K367" s="463">
        <v>2.4835306180306205</v>
      </c>
      <c r="L367" s="463">
        <v>2.5105689772344721</v>
      </c>
      <c r="M367" s="463">
        <v>2.5301560927762354</v>
      </c>
      <c r="N367" s="463">
        <v>3.1548503201469891</v>
      </c>
      <c r="O367" s="463">
        <v>3.6388619360496461</v>
      </c>
      <c r="P367" s="463">
        <v>4.4307975109888798</v>
      </c>
      <c r="Q367" s="463">
        <v>5.8564291303355418</v>
      </c>
      <c r="R367" s="463">
        <v>5.8883455629495689</v>
      </c>
      <c r="S367" s="463">
        <v>5.2053335388880093</v>
      </c>
      <c r="T367" s="463">
        <v>4.0918901184193812</v>
      </c>
      <c r="U367" s="463">
        <v>3.0002833756160223</v>
      </c>
      <c r="V367" s="463">
        <v>3.1116978029769355</v>
      </c>
      <c r="W367" s="463">
        <v>2.8065557377939254</v>
      </c>
      <c r="X367" s="463">
        <v>3.1196558181891607</v>
      </c>
      <c r="Y367" s="463">
        <v>3.6152597350941988</v>
      </c>
      <c r="Z367" s="463">
        <v>4.0955493659258702</v>
      </c>
      <c r="AA367" s="463">
        <v>4.1875221267434695</v>
      </c>
      <c r="AB367" s="463">
        <v>4.5033574010790423</v>
      </c>
      <c r="AC367" s="463">
        <v>4.63954040209273</v>
      </c>
      <c r="AD367" s="463">
        <v>4.7671579386558207</v>
      </c>
      <c r="AE367" s="464">
        <v>4.8826297284832032</v>
      </c>
    </row>
    <row r="368" spans="1:31" x14ac:dyDescent="0.25">
      <c r="A368" s="183" t="s">
        <v>802</v>
      </c>
      <c r="B368" s="463">
        <v>2.4398613023282012</v>
      </c>
      <c r="C368" s="463">
        <v>2.3737169704598116</v>
      </c>
      <c r="D368" s="463">
        <v>2.3827498489386376</v>
      </c>
      <c r="E368" s="463">
        <v>2.3598861257614718</v>
      </c>
      <c r="F368" s="463">
        <v>2.2880813974771503</v>
      </c>
      <c r="G368" s="463">
        <v>2.2984692878546156</v>
      </c>
      <c r="H368" s="463">
        <v>2.2597585202189405</v>
      </c>
      <c r="I368" s="463">
        <v>2.2037680501707091</v>
      </c>
      <c r="J368" s="463">
        <v>2.1940161354329071</v>
      </c>
      <c r="K368" s="463">
        <v>2.1968126073398917</v>
      </c>
      <c r="L368" s="463">
        <v>2.2219017956235212</v>
      </c>
      <c r="M368" s="463">
        <v>2.3413005797911692</v>
      </c>
      <c r="N368" s="463">
        <v>2.4471134190919419</v>
      </c>
      <c r="O368" s="463">
        <v>2.5374210548748857</v>
      </c>
      <c r="P368" s="463">
        <v>2.6004042030738783</v>
      </c>
      <c r="Q368" s="463">
        <v>2.6660013085772865</v>
      </c>
      <c r="R368" s="463">
        <v>2.629416403978142</v>
      </c>
      <c r="S368" s="463">
        <v>2.6476349487808304</v>
      </c>
      <c r="T368" s="463">
        <v>2.6314466482023811</v>
      </c>
      <c r="U368" s="463">
        <v>2.7294877073462569</v>
      </c>
      <c r="V368" s="463">
        <v>2.7147464466818296</v>
      </c>
      <c r="W368" s="463">
        <v>2.7052696022480278</v>
      </c>
      <c r="X368" s="463">
        <v>2.7042507145039276</v>
      </c>
      <c r="Y368" s="463">
        <v>2.7209141760461053</v>
      </c>
      <c r="Z368" s="463">
        <v>2.8074183854590795</v>
      </c>
      <c r="AA368" s="463">
        <v>2.8751014859096151</v>
      </c>
      <c r="AB368" s="463">
        <v>2.9429493446829849</v>
      </c>
      <c r="AC368" s="463">
        <v>3.1159148372528955</v>
      </c>
      <c r="AD368" s="463">
        <v>3.3656720703483267</v>
      </c>
      <c r="AE368" s="464">
        <v>3.5037899682494169</v>
      </c>
    </row>
    <row r="369" spans="1:31" x14ac:dyDescent="0.25">
      <c r="A369" s="183" t="s">
        <v>803</v>
      </c>
      <c r="B369" s="463">
        <v>2.2014592554910024</v>
      </c>
      <c r="C369" s="463">
        <v>2.108897184173208</v>
      </c>
      <c r="D369" s="463">
        <v>2.1237366746529744</v>
      </c>
      <c r="E369" s="463">
        <v>2.1116254428182799</v>
      </c>
      <c r="F369" s="463">
        <v>2.0246600556731247</v>
      </c>
      <c r="G369" s="463">
        <v>1.9506344108653724</v>
      </c>
      <c r="H369" s="463">
        <v>1.9030539418238532</v>
      </c>
      <c r="I369" s="463">
        <v>1.8333213611050332</v>
      </c>
      <c r="J369" s="463">
        <v>1.8381137561755214</v>
      </c>
      <c r="K369" s="463">
        <v>1.8492902549494532</v>
      </c>
      <c r="L369" s="463">
        <v>1.9099170334788182</v>
      </c>
      <c r="M369" s="463">
        <v>1.9516289913037097</v>
      </c>
      <c r="N369" s="463">
        <v>1.9902724684627688</v>
      </c>
      <c r="O369" s="463">
        <v>2.0255321205557331</v>
      </c>
      <c r="P369" s="463">
        <v>2.055393289115043</v>
      </c>
      <c r="Q369" s="463">
        <v>2.2651354642602484</v>
      </c>
      <c r="R369" s="463">
        <v>2.4223092005490807</v>
      </c>
      <c r="S369" s="463">
        <v>2.5018565266908723</v>
      </c>
      <c r="T369" s="463">
        <v>2.3880652353084884</v>
      </c>
      <c r="U369" s="463">
        <v>2.3968051330510085</v>
      </c>
      <c r="V369" s="463">
        <v>2.3865695049596751</v>
      </c>
      <c r="W369" s="463">
        <v>2.4266695403791179</v>
      </c>
      <c r="X369" s="463">
        <v>2.4741472556841804</v>
      </c>
      <c r="Y369" s="463">
        <v>2.4890610327625571</v>
      </c>
      <c r="Z369" s="463">
        <v>2.5261116244715422</v>
      </c>
      <c r="AA369" s="463">
        <v>2.7625079950527973</v>
      </c>
      <c r="AB369" s="463">
        <v>2.9139510626570324</v>
      </c>
      <c r="AC369" s="463">
        <v>3.0012665809066488</v>
      </c>
      <c r="AD369" s="463">
        <v>3.0094225877977663</v>
      </c>
      <c r="AE369" s="464">
        <v>3.185826983869513</v>
      </c>
    </row>
    <row r="370" spans="1:31" x14ac:dyDescent="0.25">
      <c r="A370" s="183" t="s">
        <v>804</v>
      </c>
      <c r="B370" s="463">
        <v>1.518232264017999</v>
      </c>
      <c r="C370" s="463">
        <v>1.5974942893400412</v>
      </c>
      <c r="D370" s="463">
        <v>1.6088108537459058</v>
      </c>
      <c r="E370" s="463">
        <v>1.6630063390781042</v>
      </c>
      <c r="F370" s="463">
        <v>1.6546060686066961</v>
      </c>
      <c r="G370" s="463">
        <v>1.7008742853530909</v>
      </c>
      <c r="H370" s="463">
        <v>1.7777867822323157</v>
      </c>
      <c r="I370" s="463">
        <v>1.8528369388721875</v>
      </c>
      <c r="J370" s="463">
        <v>1.887784433223838</v>
      </c>
      <c r="K370" s="463">
        <v>1.9665528683540414</v>
      </c>
      <c r="L370" s="463">
        <v>2.0796201021049741</v>
      </c>
      <c r="M370" s="463">
        <v>2.1704610316117652</v>
      </c>
      <c r="N370" s="463">
        <v>2.2371795231263931</v>
      </c>
      <c r="O370" s="463">
        <v>2.2143624152366512</v>
      </c>
      <c r="P370" s="463">
        <v>2.3060265634831194</v>
      </c>
      <c r="Q370" s="463">
        <v>2.3830156318388669</v>
      </c>
      <c r="R370" s="463">
        <v>2.5443938671878255</v>
      </c>
      <c r="S370" s="463">
        <v>2.4863872537879397</v>
      </c>
      <c r="T370" s="463">
        <v>2.4258860238407829</v>
      </c>
      <c r="U370" s="463">
        <v>2.354396780735307</v>
      </c>
      <c r="V370" s="463">
        <v>2.4873538544535578</v>
      </c>
      <c r="W370" s="463">
        <v>2.3756185317156837</v>
      </c>
      <c r="X370" s="463">
        <v>2.4072857334615385</v>
      </c>
      <c r="Y370" s="463">
        <v>2.4543653817630493</v>
      </c>
      <c r="Z370" s="463">
        <v>2.4656845939922558</v>
      </c>
      <c r="AA370" s="463">
        <v>2.3742152777845709</v>
      </c>
      <c r="AB370" s="463">
        <v>2.3297840362252851</v>
      </c>
      <c r="AC370" s="463">
        <v>2.2648007559123786</v>
      </c>
      <c r="AD370" s="463">
        <v>2.2264783649123112</v>
      </c>
      <c r="AE370" s="464">
        <v>2.2483594865789924</v>
      </c>
    </row>
    <row r="371" spans="1:31" x14ac:dyDescent="0.25">
      <c r="A371" s="183" t="s">
        <v>805</v>
      </c>
      <c r="B371" s="463">
        <v>2.2867154077052758</v>
      </c>
      <c r="C371" s="463">
        <v>2.3695791644092492</v>
      </c>
      <c r="D371" s="463">
        <v>2.6101736918977161</v>
      </c>
      <c r="E371" s="463">
        <v>2.7103209117983127</v>
      </c>
      <c r="F371" s="463">
        <v>3.245791825899492</v>
      </c>
      <c r="G371" s="463">
        <v>3.3081855705337357</v>
      </c>
      <c r="H371" s="463">
        <v>3.2641754101315898</v>
      </c>
      <c r="I371" s="463">
        <v>2.888570104599185</v>
      </c>
      <c r="J371" s="463">
        <v>2.8223023110966206</v>
      </c>
      <c r="K371" s="463">
        <v>3.0146113073541807</v>
      </c>
      <c r="L371" s="463">
        <v>3.1444476217539985</v>
      </c>
      <c r="M371" s="463">
        <v>3.3038715049388978</v>
      </c>
      <c r="N371" s="463">
        <v>3.482747120066235</v>
      </c>
      <c r="O371" s="463">
        <v>3.638878196217378</v>
      </c>
      <c r="P371" s="463">
        <v>4.0706288256025722</v>
      </c>
      <c r="Q371" s="463">
        <v>4.4695433278593173</v>
      </c>
      <c r="R371" s="463">
        <v>4.8027126549039316</v>
      </c>
      <c r="S371" s="463">
        <v>4.9471842942379984</v>
      </c>
      <c r="T371" s="463">
        <v>4.8710563436478092</v>
      </c>
      <c r="U371" s="463">
        <v>4.8679920420349321</v>
      </c>
      <c r="V371" s="463">
        <v>4.6551323126098048</v>
      </c>
      <c r="W371" s="463">
        <v>4.4305673553776117</v>
      </c>
      <c r="X371" s="463">
        <v>4.3410780975506196</v>
      </c>
      <c r="Y371" s="463">
        <v>4.4047538173714686</v>
      </c>
      <c r="Z371" s="463">
        <v>4.3698762558053952</v>
      </c>
      <c r="AA371" s="463">
        <v>4.2330362497031828</v>
      </c>
      <c r="AB371" s="463">
        <v>4.3598257372147495</v>
      </c>
      <c r="AC371" s="463">
        <v>4.2695206676715829</v>
      </c>
      <c r="AD371" s="463">
        <v>4.2451325824884316</v>
      </c>
      <c r="AE371" s="464">
        <v>4.5000079601164096</v>
      </c>
    </row>
    <row r="372" spans="1:31" x14ac:dyDescent="0.25">
      <c r="A372" s="183" t="s">
        <v>806</v>
      </c>
      <c r="B372" s="463">
        <v>2.2778443450911916</v>
      </c>
      <c r="C372" s="463">
        <v>2.2912927013576749</v>
      </c>
      <c r="D372" s="463">
        <v>2.3030668049746996</v>
      </c>
      <c r="E372" s="463">
        <v>2.2873571545976974</v>
      </c>
      <c r="F372" s="463">
        <v>2.3327323041270187</v>
      </c>
      <c r="G372" s="463">
        <v>2.2892244681349987</v>
      </c>
      <c r="H372" s="463">
        <v>2.3413742057148381</v>
      </c>
      <c r="I372" s="463">
        <v>2.3021930892293097</v>
      </c>
      <c r="J372" s="463">
        <v>2.3286896619843933</v>
      </c>
      <c r="K372" s="463">
        <v>2.2999550344228035</v>
      </c>
      <c r="L372" s="463">
        <v>2.3186556490795995</v>
      </c>
      <c r="M372" s="463">
        <v>2.390808377714126</v>
      </c>
      <c r="N372" s="463">
        <v>2.4860463389167951</v>
      </c>
      <c r="O372" s="463">
        <v>2.5239905053956018</v>
      </c>
      <c r="P372" s="463">
        <v>2.6188467129353996</v>
      </c>
      <c r="Q372" s="463">
        <v>2.6876631800584736</v>
      </c>
      <c r="R372" s="463">
        <v>2.7443664974724835</v>
      </c>
      <c r="S372" s="463">
        <v>2.7204670028961058</v>
      </c>
      <c r="T372" s="463">
        <v>2.684103961732303</v>
      </c>
      <c r="U372" s="463">
        <v>2.6546272986825565</v>
      </c>
      <c r="V372" s="463">
        <v>2.6971563670279668</v>
      </c>
      <c r="W372" s="463">
        <v>2.5729488792246284</v>
      </c>
      <c r="X372" s="463">
        <v>2.5735014558487643</v>
      </c>
      <c r="Y372" s="463">
        <v>2.6092467039464986</v>
      </c>
      <c r="Z372" s="463">
        <v>2.7639243963117002</v>
      </c>
      <c r="AA372" s="463">
        <v>2.8000666398257672</v>
      </c>
      <c r="AB372" s="463">
        <v>2.7890068384509661</v>
      </c>
      <c r="AC372" s="463">
        <v>2.7664958314404364</v>
      </c>
      <c r="AD372" s="463">
        <v>2.9454328571303106</v>
      </c>
      <c r="AE372" s="464">
        <v>3.0912006126042568</v>
      </c>
    </row>
    <row r="373" spans="1:31" x14ac:dyDescent="0.25">
      <c r="A373" s="183" t="s">
        <v>416</v>
      </c>
      <c r="B373" s="463">
        <v>3.0740133815325397</v>
      </c>
      <c r="C373" s="463">
        <v>3.1527859084677865</v>
      </c>
      <c r="D373" s="463">
        <v>3.1746125129255236</v>
      </c>
      <c r="E373" s="463">
        <v>3.172930722654745</v>
      </c>
      <c r="F373" s="463">
        <v>3.0861251746884966</v>
      </c>
      <c r="G373" s="463">
        <v>2.9783515364195599</v>
      </c>
      <c r="H373" s="463">
        <v>2.9424743998188658</v>
      </c>
      <c r="I373" s="463">
        <v>2.9033827086686665</v>
      </c>
      <c r="J373" s="463">
        <v>2.8153428034785772</v>
      </c>
      <c r="K373" s="463">
        <v>2.6814445903805888</v>
      </c>
      <c r="L373" s="463">
        <v>2.6373084688685933</v>
      </c>
      <c r="M373" s="463">
        <v>2.9679975474495048</v>
      </c>
      <c r="N373" s="463">
        <v>3.4804402805473043</v>
      </c>
      <c r="O373" s="463">
        <v>3.9293433579894996</v>
      </c>
      <c r="P373" s="463">
        <v>4.5725025760765057</v>
      </c>
      <c r="Q373" s="463">
        <v>5.4557388726810778</v>
      </c>
      <c r="R373" s="463">
        <v>5.2469737072138987</v>
      </c>
      <c r="S373" s="463">
        <v>5.0085047716641551</v>
      </c>
      <c r="T373" s="463">
        <v>3.9312658360996373</v>
      </c>
      <c r="U373" s="463">
        <v>3.5075256278589131</v>
      </c>
      <c r="V373" s="463">
        <v>3.6894663250366873</v>
      </c>
      <c r="W373" s="463">
        <v>3.6395216759869542</v>
      </c>
      <c r="X373" s="463">
        <v>3.8762679801433313</v>
      </c>
      <c r="Y373" s="463">
        <v>4.1662139677431309</v>
      </c>
      <c r="Z373" s="463">
        <v>4.1428192603920424</v>
      </c>
      <c r="AA373" s="463">
        <v>4.0797530938425233</v>
      </c>
      <c r="AB373" s="463">
        <v>4.0365541474369033</v>
      </c>
      <c r="AC373" s="463">
        <v>4.0782247413830985</v>
      </c>
      <c r="AD373" s="463">
        <v>4.1126308503935887</v>
      </c>
      <c r="AE373" s="464">
        <v>4.2311843009943084</v>
      </c>
    </row>
    <row r="374" spans="1:31" x14ac:dyDescent="0.25">
      <c r="A374" s="183" t="s">
        <v>807</v>
      </c>
      <c r="B374" s="463">
        <v>1.8386124983919916</v>
      </c>
      <c r="C374" s="463">
        <v>1.8498967543601461</v>
      </c>
      <c r="D374" s="463">
        <v>1.8879582180155976</v>
      </c>
      <c r="E374" s="463">
        <v>1.9233615141271414</v>
      </c>
      <c r="F374" s="463">
        <v>2.0096621040615665</v>
      </c>
      <c r="G374" s="463">
        <v>2.0540763937752682</v>
      </c>
      <c r="H374" s="463">
        <v>2.0365926491278712</v>
      </c>
      <c r="I374" s="463">
        <v>2.0659545573043778</v>
      </c>
      <c r="J374" s="463">
        <v>2.0603901036160526</v>
      </c>
      <c r="K374" s="463">
        <v>2.0814420431445195</v>
      </c>
      <c r="L374" s="463">
        <v>2.1230986046534404</v>
      </c>
      <c r="M374" s="463">
        <v>2.2079932899979178</v>
      </c>
      <c r="N374" s="463">
        <v>2.2838730480236094</v>
      </c>
      <c r="O374" s="463">
        <v>2.3220854681034675</v>
      </c>
      <c r="P374" s="463">
        <v>2.4450557552032559</v>
      </c>
      <c r="Q374" s="463">
        <v>2.5803967882861056</v>
      </c>
      <c r="R374" s="463">
        <v>2.5938571750469901</v>
      </c>
      <c r="S374" s="463">
        <v>2.6004946170522314</v>
      </c>
      <c r="T374" s="463">
        <v>2.5712243386663709</v>
      </c>
      <c r="U374" s="463">
        <v>2.5175163895288479</v>
      </c>
      <c r="V374" s="463">
        <v>2.529100647588447</v>
      </c>
      <c r="W374" s="463">
        <v>2.4417476772869544</v>
      </c>
      <c r="X374" s="463">
        <v>2.5097560192369262</v>
      </c>
      <c r="Y374" s="463">
        <v>2.4758600169710219</v>
      </c>
      <c r="Z374" s="463">
        <v>2.4976210386170892</v>
      </c>
      <c r="AA374" s="463">
        <v>2.54309864961904</v>
      </c>
      <c r="AB374" s="463">
        <v>2.392561416581878</v>
      </c>
      <c r="AC374" s="463">
        <v>2.3055749734824578</v>
      </c>
      <c r="AD374" s="463">
        <v>2.2946807402099232</v>
      </c>
      <c r="AE374" s="464">
        <v>2.3309866990095141</v>
      </c>
    </row>
    <row r="375" spans="1:31" x14ac:dyDescent="0.25">
      <c r="A375" s="183" t="s">
        <v>808</v>
      </c>
      <c r="B375" s="463">
        <v>1.8739513951940472</v>
      </c>
      <c r="C375" s="463">
        <v>1.8630734443555139</v>
      </c>
      <c r="D375" s="463">
        <v>2.0810581166520352</v>
      </c>
      <c r="E375" s="463">
        <v>2.0525872360056772</v>
      </c>
      <c r="F375" s="463">
        <v>2.0950611243716835</v>
      </c>
      <c r="G375" s="463">
        <v>2.1155345516217783</v>
      </c>
      <c r="H375" s="463">
        <v>2.215051108573157</v>
      </c>
      <c r="I375" s="463">
        <v>2.1653566260138355</v>
      </c>
      <c r="J375" s="463">
        <v>2.275098627760503</v>
      </c>
      <c r="K375" s="463">
        <v>2.125320886151409</v>
      </c>
      <c r="L375" s="463">
        <v>2.1001974528977025</v>
      </c>
      <c r="M375" s="463">
        <v>2.1501724762846561</v>
      </c>
      <c r="N375" s="463">
        <v>2.1931901287023332</v>
      </c>
      <c r="O375" s="463">
        <v>2.2392933320048147</v>
      </c>
      <c r="P375" s="463">
        <v>2.2054097179226333</v>
      </c>
      <c r="Q375" s="463">
        <v>2.2228109737070358</v>
      </c>
      <c r="R375" s="463">
        <v>2.1500194361256759</v>
      </c>
      <c r="S375" s="463">
        <v>2.1156624920168352</v>
      </c>
      <c r="T375" s="463">
        <v>2.0320964085051654</v>
      </c>
      <c r="U375" s="463">
        <v>2.0713779384765374</v>
      </c>
      <c r="V375" s="463">
        <v>2.0130977538594372</v>
      </c>
      <c r="W375" s="463">
        <v>2.0709470641494598</v>
      </c>
      <c r="X375" s="463">
        <v>2.0232349570158812</v>
      </c>
      <c r="Y375" s="463">
        <v>2.0157361351128076</v>
      </c>
      <c r="Z375" s="463">
        <v>1.9334143721392947</v>
      </c>
      <c r="AA375" s="463">
        <v>1.961139428834882</v>
      </c>
      <c r="AB375" s="463">
        <v>1.9907165277731853</v>
      </c>
      <c r="AC375" s="463">
        <v>1.9896640789969178</v>
      </c>
      <c r="AD375" s="463">
        <v>2.0934150945107106</v>
      </c>
      <c r="AE375" s="464">
        <v>2.2819435064291258</v>
      </c>
    </row>
    <row r="376" spans="1:31" x14ac:dyDescent="0.25">
      <c r="A376" s="183" t="s">
        <v>809</v>
      </c>
      <c r="B376" s="463">
        <v>2.7180299365598128</v>
      </c>
      <c r="C376" s="463">
        <v>2.9056550777951555</v>
      </c>
      <c r="D376" s="463">
        <v>3.215567739873074</v>
      </c>
      <c r="E376" s="463">
        <v>3.4229853092852816</v>
      </c>
      <c r="F376" s="463">
        <v>3.7770469084983662</v>
      </c>
      <c r="G376" s="463">
        <v>3.9310684441030497</v>
      </c>
      <c r="H376" s="463">
        <v>3.9275967099235616</v>
      </c>
      <c r="I376" s="463">
        <v>3.7075167719177795</v>
      </c>
      <c r="J376" s="463">
        <v>3.709380602682661</v>
      </c>
      <c r="K376" s="463">
        <v>3.7309392699489567</v>
      </c>
      <c r="L376" s="463">
        <v>3.7777315874163362</v>
      </c>
      <c r="M376" s="463">
        <v>3.8656094499503331</v>
      </c>
      <c r="N376" s="463">
        <v>3.8394583078821043</v>
      </c>
      <c r="O376" s="463">
        <v>3.8001434207324514</v>
      </c>
      <c r="P376" s="463">
        <v>3.8799016039014118</v>
      </c>
      <c r="Q376" s="463">
        <v>4.0849114820953067</v>
      </c>
      <c r="R376" s="463">
        <v>4.6425899510074693</v>
      </c>
      <c r="S376" s="463">
        <v>5.1300553021765216</v>
      </c>
      <c r="T376" s="463">
        <v>5.0461994750851202</v>
      </c>
      <c r="U376" s="463">
        <v>4.7608423334650647</v>
      </c>
      <c r="V376" s="463">
        <v>4.5746522635422062</v>
      </c>
      <c r="W376" s="463">
        <v>4.6410379456393329</v>
      </c>
      <c r="X376" s="463">
        <v>4.5449802449863705</v>
      </c>
      <c r="Y376" s="463">
        <v>4.7288152458896135</v>
      </c>
      <c r="Z376" s="463">
        <v>4.6918608198069052</v>
      </c>
      <c r="AA376" s="463">
        <v>4.9877211166738409</v>
      </c>
      <c r="AB376" s="463">
        <v>5.0250883079202167</v>
      </c>
      <c r="AC376" s="463">
        <v>5.3718586493903482</v>
      </c>
      <c r="AD376" s="463">
        <v>5.605148889507328</v>
      </c>
      <c r="AE376" s="464">
        <v>5.9384357227505271</v>
      </c>
    </row>
    <row r="377" spans="1:31" x14ac:dyDescent="0.25">
      <c r="A377" s="183" t="s">
        <v>810</v>
      </c>
      <c r="B377" s="463">
        <v>2.29161449934755</v>
      </c>
      <c r="C377" s="463">
        <v>2.2696605448463152</v>
      </c>
      <c r="D377" s="463">
        <v>2.566591084175827</v>
      </c>
      <c r="E377" s="463">
        <v>2.5344416949991793</v>
      </c>
      <c r="F377" s="463">
        <v>2.570218911421446</v>
      </c>
      <c r="G377" s="463">
        <v>2.5809498509938194</v>
      </c>
      <c r="H377" s="463">
        <v>2.6298326268297516</v>
      </c>
      <c r="I377" s="463">
        <v>2.5418185143092917</v>
      </c>
      <c r="J377" s="463">
        <v>2.6319211853084661</v>
      </c>
      <c r="K377" s="463">
        <v>2.4862915005498261</v>
      </c>
      <c r="L377" s="463">
        <v>2.4385226146419452</v>
      </c>
      <c r="M377" s="463">
        <v>2.5468803374023588</v>
      </c>
      <c r="N377" s="463">
        <v>2.5755244966086517</v>
      </c>
      <c r="O377" s="463">
        <v>2.6835777952180471</v>
      </c>
      <c r="P377" s="463">
        <v>2.7817256541905637</v>
      </c>
      <c r="Q377" s="463">
        <v>2.7938858368191477</v>
      </c>
      <c r="R377" s="463">
        <v>2.817407456878902</v>
      </c>
      <c r="S377" s="463">
        <v>2.7370609909411714</v>
      </c>
      <c r="T377" s="463">
        <v>2.6520257346132747</v>
      </c>
      <c r="U377" s="463">
        <v>2.5674984822011995</v>
      </c>
      <c r="V377" s="463">
        <v>2.3919991625836263</v>
      </c>
      <c r="W377" s="463">
        <v>2.370442584627571</v>
      </c>
      <c r="X377" s="463">
        <v>2.3729517311900055</v>
      </c>
      <c r="Y377" s="463">
        <v>2.4422596593022114</v>
      </c>
      <c r="Z377" s="463">
        <v>2.3624531654623371</v>
      </c>
      <c r="AA377" s="463">
        <v>2.4744766728081515</v>
      </c>
      <c r="AB377" s="463">
        <v>2.4332792205942426</v>
      </c>
      <c r="AC377" s="463">
        <v>2.4145124672017619</v>
      </c>
      <c r="AD377" s="463">
        <v>2.4306477265483539</v>
      </c>
      <c r="AE377" s="464">
        <v>2.3883267550410543</v>
      </c>
    </row>
    <row r="378" spans="1:31" x14ac:dyDescent="0.25">
      <c r="A378" s="183" t="s">
        <v>522</v>
      </c>
      <c r="B378" s="463">
        <v>2.0062734728169458</v>
      </c>
      <c r="C378" s="463">
        <v>2.0348813964125503</v>
      </c>
      <c r="D378" s="463">
        <v>2.0709113775387089</v>
      </c>
      <c r="E378" s="463">
        <v>2.1224754914857247</v>
      </c>
      <c r="F378" s="463">
        <v>2.1735434180340785</v>
      </c>
      <c r="G378" s="463">
        <v>2.1639745459185775</v>
      </c>
      <c r="H378" s="463">
        <v>2.1546811163897805</v>
      </c>
      <c r="I378" s="463">
        <v>2.0693304185086507</v>
      </c>
      <c r="J378" s="463">
        <v>2.1385010371909057</v>
      </c>
      <c r="K378" s="463">
        <v>2.1492972405396151</v>
      </c>
      <c r="L378" s="463">
        <v>2.0970361896645811</v>
      </c>
      <c r="M378" s="463">
        <v>2.181821449693786</v>
      </c>
      <c r="N378" s="463">
        <v>2.2614138020245278</v>
      </c>
      <c r="O378" s="463">
        <v>2.2763138698673244</v>
      </c>
      <c r="P378" s="463">
        <v>2.3444399895622698</v>
      </c>
      <c r="Q378" s="463">
        <v>2.4227507901388079</v>
      </c>
      <c r="R378" s="463">
        <v>2.416535085369595</v>
      </c>
      <c r="S378" s="463">
        <v>2.4072906595121664</v>
      </c>
      <c r="T378" s="463">
        <v>2.4653061633724107</v>
      </c>
      <c r="U378" s="463">
        <v>2.4291827323743269</v>
      </c>
      <c r="V378" s="463">
        <v>2.4408001766750038</v>
      </c>
      <c r="W378" s="463">
        <v>2.3656897121172924</v>
      </c>
      <c r="X378" s="463">
        <v>2.3363797104824657</v>
      </c>
      <c r="Y378" s="463">
        <v>2.4052950871651513</v>
      </c>
      <c r="Z378" s="463">
        <v>2.4370606743110823</v>
      </c>
      <c r="AA378" s="463">
        <v>2.5222382451905605</v>
      </c>
      <c r="AB378" s="463">
        <v>2.4894319896474784</v>
      </c>
      <c r="AC378" s="463">
        <v>2.4070358568283088</v>
      </c>
      <c r="AD378" s="463">
        <v>2.4949043935501583</v>
      </c>
      <c r="AE378" s="464">
        <v>2.6850785412453511</v>
      </c>
    </row>
    <row r="379" spans="1:31" x14ac:dyDescent="0.25">
      <c r="A379" s="183" t="s">
        <v>811</v>
      </c>
      <c r="B379" s="463">
        <v>2.1965673564706449</v>
      </c>
      <c r="C379" s="463">
        <v>2.2105729358948003</v>
      </c>
      <c r="D379" s="463">
        <v>2.2322441990767414</v>
      </c>
      <c r="E379" s="463">
        <v>2.238257703629885</v>
      </c>
      <c r="F379" s="463">
        <v>2.2925136192731745</v>
      </c>
      <c r="G379" s="463">
        <v>2.2705150239765333</v>
      </c>
      <c r="H379" s="463">
        <v>2.2273471723449636</v>
      </c>
      <c r="I379" s="463">
        <v>2.2056352534302843</v>
      </c>
      <c r="J379" s="463">
        <v>2.2016597502128317</v>
      </c>
      <c r="K379" s="463">
        <v>2.1775714643484618</v>
      </c>
      <c r="L379" s="463">
        <v>2.1683361841663937</v>
      </c>
      <c r="M379" s="463">
        <v>2.2295475307577806</v>
      </c>
      <c r="N379" s="463">
        <v>2.2778331493290551</v>
      </c>
      <c r="O379" s="463">
        <v>2.3311229748591469</v>
      </c>
      <c r="P379" s="463">
        <v>2.3448970329473466</v>
      </c>
      <c r="Q379" s="463">
        <v>2.4438053383058032</v>
      </c>
      <c r="R379" s="463">
        <v>2.467954952953741</v>
      </c>
      <c r="S379" s="463">
        <v>2.4595218795224567</v>
      </c>
      <c r="T379" s="463">
        <v>2.3204495391456672</v>
      </c>
      <c r="U379" s="463">
        <v>2.3911296953001782</v>
      </c>
      <c r="V379" s="463">
        <v>2.4144148338085953</v>
      </c>
      <c r="W379" s="463">
        <v>2.3623029135168769</v>
      </c>
      <c r="X379" s="463">
        <v>2.2937296874599515</v>
      </c>
      <c r="Y379" s="463">
        <v>2.2922250490028104</v>
      </c>
      <c r="Z379" s="463">
        <v>2.358743901139583</v>
      </c>
      <c r="AA379" s="463">
        <v>2.1715839900104346</v>
      </c>
      <c r="AB379" s="463">
        <v>2.4183254257223656</v>
      </c>
      <c r="AC379" s="463">
        <v>2.3840312707187947</v>
      </c>
      <c r="AD379" s="463">
        <v>2.3408864904310405</v>
      </c>
      <c r="AE379" s="464">
        <v>2.4459427676890995</v>
      </c>
    </row>
    <row r="380" spans="1:31" x14ac:dyDescent="0.25">
      <c r="A380" s="183" t="s">
        <v>812</v>
      </c>
      <c r="B380" s="463">
        <v>2.1038842990611304</v>
      </c>
      <c r="C380" s="463">
        <v>2.2220100230452533</v>
      </c>
      <c r="D380" s="463">
        <v>2.3764888723385287</v>
      </c>
      <c r="E380" s="463">
        <v>2.4885863860502138</v>
      </c>
      <c r="F380" s="463">
        <v>2.5020714929473855</v>
      </c>
      <c r="G380" s="463">
        <v>2.5123967638495905</v>
      </c>
      <c r="H380" s="463">
        <v>2.5470770314987412</v>
      </c>
      <c r="I380" s="463">
        <v>2.5048703323677572</v>
      </c>
      <c r="J380" s="463">
        <v>2.4939973067418699</v>
      </c>
      <c r="K380" s="463">
        <v>2.4260515547138315</v>
      </c>
      <c r="L380" s="463">
        <v>2.4266322045769178</v>
      </c>
      <c r="M380" s="463">
        <v>2.5165866551740761</v>
      </c>
      <c r="N380" s="463">
        <v>2.5755112593290286</v>
      </c>
      <c r="O380" s="463">
        <v>2.6116434758766163</v>
      </c>
      <c r="P380" s="463">
        <v>2.6803604605065425</v>
      </c>
      <c r="Q380" s="463">
        <v>2.7474609274588144</v>
      </c>
      <c r="R380" s="463">
        <v>2.8071486489885755</v>
      </c>
      <c r="S380" s="463">
        <v>2.8171457668426583</v>
      </c>
      <c r="T380" s="463">
        <v>2.8229960277444666</v>
      </c>
      <c r="U380" s="463">
        <v>2.8591997391455015</v>
      </c>
      <c r="V380" s="463">
        <v>2.7906560443744062</v>
      </c>
      <c r="W380" s="463">
        <v>2.7529280899417086</v>
      </c>
      <c r="X380" s="463">
        <v>2.6582933865583134</v>
      </c>
      <c r="Y380" s="463">
        <v>2.6489219045776586</v>
      </c>
      <c r="Z380" s="463">
        <v>2.637653598333642</v>
      </c>
      <c r="AA380" s="463">
        <v>2.7093488977985545</v>
      </c>
      <c r="AB380" s="463">
        <v>2.6692792245743382</v>
      </c>
      <c r="AC380" s="463">
        <v>2.7695636470685994</v>
      </c>
      <c r="AD380" s="463">
        <v>2.7464908214546067</v>
      </c>
      <c r="AE380" s="464">
        <v>2.7317646092705883</v>
      </c>
    </row>
    <row r="381" spans="1:31" x14ac:dyDescent="0.25">
      <c r="A381" s="183" t="s">
        <v>813</v>
      </c>
      <c r="B381" s="463">
        <v>3.3113576036297352</v>
      </c>
      <c r="C381" s="463">
        <v>3.3443884966033872</v>
      </c>
      <c r="D381" s="463">
        <v>3.4165304151387801</v>
      </c>
      <c r="E381" s="463">
        <v>3.4361514020099149</v>
      </c>
      <c r="F381" s="463">
        <v>3.5388959205810266</v>
      </c>
      <c r="G381" s="463">
        <v>3.6470419559280582</v>
      </c>
      <c r="H381" s="463">
        <v>3.6734988307139034</v>
      </c>
      <c r="I381" s="463">
        <v>3.7292138650644193</v>
      </c>
      <c r="J381" s="463">
        <v>3.7542329746153631</v>
      </c>
      <c r="K381" s="463">
        <v>3.6779622465431907</v>
      </c>
      <c r="L381" s="463">
        <v>3.7036528836235711</v>
      </c>
      <c r="M381" s="463">
        <v>3.8657581493201931</v>
      </c>
      <c r="N381" s="463">
        <v>3.9901732534987393</v>
      </c>
      <c r="O381" s="463">
        <v>4.0617685688920302</v>
      </c>
      <c r="P381" s="463">
        <v>4.2252359431207855</v>
      </c>
      <c r="Q381" s="463">
        <v>4.819821382162619</v>
      </c>
      <c r="R381" s="463">
        <v>5.4553705004048449</v>
      </c>
      <c r="S381" s="463">
        <v>5.5394012857026471</v>
      </c>
      <c r="T381" s="463">
        <v>5.3685194201968578</v>
      </c>
      <c r="U381" s="463">
        <v>5.1912618154310168</v>
      </c>
      <c r="V381" s="463">
        <v>4.946594633668087</v>
      </c>
      <c r="W381" s="463">
        <v>4.4532873576490815</v>
      </c>
      <c r="X381" s="463">
        <v>4.1936257886140602</v>
      </c>
      <c r="Y381" s="463">
        <v>4.1996937480575403</v>
      </c>
      <c r="Z381" s="463">
        <v>4.2149276462863305</v>
      </c>
      <c r="AA381" s="463">
        <v>4.1677444646180595</v>
      </c>
      <c r="AB381" s="463">
        <v>4.277481926353575</v>
      </c>
      <c r="AC381" s="463">
        <v>4.5822135674371669</v>
      </c>
      <c r="AD381" s="463">
        <v>4.7775176028414785</v>
      </c>
      <c r="AE381" s="464">
        <v>4.8913649613484802</v>
      </c>
    </row>
    <row r="382" spans="1:31" x14ac:dyDescent="0.25">
      <c r="A382" s="183" t="s">
        <v>814</v>
      </c>
      <c r="B382" s="463">
        <v>3.2866316512328888</v>
      </c>
      <c r="C382" s="463">
        <v>3.3414195608459285</v>
      </c>
      <c r="D382" s="463">
        <v>3.3789519721176307</v>
      </c>
      <c r="E382" s="463">
        <v>3.213532332611857</v>
      </c>
      <c r="F382" s="463">
        <v>3.0871726372709816</v>
      </c>
      <c r="G382" s="463">
        <v>2.991398342083337</v>
      </c>
      <c r="H382" s="463">
        <v>2.9737739752809622</v>
      </c>
      <c r="I382" s="463">
        <v>2.9155794405615878</v>
      </c>
      <c r="J382" s="463">
        <v>2.9188020924502456</v>
      </c>
      <c r="K382" s="463">
        <v>2.8167160430131806</v>
      </c>
      <c r="L382" s="463">
        <v>2.8462344889181006</v>
      </c>
      <c r="M382" s="463">
        <v>3.1240305642976369</v>
      </c>
      <c r="N382" s="463">
        <v>3.5232990731620992</v>
      </c>
      <c r="O382" s="463">
        <v>3.9785550115841732</v>
      </c>
      <c r="P382" s="463">
        <v>4.8048180079381728</v>
      </c>
      <c r="Q382" s="463">
        <v>5.8927492442646923</v>
      </c>
      <c r="R382" s="463">
        <v>6.5496213538868799</v>
      </c>
      <c r="S382" s="463">
        <v>6.365832996113828</v>
      </c>
      <c r="T382" s="463">
        <v>5.6467716409085797</v>
      </c>
      <c r="U382" s="463">
        <v>5.5898858521218919</v>
      </c>
      <c r="V382" s="463">
        <v>4.9900299091258153</v>
      </c>
      <c r="W382" s="463">
        <v>4.7343646475629075</v>
      </c>
      <c r="X382" s="463">
        <v>4.2505593883292487</v>
      </c>
      <c r="Y382" s="463">
        <v>4.1366836872667188</v>
      </c>
      <c r="Z382" s="463">
        <v>3.9175535020683174</v>
      </c>
      <c r="AA382" s="463">
        <v>3.9236241786444941</v>
      </c>
      <c r="AB382" s="463">
        <v>3.7616519886068307</v>
      </c>
      <c r="AC382" s="463">
        <v>3.8394864103395352</v>
      </c>
      <c r="AD382" s="463">
        <v>3.9302620309128402</v>
      </c>
      <c r="AE382" s="464">
        <v>4.1281658200128879</v>
      </c>
    </row>
    <row r="383" spans="1:31" x14ac:dyDescent="0.25">
      <c r="A383" s="183" t="s">
        <v>523</v>
      </c>
      <c r="B383" s="463">
        <v>2.217286425340121</v>
      </c>
      <c r="C383" s="463">
        <v>2.2353547926424611</v>
      </c>
      <c r="D383" s="463">
        <v>2.2197295733354174</v>
      </c>
      <c r="E383" s="463">
        <v>2.1864634474547509</v>
      </c>
      <c r="F383" s="463">
        <v>2.1847477729785183</v>
      </c>
      <c r="G383" s="463">
        <v>2.1950941675282891</v>
      </c>
      <c r="H383" s="463">
        <v>2.1718277281734863</v>
      </c>
      <c r="I383" s="463">
        <v>2.1894706602343375</v>
      </c>
      <c r="J383" s="463">
        <v>2.2337184507755574</v>
      </c>
      <c r="K383" s="463">
        <v>2.2189800758788349</v>
      </c>
      <c r="L383" s="463">
        <v>2.2579122788356067</v>
      </c>
      <c r="M383" s="463">
        <v>2.3721875703296442</v>
      </c>
      <c r="N383" s="463">
        <v>2.4908861463681271</v>
      </c>
      <c r="O383" s="463">
        <v>2.5734777268475724</v>
      </c>
      <c r="P383" s="463">
        <v>2.5993095487845812</v>
      </c>
      <c r="Q383" s="463">
        <v>2.6589176328254847</v>
      </c>
      <c r="R383" s="463">
        <v>2.7048787405399008</v>
      </c>
      <c r="S383" s="463">
        <v>2.713405741885158</v>
      </c>
      <c r="T383" s="463">
        <v>2.7244951579048702</v>
      </c>
      <c r="U383" s="463">
        <v>2.8092386714652635</v>
      </c>
      <c r="V383" s="463">
        <v>2.8150151290633842</v>
      </c>
      <c r="W383" s="463">
        <v>2.8071970296655726</v>
      </c>
      <c r="X383" s="463">
        <v>2.8684311727144429</v>
      </c>
      <c r="Y383" s="463">
        <v>2.9701175151466468</v>
      </c>
      <c r="Z383" s="463">
        <v>3.0598267301489837</v>
      </c>
      <c r="AA383" s="463">
        <v>3.1547376833300258</v>
      </c>
      <c r="AB383" s="463">
        <v>3.1303022081099932</v>
      </c>
      <c r="AC383" s="463">
        <v>3.183491720479199</v>
      </c>
      <c r="AD383" s="463">
        <v>3.3818544620830253</v>
      </c>
      <c r="AE383" s="464">
        <v>3.569174348837171</v>
      </c>
    </row>
    <row r="384" spans="1:31" x14ac:dyDescent="0.25">
      <c r="A384" s="183" t="s">
        <v>524</v>
      </c>
      <c r="B384" s="463">
        <v>3.9134668797628662</v>
      </c>
      <c r="C384" s="463">
        <v>3.6751093929939809</v>
      </c>
      <c r="D384" s="463">
        <v>3.5974749933793069</v>
      </c>
      <c r="E384" s="463">
        <v>3.4990565791837254</v>
      </c>
      <c r="F384" s="463">
        <v>3.4515387255009267</v>
      </c>
      <c r="G384" s="463">
        <v>3.3067476155033537</v>
      </c>
      <c r="H384" s="463">
        <v>3.1734767691821246</v>
      </c>
      <c r="I384" s="463">
        <v>3.1489749768003312</v>
      </c>
      <c r="J384" s="463">
        <v>3.1036163941568646</v>
      </c>
      <c r="K384" s="463">
        <v>2.8358121582652518</v>
      </c>
      <c r="L384" s="463">
        <v>2.6608486194433674</v>
      </c>
      <c r="M384" s="463">
        <v>2.9141056270646417</v>
      </c>
      <c r="N384" s="463">
        <v>4.1889155096106343</v>
      </c>
      <c r="O384" s="463">
        <v>4.6232345277817419</v>
      </c>
      <c r="P384" s="463">
        <v>4.8933018902357537</v>
      </c>
      <c r="Q384" s="463">
        <v>4.930942822312824</v>
      </c>
      <c r="R384" s="463">
        <v>4.5382800992097971</v>
      </c>
      <c r="S384" s="463">
        <v>4.1870286877617389</v>
      </c>
      <c r="T384" s="463">
        <v>3.5914434985886485</v>
      </c>
      <c r="U384" s="463">
        <v>3.2741609449765052</v>
      </c>
      <c r="V384" s="463">
        <v>3.5193096111351232</v>
      </c>
      <c r="W384" s="463">
        <v>3.3445009815797979</v>
      </c>
      <c r="X384" s="463">
        <v>3.3007138372247957</v>
      </c>
      <c r="Y384" s="463">
        <v>3.6060397871933958</v>
      </c>
      <c r="Z384" s="463">
        <v>3.6757329623167343</v>
      </c>
      <c r="AA384" s="463">
        <v>3.6652896019305832</v>
      </c>
      <c r="AB384" s="463">
        <v>3.4952511852198023</v>
      </c>
      <c r="AC384" s="463">
        <v>3.6159098371705047</v>
      </c>
      <c r="AD384" s="463">
        <v>3.7993253477542384</v>
      </c>
      <c r="AE384" s="464">
        <v>4.0249343178055605</v>
      </c>
    </row>
    <row r="385" spans="1:31" x14ac:dyDescent="0.25">
      <c r="A385" s="183" t="s">
        <v>815</v>
      </c>
      <c r="B385" s="463">
        <v>2.3515748250079551</v>
      </c>
      <c r="C385" s="463">
        <v>2.3794406254605662</v>
      </c>
      <c r="D385" s="463">
        <v>2.5237965904818789</v>
      </c>
      <c r="E385" s="463">
        <v>2.6968446736127305</v>
      </c>
      <c r="F385" s="463">
        <v>2.9793296644152751</v>
      </c>
      <c r="G385" s="463">
        <v>3.0487775735401317</v>
      </c>
      <c r="H385" s="463">
        <v>3.0871819016059487</v>
      </c>
      <c r="I385" s="463">
        <v>3.0234140518104318</v>
      </c>
      <c r="J385" s="463">
        <v>3.0139565158185935</v>
      </c>
      <c r="K385" s="463">
        <v>2.9628586199481526</v>
      </c>
      <c r="L385" s="463">
        <v>2.9347794331287558</v>
      </c>
      <c r="M385" s="463">
        <v>3.0364622896685196</v>
      </c>
      <c r="N385" s="463">
        <v>3.2492197859423455</v>
      </c>
      <c r="O385" s="463">
        <v>3.3622965017065818</v>
      </c>
      <c r="P385" s="463">
        <v>3.5160787230595805</v>
      </c>
      <c r="Q385" s="463">
        <v>3.5153871868014099</v>
      </c>
      <c r="R385" s="463">
        <v>3.4185961357762826</v>
      </c>
      <c r="S385" s="463">
        <v>3.5693273233026579</v>
      </c>
      <c r="T385" s="463">
        <v>3.4759756690645651</v>
      </c>
      <c r="U385" s="463">
        <v>3.5461278333169042</v>
      </c>
      <c r="V385" s="463">
        <v>3.6966873576979302</v>
      </c>
      <c r="W385" s="463">
        <v>3.5175939698654815</v>
      </c>
      <c r="X385" s="463">
        <v>3.6838070506939209</v>
      </c>
      <c r="Y385" s="463">
        <v>3.6204824179717487</v>
      </c>
      <c r="Z385" s="463">
        <v>3.554476048298254</v>
      </c>
      <c r="AA385" s="463">
        <v>3.5543593475228161</v>
      </c>
      <c r="AB385" s="463">
        <v>3.9044510623860105</v>
      </c>
      <c r="AC385" s="463">
        <v>4.1158914735348695</v>
      </c>
      <c r="AD385" s="463">
        <v>4.3312674899856702</v>
      </c>
      <c r="AE385" s="464">
        <v>4.7568376548847962</v>
      </c>
    </row>
    <row r="386" spans="1:31" x14ac:dyDescent="0.25">
      <c r="A386" s="183" t="s">
        <v>816</v>
      </c>
      <c r="B386" s="463">
        <v>2.5455001541273239</v>
      </c>
      <c r="C386" s="463">
        <v>2.5495944638509518</v>
      </c>
      <c r="D386" s="463">
        <v>2.5948341240949184</v>
      </c>
      <c r="E386" s="463">
        <v>2.5871969262010408</v>
      </c>
      <c r="F386" s="463">
        <v>2.5275508007866816</v>
      </c>
      <c r="G386" s="463">
        <v>2.4878144186134628</v>
      </c>
      <c r="H386" s="463">
        <v>2.4313759542550728</v>
      </c>
      <c r="I386" s="463">
        <v>2.3705249314039958</v>
      </c>
      <c r="J386" s="463">
        <v>2.3539804852449318</v>
      </c>
      <c r="K386" s="463">
        <v>2.2830685287001633</v>
      </c>
      <c r="L386" s="463">
        <v>2.2472154158423439</v>
      </c>
      <c r="M386" s="463">
        <v>2.358171059372633</v>
      </c>
      <c r="N386" s="463">
        <v>2.4318829605902548</v>
      </c>
      <c r="O386" s="463">
        <v>2.5187843930483176</v>
      </c>
      <c r="P386" s="463">
        <v>2.7178351507058318</v>
      </c>
      <c r="Q386" s="463">
        <v>3.0076014735440855</v>
      </c>
      <c r="R386" s="463">
        <v>3.1997986300128907</v>
      </c>
      <c r="S386" s="463">
        <v>3.1717252270745253</v>
      </c>
      <c r="T386" s="463">
        <v>3.0414508918651939</v>
      </c>
      <c r="U386" s="463">
        <v>2.8759821347921295</v>
      </c>
      <c r="V386" s="463">
        <v>2.8009763980214362</v>
      </c>
      <c r="W386" s="463">
        <v>2.6941716043486093</v>
      </c>
      <c r="X386" s="463">
        <v>2.603997173101313</v>
      </c>
      <c r="Y386" s="463">
        <v>2.6221456702964523</v>
      </c>
      <c r="Z386" s="463">
        <v>2.6659452434505213</v>
      </c>
      <c r="AA386" s="463">
        <v>2.6445171783273342</v>
      </c>
      <c r="AB386" s="463">
        <v>2.6518313021766842</v>
      </c>
      <c r="AC386" s="463">
        <v>2.6790801203511316</v>
      </c>
      <c r="AD386" s="463">
        <v>2.7055577341622832</v>
      </c>
      <c r="AE386" s="464">
        <v>2.7864839154092595</v>
      </c>
    </row>
    <row r="387" spans="1:31" x14ac:dyDescent="0.25">
      <c r="A387" s="183" t="s">
        <v>817</v>
      </c>
      <c r="B387" s="463">
        <v>1.9126124434383422</v>
      </c>
      <c r="C387" s="463">
        <v>1.9973826228775007</v>
      </c>
      <c r="D387" s="463">
        <v>2.0408231549955307</v>
      </c>
      <c r="E387" s="463">
        <v>2.089066232992455</v>
      </c>
      <c r="F387" s="463">
        <v>2.0805283220935662</v>
      </c>
      <c r="G387" s="463">
        <v>2.0360489262045274</v>
      </c>
      <c r="H387" s="463">
        <v>2.1128337491867168</v>
      </c>
      <c r="I387" s="463">
        <v>2.1670093861449917</v>
      </c>
      <c r="J387" s="463">
        <v>2.1825623893123098</v>
      </c>
      <c r="K387" s="463">
        <v>2.0655147742728919</v>
      </c>
      <c r="L387" s="463">
        <v>1.9991870905335045</v>
      </c>
      <c r="M387" s="463">
        <v>2.2092147738054613</v>
      </c>
      <c r="N387" s="463">
        <v>2.2728367347016554</v>
      </c>
      <c r="O387" s="463">
        <v>2.2945810673428415</v>
      </c>
      <c r="P387" s="463">
        <v>2.2603985935188997</v>
      </c>
      <c r="Q387" s="463">
        <v>2.2013986761596342</v>
      </c>
      <c r="R387" s="463">
        <v>2.0561548776438041</v>
      </c>
      <c r="S387" s="463">
        <v>1.920280665174074</v>
      </c>
      <c r="T387" s="463">
        <v>1.6977282921331329</v>
      </c>
      <c r="U387" s="463">
        <v>1.6493632123270627</v>
      </c>
      <c r="V387" s="463">
        <v>1.6745740984284667</v>
      </c>
      <c r="W387" s="463">
        <v>1.7413452654507307</v>
      </c>
      <c r="X387" s="463">
        <v>1.6388420031331221</v>
      </c>
      <c r="Y387" s="463">
        <v>1.7860794224466858</v>
      </c>
      <c r="Z387" s="463">
        <v>1.7939861012214522</v>
      </c>
      <c r="AA387" s="463">
        <v>1.8397295060490857</v>
      </c>
      <c r="AB387" s="463">
        <v>1.8975803946647478</v>
      </c>
      <c r="AC387" s="463">
        <v>1.8978772408694595</v>
      </c>
      <c r="AD387" s="463">
        <v>1.9750406084047216</v>
      </c>
      <c r="AE387" s="464">
        <v>2.1433758961025382</v>
      </c>
    </row>
    <row r="388" spans="1:31" x14ac:dyDescent="0.25">
      <c r="A388" s="183" t="s">
        <v>818</v>
      </c>
      <c r="B388" s="463">
        <v>3.2022037289022882</v>
      </c>
      <c r="C388" s="463">
        <v>3.3452443340750544</v>
      </c>
      <c r="D388" s="463">
        <v>3.4105070031884019</v>
      </c>
      <c r="E388" s="463">
        <v>3.4311934787414033</v>
      </c>
      <c r="F388" s="463">
        <v>3.3082808482893844</v>
      </c>
      <c r="G388" s="463">
        <v>3.2648751033897638</v>
      </c>
      <c r="H388" s="463">
        <v>3.1273737194477165</v>
      </c>
      <c r="I388" s="463">
        <v>3.0325130754332346</v>
      </c>
      <c r="J388" s="463">
        <v>2.9860405349509405</v>
      </c>
      <c r="K388" s="463">
        <v>2.9107089328628257</v>
      </c>
      <c r="L388" s="463">
        <v>2.9770287417808152</v>
      </c>
      <c r="M388" s="463">
        <v>3.4066484237325887</v>
      </c>
      <c r="N388" s="463">
        <v>4.0448141340476003</v>
      </c>
      <c r="O388" s="463">
        <v>4.8100856178978546</v>
      </c>
      <c r="P388" s="463">
        <v>5.8857194913397715</v>
      </c>
      <c r="Q388" s="463">
        <v>7.3398597565514745</v>
      </c>
      <c r="R388" s="463">
        <v>7.5002581996239677</v>
      </c>
      <c r="S388" s="463">
        <v>6.5741004672289378</v>
      </c>
      <c r="T388" s="463">
        <v>5.1089408290057783</v>
      </c>
      <c r="U388" s="463">
        <v>4.6590678557379235</v>
      </c>
      <c r="V388" s="463">
        <v>4.3864613459161266</v>
      </c>
      <c r="W388" s="463">
        <v>4.0767702339801009</v>
      </c>
      <c r="X388" s="463">
        <v>3.9283572068672226</v>
      </c>
      <c r="Y388" s="463">
        <v>4.1008158803630979</v>
      </c>
      <c r="Z388" s="463">
        <v>4.2950252701036007</v>
      </c>
      <c r="AA388" s="463">
        <v>4.4956954646252436</v>
      </c>
      <c r="AB388" s="463">
        <v>4.6682405935892737</v>
      </c>
      <c r="AC388" s="463">
        <v>5.003032737227378</v>
      </c>
      <c r="AD388" s="463">
        <v>5.3548280813637312</v>
      </c>
      <c r="AE388" s="464">
        <v>5.6356369187896798</v>
      </c>
    </row>
    <row r="389" spans="1:31" ht="15.75" thickBot="1" x14ac:dyDescent="0.3">
      <c r="A389" s="188" t="s">
        <v>819</v>
      </c>
      <c r="B389" s="465">
        <v>2.6716304356455574</v>
      </c>
      <c r="C389" s="465">
        <v>2.6591801711794476</v>
      </c>
      <c r="D389" s="465">
        <v>2.6889329261895418</v>
      </c>
      <c r="E389" s="465">
        <v>2.6800846398478089</v>
      </c>
      <c r="F389" s="465">
        <v>2.6011721255293372</v>
      </c>
      <c r="G389" s="465">
        <v>2.623750866931871</v>
      </c>
      <c r="H389" s="465">
        <v>2.5888199490070236</v>
      </c>
      <c r="I389" s="465">
        <v>2.544647629656235</v>
      </c>
      <c r="J389" s="465">
        <v>2.6152456944771094</v>
      </c>
      <c r="K389" s="465">
        <v>2.5907516853475605</v>
      </c>
      <c r="L389" s="465">
        <v>2.5683414693647504</v>
      </c>
      <c r="M389" s="465">
        <v>2.5680576032783833</v>
      </c>
      <c r="N389" s="465">
        <v>2.5958329310905461</v>
      </c>
      <c r="O389" s="465">
        <v>2.5861031858217221</v>
      </c>
      <c r="P389" s="465">
        <v>2.7684825325831977</v>
      </c>
      <c r="Q389" s="465">
        <v>3.4494480141408022</v>
      </c>
      <c r="R389" s="465">
        <v>3.7953277458521479</v>
      </c>
      <c r="S389" s="465">
        <v>3.5939593367225897</v>
      </c>
      <c r="T389" s="465">
        <v>3.1971030920640113</v>
      </c>
      <c r="U389" s="465">
        <v>2.9337573615968777</v>
      </c>
      <c r="V389" s="465">
        <v>2.8666362667987486</v>
      </c>
      <c r="W389" s="465">
        <v>2.7697421485817695</v>
      </c>
      <c r="X389" s="465">
        <v>2.8141858817752312</v>
      </c>
      <c r="Y389" s="465">
        <v>3.0992327949500349</v>
      </c>
      <c r="Z389" s="465">
        <v>3.1929817660818038</v>
      </c>
      <c r="AA389" s="465">
        <v>3.3041886840552133</v>
      </c>
      <c r="AB389" s="465">
        <v>3.2341614730457318</v>
      </c>
      <c r="AC389" s="465">
        <v>3.2828879427447157</v>
      </c>
      <c r="AD389" s="465">
        <v>3.463520492155383</v>
      </c>
      <c r="AE389" s="466">
        <v>3.6774437357306842</v>
      </c>
    </row>
    <row r="391" spans="1:31" x14ac:dyDescent="0.25">
      <c r="A391" s="632" t="s">
        <v>820</v>
      </c>
      <c r="B391" s="632"/>
      <c r="C391" s="632"/>
      <c r="D391" s="632"/>
      <c r="E391" s="632"/>
      <c r="F391" s="632"/>
      <c r="G391" s="632"/>
      <c r="H391" s="632"/>
      <c r="I391" s="632"/>
      <c r="J391" s="632"/>
      <c r="K391" s="632"/>
      <c r="L391" s="632"/>
      <c r="M391" s="632"/>
      <c r="N391" s="632"/>
      <c r="O391" s="632"/>
      <c r="P391" s="632"/>
      <c r="Q391" s="632"/>
      <c r="R391" s="632"/>
      <c r="S391" s="632"/>
      <c r="T391" s="632"/>
      <c r="U391" s="632"/>
      <c r="V391" s="632"/>
      <c r="W391" s="632"/>
      <c r="X391" s="632"/>
      <c r="Y391" s="632"/>
      <c r="Z391" s="632"/>
      <c r="AA391" s="632"/>
    </row>
    <row r="392" spans="1:31" x14ac:dyDescent="0.25">
      <c r="A392" s="734" t="s">
        <v>821</v>
      </c>
      <c r="B392" s="734"/>
      <c r="C392" s="734"/>
      <c r="D392" s="734"/>
      <c r="E392" s="734"/>
      <c r="F392" s="734"/>
      <c r="G392" s="734"/>
      <c r="H392" s="734"/>
      <c r="I392" s="734"/>
      <c r="J392" s="734"/>
      <c r="K392" s="734"/>
      <c r="L392" s="734"/>
      <c r="M392" s="734"/>
      <c r="N392" s="734"/>
      <c r="O392" s="734"/>
      <c r="P392" s="734"/>
      <c r="Q392" s="734"/>
      <c r="R392" s="734"/>
      <c r="S392" s="734"/>
      <c r="T392" s="734"/>
      <c r="U392" s="734"/>
      <c r="V392" s="734"/>
      <c r="W392" s="734"/>
      <c r="X392" s="734"/>
      <c r="Y392" s="734"/>
      <c r="Z392" s="734"/>
      <c r="AA392" s="734"/>
    </row>
  </sheetData>
  <mergeCells count="2">
    <mergeCell ref="A391:AA391"/>
    <mergeCell ref="A392:AA392"/>
  </mergeCells>
  <hyperlinks>
    <hyperlink ref="A2" location="'Appendix Table Menu'!A1" display="Return to Appendix Table Menu" xr:uid="{BEEFCE07-E150-4470-B9D6-D1EEB37B2375}"/>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6664A-5CB2-4BB0-A87C-905B6DA3AA19}">
  <sheetPr>
    <tabColor theme="8"/>
  </sheetPr>
  <dimension ref="A1:P142"/>
  <sheetViews>
    <sheetView zoomScale="90" zoomScaleNormal="90" workbookViewId="0">
      <pane ySplit="6" topLeftCell="A7" activePane="bottomLeft" state="frozen"/>
      <selection pane="bottomLeft"/>
    </sheetView>
  </sheetViews>
  <sheetFormatPr defaultColWidth="9.140625" defaultRowHeight="15" x14ac:dyDescent="0.25"/>
  <cols>
    <col min="1" max="1" width="54.7109375" customWidth="1"/>
    <col min="2" max="2" width="13.140625" style="60" customWidth="1"/>
    <col min="3" max="4" width="8.7109375" customWidth="1"/>
    <col min="5" max="5" width="8.7109375" style="60" customWidth="1"/>
    <col min="6" max="7" width="8.7109375" customWidth="1"/>
    <col min="8" max="8" width="8.7109375" style="60" customWidth="1"/>
    <col min="9" max="9" width="8.7109375" customWidth="1"/>
    <col min="10" max="10" width="8.7109375" style="60" customWidth="1"/>
    <col min="11" max="11" width="8.7109375" customWidth="1"/>
    <col min="12" max="13" width="8.7109375" style="60" customWidth="1"/>
    <col min="14" max="14" width="8.7109375" customWidth="1"/>
  </cols>
  <sheetData>
    <row r="1" spans="1:16" s="1" customFormat="1" ht="21" x14ac:dyDescent="0.35">
      <c r="A1" s="63" t="s">
        <v>1205</v>
      </c>
      <c r="B1" s="443"/>
      <c r="E1" s="443"/>
      <c r="H1" s="443"/>
      <c r="J1" s="443"/>
      <c r="L1" s="443"/>
      <c r="M1" s="443"/>
    </row>
    <row r="2" spans="1:16" x14ac:dyDescent="0.25">
      <c r="A2" s="2" t="s">
        <v>53</v>
      </c>
      <c r="B2"/>
      <c r="E2"/>
      <c r="H2"/>
      <c r="J2"/>
      <c r="L2"/>
      <c r="M2"/>
    </row>
    <row r="3" spans="1:16" ht="15.75" thickBot="1" x14ac:dyDescent="0.3">
      <c r="A3" s="2"/>
      <c r="B3"/>
      <c r="E3"/>
      <c r="H3"/>
      <c r="J3"/>
      <c r="L3"/>
      <c r="M3"/>
    </row>
    <row r="4" spans="1:16" ht="18" x14ac:dyDescent="0.25">
      <c r="A4" s="751" t="s">
        <v>822</v>
      </c>
      <c r="B4" s="754" t="s">
        <v>823</v>
      </c>
      <c r="C4" s="756" t="s">
        <v>824</v>
      </c>
      <c r="D4" s="757"/>
      <c r="E4" s="757"/>
      <c r="F4" s="757"/>
      <c r="G4" s="757"/>
      <c r="H4" s="757"/>
      <c r="I4" s="757"/>
      <c r="J4" s="757"/>
      <c r="K4" s="757"/>
      <c r="L4" s="757"/>
      <c r="M4" s="758"/>
      <c r="N4" s="759"/>
    </row>
    <row r="5" spans="1:16" x14ac:dyDescent="0.25">
      <c r="A5" s="752"/>
      <c r="B5" s="755"/>
      <c r="C5" s="723" t="s">
        <v>825</v>
      </c>
      <c r="D5" s="724"/>
      <c r="E5" s="724"/>
      <c r="F5" s="724"/>
      <c r="G5" s="760"/>
      <c r="H5" s="725"/>
      <c r="I5" s="732" t="s">
        <v>826</v>
      </c>
      <c r="J5" s="724"/>
      <c r="K5" s="724"/>
      <c r="L5" s="724"/>
      <c r="M5" s="760"/>
      <c r="N5" s="733"/>
    </row>
    <row r="6" spans="1:16" ht="17.649999999999999" customHeight="1" thickBot="1" x14ac:dyDescent="0.3">
      <c r="A6" s="753"/>
      <c r="B6" s="448" t="s">
        <v>827</v>
      </c>
      <c r="C6" s="449" t="s">
        <v>828</v>
      </c>
      <c r="D6" s="450" t="s">
        <v>829</v>
      </c>
      <c r="E6" s="450" t="s">
        <v>830</v>
      </c>
      <c r="F6" s="450" t="s">
        <v>831</v>
      </c>
      <c r="G6" s="451" t="s">
        <v>832</v>
      </c>
      <c r="H6" s="452" t="s">
        <v>833</v>
      </c>
      <c r="I6" s="453" t="s">
        <v>828</v>
      </c>
      <c r="J6" s="450" t="s">
        <v>829</v>
      </c>
      <c r="K6" s="450" t="s">
        <v>830</v>
      </c>
      <c r="L6" s="450" t="s">
        <v>831</v>
      </c>
      <c r="M6" s="451" t="s">
        <v>832</v>
      </c>
      <c r="N6" s="454" t="s">
        <v>833</v>
      </c>
      <c r="P6" s="444"/>
    </row>
    <row r="7" spans="1:16" x14ac:dyDescent="0.25">
      <c r="A7" s="455" t="s">
        <v>434</v>
      </c>
      <c r="B7" s="456">
        <v>162588</v>
      </c>
      <c r="C7" s="457">
        <v>5.840380549682858</v>
      </c>
      <c r="D7" s="457">
        <v>6.329852779038843</v>
      </c>
      <c r="E7" s="457">
        <v>3.6978806364379571</v>
      </c>
      <c r="F7" s="457">
        <v>6.8581961482234739</v>
      </c>
      <c r="G7" s="457">
        <v>5.0811485642946419</v>
      </c>
      <c r="H7" s="457">
        <v>3.9951204635559692</v>
      </c>
      <c r="I7" s="457">
        <v>4.970807991918635</v>
      </c>
      <c r="J7" s="457">
        <v>5.2540975825047651</v>
      </c>
      <c r="K7" s="457">
        <v>2.7431949152226158</v>
      </c>
      <c r="L7" s="457">
        <v>5.3770255283646007</v>
      </c>
      <c r="M7" s="457">
        <v>3.4496739415194906</v>
      </c>
      <c r="N7" s="458">
        <v>4.7190116509649993</v>
      </c>
    </row>
    <row r="8" spans="1:16" x14ac:dyDescent="0.25">
      <c r="A8" s="183" t="s">
        <v>435</v>
      </c>
      <c r="B8" s="45">
        <v>213333</v>
      </c>
      <c r="C8" s="231">
        <v>2.3203815959455509</v>
      </c>
      <c r="D8" s="231">
        <v>2.7158291208246554</v>
      </c>
      <c r="E8" s="231">
        <v>3.2940019665683327</v>
      </c>
      <c r="F8" s="231">
        <v>3.3348067383723743</v>
      </c>
      <c r="G8" s="231">
        <v>3.6420142766959644</v>
      </c>
      <c r="H8" s="231">
        <v>3.9998070056933419</v>
      </c>
      <c r="I8" s="231">
        <v>1.479728950200093</v>
      </c>
      <c r="J8" s="231">
        <v>1.6766375480435365</v>
      </c>
      <c r="K8" s="231">
        <v>2.3430345199875293</v>
      </c>
      <c r="L8" s="231">
        <v>1.9024741212527021</v>
      </c>
      <c r="M8" s="231">
        <v>2.0328834434688163</v>
      </c>
      <c r="N8" s="459">
        <v>4.7237308152729005</v>
      </c>
    </row>
    <row r="9" spans="1:16" x14ac:dyDescent="0.25">
      <c r="A9" s="183" t="s">
        <v>436</v>
      </c>
      <c r="B9" s="45">
        <v>226965</v>
      </c>
      <c r="C9" s="231">
        <v>3.8093571345233936</v>
      </c>
      <c r="D9" s="231">
        <v>4.3088688505878388</v>
      </c>
      <c r="E9" s="231">
        <v>5.3848338540187379</v>
      </c>
      <c r="F9" s="231">
        <v>6.1771892936295991</v>
      </c>
      <c r="G9" s="231">
        <v>6.7603259342511945</v>
      </c>
      <c r="H9" s="231">
        <v>4.9570498440663133</v>
      </c>
      <c r="I9" s="231">
        <v>2.9564712346947197</v>
      </c>
      <c r="J9" s="231">
        <v>3.2535602540096504</v>
      </c>
      <c r="K9" s="231">
        <v>4.4146173414381398</v>
      </c>
      <c r="L9" s="231">
        <v>4.7054581681783088</v>
      </c>
      <c r="M9" s="231">
        <v>5.1027806479588227</v>
      </c>
      <c r="N9" s="459">
        <v>5.6876368475709347</v>
      </c>
    </row>
    <row r="10" spans="1:16" x14ac:dyDescent="0.25">
      <c r="A10" s="183" t="s">
        <v>437</v>
      </c>
      <c r="B10" s="45">
        <v>224146</v>
      </c>
      <c r="C10" s="231">
        <v>3.5445157689087328</v>
      </c>
      <c r="D10" s="231">
        <v>4.0840840840840782</v>
      </c>
      <c r="E10" s="231">
        <v>3.9184952978056424</v>
      </c>
      <c r="F10" s="231">
        <v>4.3257547118863853</v>
      </c>
      <c r="G10" s="231">
        <v>5.9083557951482524</v>
      </c>
      <c r="H10" s="231">
        <v>3.9657976184231245</v>
      </c>
      <c r="I10" s="231">
        <v>2.6938057756906053</v>
      </c>
      <c r="J10" s="231">
        <v>3.0310496689737447</v>
      </c>
      <c r="K10" s="231">
        <v>2.9617785064680611</v>
      </c>
      <c r="L10" s="231">
        <v>2.8796864799324307</v>
      </c>
      <c r="M10" s="231">
        <v>4.2640380732696528</v>
      </c>
      <c r="N10" s="459">
        <v>4.6894846948211057</v>
      </c>
    </row>
    <row r="11" spans="1:16" x14ac:dyDescent="0.25">
      <c r="A11" s="183" t="s">
        <v>834</v>
      </c>
      <c r="B11" s="45">
        <v>252586</v>
      </c>
      <c r="C11" s="231">
        <v>6.8764568764568894</v>
      </c>
      <c r="D11" s="231">
        <v>6.911089005731597</v>
      </c>
      <c r="E11" s="231">
        <v>5.6489327221373289</v>
      </c>
      <c r="F11" s="231">
        <v>6.4474473089517081</v>
      </c>
      <c r="G11" s="231">
        <v>6.3295165394401929</v>
      </c>
      <c r="H11" s="231">
        <v>4.1692512184315582</v>
      </c>
      <c r="I11" s="231">
        <v>5.9983720331469179</v>
      </c>
      <c r="J11" s="231">
        <v>5.8294533544151914</v>
      </c>
      <c r="K11" s="231">
        <v>4.6762848057822692</v>
      </c>
      <c r="L11" s="231">
        <v>4.9719701139755355</v>
      </c>
      <c r="M11" s="231">
        <v>4.6786599371267208</v>
      </c>
      <c r="N11" s="459">
        <v>4.8943544984690721</v>
      </c>
    </row>
    <row r="12" spans="1:16" x14ac:dyDescent="0.25">
      <c r="A12" s="183" t="s">
        <v>439</v>
      </c>
      <c r="B12" s="45">
        <v>167345</v>
      </c>
      <c r="C12" s="231">
        <v>3.5025179652577365</v>
      </c>
      <c r="D12" s="231">
        <v>4.5396454964716275</v>
      </c>
      <c r="E12" s="231">
        <v>4.4033855175084247</v>
      </c>
      <c r="F12" s="231">
        <v>7.2438451880561221</v>
      </c>
      <c r="G12" s="231">
        <v>7.6044172315766598</v>
      </c>
      <c r="H12" s="231">
        <v>6.0540023386839668</v>
      </c>
      <c r="I12" s="231">
        <v>2.6521530212292608</v>
      </c>
      <c r="J12" s="231">
        <v>3.4820020976760078</v>
      </c>
      <c r="K12" s="231">
        <v>3.4422046255907071</v>
      </c>
      <c r="L12" s="231">
        <v>5.7573290537868811</v>
      </c>
      <c r="M12" s="231">
        <v>5.9337667066215163</v>
      </c>
      <c r="N12" s="459">
        <v>6.7922250297123874</v>
      </c>
    </row>
    <row r="13" spans="1:16" x14ac:dyDescent="0.25">
      <c r="A13" s="183" t="s">
        <v>835</v>
      </c>
      <c r="B13" s="45">
        <v>365091</v>
      </c>
      <c r="C13" s="231">
        <v>6.5588356795576548</v>
      </c>
      <c r="D13" s="231">
        <v>6.345617838340047</v>
      </c>
      <c r="E13" s="231">
        <v>6.5397174158503493</v>
      </c>
      <c r="F13" s="231">
        <v>7.8693528693528609</v>
      </c>
      <c r="G13" s="231">
        <v>5.9284883547550162</v>
      </c>
      <c r="H13" s="231">
        <v>5.3408660706485431</v>
      </c>
      <c r="I13" s="231">
        <v>5.6833603759635691</v>
      </c>
      <c r="J13" s="231">
        <v>5.2697031443175035</v>
      </c>
      <c r="K13" s="231">
        <v>5.5588685659511841</v>
      </c>
      <c r="L13" s="231">
        <v>6.3741665194761339</v>
      </c>
      <c r="M13" s="231">
        <v>4.2838580576853591</v>
      </c>
      <c r="N13" s="459">
        <v>6.0741247493506973</v>
      </c>
    </row>
    <row r="14" spans="1:16" x14ac:dyDescent="0.25">
      <c r="A14" s="183" t="s">
        <v>441</v>
      </c>
      <c r="B14" s="45">
        <v>244240</v>
      </c>
      <c r="C14" s="231">
        <v>4.8318924111431327</v>
      </c>
      <c r="D14" s="231">
        <v>4.0558385210337642</v>
      </c>
      <c r="E14" s="231">
        <v>4.3541026357455497</v>
      </c>
      <c r="F14" s="231">
        <v>5.0851389597735848</v>
      </c>
      <c r="G14" s="231">
        <v>5.5346834051131735</v>
      </c>
      <c r="H14" s="231">
        <v>5.5474981870921001</v>
      </c>
      <c r="I14" s="231">
        <v>3.9706054775003685</v>
      </c>
      <c r="J14" s="231">
        <v>3.0030898705552524</v>
      </c>
      <c r="K14" s="231">
        <v>3.3933754624885397</v>
      </c>
      <c r="L14" s="231">
        <v>3.6285448376427678</v>
      </c>
      <c r="M14" s="231">
        <v>3.8961672663910494</v>
      </c>
      <c r="N14" s="459">
        <v>6.2821951945106536</v>
      </c>
    </row>
    <row r="15" spans="1:16" x14ac:dyDescent="0.25">
      <c r="A15" s="183" t="s">
        <v>442</v>
      </c>
      <c r="B15" s="45">
        <v>307675</v>
      </c>
      <c r="C15" s="231">
        <v>1.4825861917712184</v>
      </c>
      <c r="D15" s="231">
        <v>2.3438858931988111</v>
      </c>
      <c r="E15" s="231">
        <v>3.6225266362252722</v>
      </c>
      <c r="F15" s="231">
        <v>4.5186640471512742</v>
      </c>
      <c r="G15" s="231">
        <v>4.2747233748271034</v>
      </c>
      <c r="H15" s="231">
        <v>3.0082855321861111</v>
      </c>
      <c r="I15" s="231">
        <v>0.64881677800877191</v>
      </c>
      <c r="J15" s="231">
        <v>1.3084573262855299</v>
      </c>
      <c r="K15" s="231">
        <v>2.6685346552059253</v>
      </c>
      <c r="L15" s="231">
        <v>3.0699218823593202</v>
      </c>
      <c r="M15" s="231">
        <v>2.6557691922046933</v>
      </c>
      <c r="N15" s="459">
        <v>3.7253075404734588</v>
      </c>
    </row>
    <row r="16" spans="1:16" x14ac:dyDescent="0.25">
      <c r="A16" s="183" t="s">
        <v>443</v>
      </c>
      <c r="B16" s="45">
        <v>189752</v>
      </c>
      <c r="C16" s="231">
        <v>2.6190910750136931</v>
      </c>
      <c r="D16" s="231">
        <v>2.6954909321152276</v>
      </c>
      <c r="E16" s="231">
        <v>2.5988040106110342</v>
      </c>
      <c r="F16" s="231">
        <v>2.9441987222445491</v>
      </c>
      <c r="G16" s="231">
        <v>3.4726545131169422</v>
      </c>
      <c r="H16" s="231">
        <v>2.8053023296780748</v>
      </c>
      <c r="I16" s="231">
        <v>1.7759842660803253</v>
      </c>
      <c r="J16" s="231">
        <v>1.6565051238641992</v>
      </c>
      <c r="K16" s="231">
        <v>1.6542368449028837</v>
      </c>
      <c r="L16" s="231">
        <v>1.5172803563309114</v>
      </c>
      <c r="M16" s="231">
        <v>1.8661531349364147</v>
      </c>
      <c r="N16" s="459">
        <v>3.5209114086776627</v>
      </c>
    </row>
    <row r="17" spans="1:14" x14ac:dyDescent="0.25">
      <c r="A17" s="183" t="s">
        <v>444</v>
      </c>
      <c r="B17" s="45">
        <v>181968</v>
      </c>
      <c r="C17" s="231">
        <v>6.9732620320855574</v>
      </c>
      <c r="D17" s="231">
        <v>5.5598978687926719</v>
      </c>
      <c r="E17" s="231">
        <v>5.2593954248365922</v>
      </c>
      <c r="F17" s="231">
        <v>5.9738134206219202</v>
      </c>
      <c r="G17" s="231">
        <v>5.2189562087582475</v>
      </c>
      <c r="H17" s="231">
        <v>4.9610030605192925</v>
      </c>
      <c r="I17" s="231">
        <v>6.0943818486006336</v>
      </c>
      <c r="J17" s="231">
        <v>4.4919324224947115</v>
      </c>
      <c r="K17" s="231">
        <v>4.2903337504889301</v>
      </c>
      <c r="L17" s="231">
        <v>4.5049013055858023</v>
      </c>
      <c r="M17" s="231">
        <v>3.585342004546836</v>
      </c>
      <c r="N17" s="459">
        <v>5.6916175816472379</v>
      </c>
    </row>
    <row r="18" spans="1:14" x14ac:dyDescent="0.25">
      <c r="A18" s="183" t="s">
        <v>445</v>
      </c>
      <c r="B18" s="45">
        <v>346947</v>
      </c>
      <c r="C18" s="231">
        <v>14.307989003323613</v>
      </c>
      <c r="D18" s="231">
        <v>11.683768656716421</v>
      </c>
      <c r="E18" s="231">
        <v>11.516084231072387</v>
      </c>
      <c r="F18" s="231">
        <v>11.735390749012522</v>
      </c>
      <c r="G18" s="231">
        <v>10.991456673128008</v>
      </c>
      <c r="H18" s="231">
        <v>9.963805944177647</v>
      </c>
      <c r="I18" s="231">
        <v>13.368847535253748</v>
      </c>
      <c r="J18" s="231">
        <v>10.553847083791432</v>
      </c>
      <c r="K18" s="231">
        <v>10.489420883202145</v>
      </c>
      <c r="L18" s="231">
        <v>10.186616916574604</v>
      </c>
      <c r="M18" s="231">
        <v>9.2682194666345765</v>
      </c>
      <c r="N18" s="459">
        <v>10.729244069563956</v>
      </c>
    </row>
    <row r="19" spans="1:14" x14ac:dyDescent="0.25">
      <c r="A19" s="183" t="s">
        <v>446</v>
      </c>
      <c r="B19" s="45">
        <v>520206</v>
      </c>
      <c r="C19" s="748"/>
      <c r="D19" s="749"/>
      <c r="E19" s="749"/>
      <c r="F19" s="749"/>
      <c r="G19" s="749"/>
      <c r="H19" s="749"/>
      <c r="I19" s="749"/>
      <c r="J19" s="749"/>
      <c r="K19" s="749"/>
      <c r="L19" s="749"/>
      <c r="M19" s="749"/>
      <c r="N19" s="750"/>
    </row>
    <row r="20" spans="1:14" x14ac:dyDescent="0.25">
      <c r="A20" s="460" t="s">
        <v>836</v>
      </c>
      <c r="B20" s="45"/>
      <c r="C20" s="231">
        <v>4.57763095799905</v>
      </c>
      <c r="D20" s="231">
        <v>4.5418353128524966</v>
      </c>
      <c r="E20" s="231">
        <v>3.9888652366137056</v>
      </c>
      <c r="F20" s="231">
        <v>4.8313433809617026</v>
      </c>
      <c r="G20" s="231">
        <v>4.4417225373903984</v>
      </c>
      <c r="H20" s="231">
        <v>3.2686998191107901</v>
      </c>
      <c r="I20" s="231">
        <v>3.7184330076063796</v>
      </c>
      <c r="J20" s="231">
        <v>3.4841697593534691</v>
      </c>
      <c r="K20" s="231">
        <v>3.0315005904176711</v>
      </c>
      <c r="L20" s="231">
        <v>3.3782671411116758</v>
      </c>
      <c r="M20" s="231">
        <v>2.8201755500692522</v>
      </c>
      <c r="N20" s="459">
        <v>3.9875345240567857</v>
      </c>
    </row>
    <row r="21" spans="1:14" x14ac:dyDescent="0.25">
      <c r="A21" s="460" t="s">
        <v>837</v>
      </c>
      <c r="B21" s="45"/>
      <c r="C21" s="231">
        <v>5.0059720368158498</v>
      </c>
      <c r="D21" s="231">
        <v>4.2220162702090454</v>
      </c>
      <c r="E21" s="231">
        <v>3.9846976775678731</v>
      </c>
      <c r="F21" s="231">
        <v>4.4628099173553784</v>
      </c>
      <c r="G21" s="231">
        <v>4.4996821785821774</v>
      </c>
      <c r="H21" s="231">
        <v>3.3659388071007568</v>
      </c>
      <c r="I21" s="231">
        <v>4.1432548847199397</v>
      </c>
      <c r="J21" s="231">
        <v>3.1675863743177324</v>
      </c>
      <c r="K21" s="231">
        <v>3.0273713996498195</v>
      </c>
      <c r="L21" s="231">
        <v>3.0148419514459852</v>
      </c>
      <c r="M21" s="231">
        <v>2.8772353183053117</v>
      </c>
      <c r="N21" s="459">
        <v>4.0854503750204056</v>
      </c>
    </row>
    <row r="22" spans="1:14" x14ac:dyDescent="0.25">
      <c r="A22" s="460" t="s">
        <v>838</v>
      </c>
      <c r="B22" s="45"/>
      <c r="C22" s="231">
        <v>4.8949715984903257</v>
      </c>
      <c r="D22" s="231">
        <v>4.6042093499720673</v>
      </c>
      <c r="E22" s="231">
        <v>5.0932594644506075</v>
      </c>
      <c r="F22" s="231">
        <v>5.1538461538461515</v>
      </c>
      <c r="G22" s="231">
        <v>6.2874795566054926</v>
      </c>
      <c r="H22" s="231">
        <v>4.8039599729354396</v>
      </c>
      <c r="I22" s="231">
        <v>4.0331664134014078</v>
      </c>
      <c r="J22" s="231">
        <v>3.5459127489092115</v>
      </c>
      <c r="K22" s="231">
        <v>4.1257273066965929</v>
      </c>
      <c r="L22" s="231">
        <v>3.696299675406693</v>
      </c>
      <c r="M22" s="231">
        <v>4.637275614370914</v>
      </c>
      <c r="N22" s="459">
        <v>5.5334813455902641</v>
      </c>
    </row>
    <row r="23" spans="1:14" x14ac:dyDescent="0.25">
      <c r="A23" s="183" t="s">
        <v>447</v>
      </c>
      <c r="B23" s="45">
        <v>438716</v>
      </c>
      <c r="C23" s="231">
        <v>1.2017901141449119</v>
      </c>
      <c r="D23" s="231">
        <v>2.2220007971303346</v>
      </c>
      <c r="E23" s="231">
        <v>2.6740090291214043</v>
      </c>
      <c r="F23" s="231">
        <v>2.514756212489456</v>
      </c>
      <c r="G23" s="231">
        <v>3.8159594554307894</v>
      </c>
      <c r="H23" s="231">
        <v>2.0274880592650337</v>
      </c>
      <c r="I23" s="231">
        <v>0.37032768909662395</v>
      </c>
      <c r="J23" s="231">
        <v>1.1878053601617264</v>
      </c>
      <c r="K23" s="231">
        <v>1.7287494948045994</v>
      </c>
      <c r="L23" s="231">
        <v>1.0937903860280536</v>
      </c>
      <c r="M23" s="231">
        <v>2.2041279746684697</v>
      </c>
      <c r="N23" s="459">
        <v>2.7376829140848544</v>
      </c>
    </row>
    <row r="24" spans="1:14" x14ac:dyDescent="0.25">
      <c r="A24" s="183" t="s">
        <v>839</v>
      </c>
      <c r="B24" s="45">
        <v>186292</v>
      </c>
      <c r="C24" s="231">
        <v>5.7727616373258437</v>
      </c>
      <c r="D24" s="231">
        <v>5.4384308789595153</v>
      </c>
      <c r="E24" s="231">
        <v>5.8259889321582321</v>
      </c>
      <c r="F24" s="231">
        <v>6.5451745379876787</v>
      </c>
      <c r="G24" s="231">
        <v>6.5502629294940444</v>
      </c>
      <c r="H24" s="231">
        <v>5.5110668987813893</v>
      </c>
      <c r="I24" s="231">
        <v>4.9037446288733975</v>
      </c>
      <c r="J24" s="231">
        <v>4.371694332562245</v>
      </c>
      <c r="K24" s="231">
        <v>4.8517109628597499</v>
      </c>
      <c r="L24" s="231">
        <v>5.0683427375097647</v>
      </c>
      <c r="M24" s="231">
        <v>4.8959790508483181</v>
      </c>
      <c r="N24" s="459">
        <v>6.2455103146041608</v>
      </c>
    </row>
    <row r="25" spans="1:14" x14ac:dyDescent="0.25">
      <c r="A25" s="183" t="s">
        <v>449</v>
      </c>
      <c r="B25" s="45">
        <v>246732</v>
      </c>
      <c r="C25" s="231">
        <v>3.5534846029173348</v>
      </c>
      <c r="D25" s="231">
        <v>3.6106750392464559</v>
      </c>
      <c r="E25" s="231">
        <v>3.3426733493823857</v>
      </c>
      <c r="F25" s="231">
        <v>4.367363027197471</v>
      </c>
      <c r="G25" s="231">
        <v>4.4058379308995548</v>
      </c>
      <c r="H25" s="231">
        <v>5.6293706293706336</v>
      </c>
      <c r="I25" s="231">
        <v>2.7027009227766094</v>
      </c>
      <c r="J25" s="231">
        <v>2.5624301750172505</v>
      </c>
      <c r="K25" s="231">
        <v>2.3912578138539784</v>
      </c>
      <c r="L25" s="231">
        <v>2.9207180588170911</v>
      </c>
      <c r="M25" s="231">
        <v>2.7848480827574034</v>
      </c>
      <c r="N25" s="459">
        <v>6.3646375360228653</v>
      </c>
    </row>
    <row r="26" spans="1:14" x14ac:dyDescent="0.25">
      <c r="A26" s="183" t="s">
        <v>450</v>
      </c>
      <c r="B26" s="45">
        <v>282811</v>
      </c>
      <c r="C26" s="231">
        <v>4.6463587593266489</v>
      </c>
      <c r="D26" s="231">
        <v>5.5789795294836511</v>
      </c>
      <c r="E26" s="231">
        <v>6.4265708718947741</v>
      </c>
      <c r="F26" s="231">
        <v>5.6240439125348693</v>
      </c>
      <c r="G26" s="231">
        <v>5.1147579623464123</v>
      </c>
      <c r="H26" s="231">
        <v>3.8777636300497678</v>
      </c>
      <c r="I26" s="231">
        <v>3.7865961491162343</v>
      </c>
      <c r="J26" s="231">
        <v>4.5108210311395265</v>
      </c>
      <c r="K26" s="231">
        <v>5.4467636960323036</v>
      </c>
      <c r="L26" s="231">
        <v>4.1599799826429527</v>
      </c>
      <c r="M26" s="231">
        <v>3.4827615249474251</v>
      </c>
      <c r="N26" s="459">
        <v>4.6008379178083381</v>
      </c>
    </row>
    <row r="27" spans="1:14" x14ac:dyDescent="0.25">
      <c r="A27" s="183" t="s">
        <v>451</v>
      </c>
      <c r="B27" s="45">
        <v>254932</v>
      </c>
      <c r="C27" s="231">
        <v>7.6204847684617549</v>
      </c>
      <c r="D27" s="231">
        <v>5.6204280067245236</v>
      </c>
      <c r="E27" s="231">
        <v>5.8460568391658736</v>
      </c>
      <c r="F27" s="231">
        <v>5.6469542018674916</v>
      </c>
      <c r="G27" s="231">
        <v>5.9635439488213189</v>
      </c>
      <c r="H27" s="231">
        <v>4.8223350253807018</v>
      </c>
      <c r="I27" s="231">
        <v>6.7362870764097593</v>
      </c>
      <c r="J27" s="231">
        <v>4.5518501678695884</v>
      </c>
      <c r="K27" s="231">
        <v>4.8715941163877785</v>
      </c>
      <c r="L27" s="231">
        <v>4.1825727104905734</v>
      </c>
      <c r="M27" s="231">
        <v>4.3183693836989407</v>
      </c>
      <c r="N27" s="459">
        <v>5.5519843034456446</v>
      </c>
    </row>
    <row r="28" spans="1:14" x14ac:dyDescent="0.25">
      <c r="A28" s="183" t="s">
        <v>452</v>
      </c>
      <c r="B28" s="45">
        <v>184170</v>
      </c>
      <c r="C28" s="231">
        <v>6.8279699975804427</v>
      </c>
      <c r="D28" s="231">
        <v>5.7065723328988973</v>
      </c>
      <c r="E28" s="231">
        <v>6.6066623364572754</v>
      </c>
      <c r="F28" s="231">
        <v>6.555808656036441</v>
      </c>
      <c r="G28" s="231">
        <v>6.9623120130458442</v>
      </c>
      <c r="H28" s="231">
        <v>5.3632760898282728</v>
      </c>
      <c r="I28" s="231">
        <v>5.9502835169659072</v>
      </c>
      <c r="J28" s="231">
        <v>4.6371229588719221</v>
      </c>
      <c r="K28" s="231">
        <v>5.6251971638384948</v>
      </c>
      <c r="L28" s="231">
        <v>5.0788294551363764</v>
      </c>
      <c r="M28" s="231">
        <v>5.3016307202840958</v>
      </c>
      <c r="N28" s="459">
        <v>6.0966907606127689</v>
      </c>
    </row>
    <row r="29" spans="1:14" x14ac:dyDescent="0.25">
      <c r="A29" s="183" t="s">
        <v>453</v>
      </c>
      <c r="B29" s="45">
        <v>253512</v>
      </c>
      <c r="C29" s="748"/>
      <c r="D29" s="749"/>
      <c r="E29" s="749"/>
      <c r="F29" s="749"/>
      <c r="G29" s="749"/>
      <c r="H29" s="749"/>
      <c r="I29" s="749"/>
      <c r="J29" s="749"/>
      <c r="K29" s="749"/>
      <c r="L29" s="749"/>
      <c r="M29" s="749"/>
      <c r="N29" s="750"/>
    </row>
    <row r="30" spans="1:14" x14ac:dyDescent="0.25">
      <c r="A30" s="460" t="s">
        <v>840</v>
      </c>
      <c r="B30" s="45"/>
      <c r="C30" s="231">
        <v>2.2615154370600368</v>
      </c>
      <c r="D30" s="231">
        <v>2.9588076775009595</v>
      </c>
      <c r="E30" s="231">
        <v>3.1887545807580722</v>
      </c>
      <c r="F30" s="231">
        <v>3.9846743295019165</v>
      </c>
      <c r="G30" s="231">
        <v>3.1709035720093195</v>
      </c>
      <c r="H30" s="231">
        <v>1.7947759200897311</v>
      </c>
      <c r="I30" s="231">
        <v>1.4213464289969331</v>
      </c>
      <c r="J30" s="231">
        <v>1.9171578539261163</v>
      </c>
      <c r="K30" s="231">
        <v>2.2387560852861359</v>
      </c>
      <c r="L30" s="231">
        <v>2.5433338419757159</v>
      </c>
      <c r="M30" s="231">
        <v>1.5690871350341664</v>
      </c>
      <c r="N30" s="459">
        <v>2.5033509078811438</v>
      </c>
    </row>
    <row r="31" spans="1:14" x14ac:dyDescent="0.25">
      <c r="A31" s="460" t="s">
        <v>841</v>
      </c>
      <c r="B31" s="45"/>
      <c r="C31" s="231">
        <v>2.8177301255230138</v>
      </c>
      <c r="D31" s="231">
        <v>2.6325952626158435</v>
      </c>
      <c r="E31" s="231">
        <v>2.6413168304197945</v>
      </c>
      <c r="F31" s="231">
        <v>3.9658602323044203</v>
      </c>
      <c r="G31" s="231">
        <v>3.2809817511286297</v>
      </c>
      <c r="H31" s="231">
        <v>1.793665725932903</v>
      </c>
      <c r="I31" s="231">
        <v>1.9729913206885892</v>
      </c>
      <c r="J31" s="231">
        <v>1.5942457793623193</v>
      </c>
      <c r="K31" s="231">
        <v>1.6963582740506942</v>
      </c>
      <c r="L31" s="231">
        <v>2.524780528592768</v>
      </c>
      <c r="M31" s="231">
        <v>1.6774562563613704</v>
      </c>
      <c r="N31" s="459">
        <v>2.5022329858639747</v>
      </c>
    </row>
    <row r="32" spans="1:14" x14ac:dyDescent="0.25">
      <c r="A32" s="460" t="s">
        <v>842</v>
      </c>
      <c r="B32" s="45"/>
      <c r="C32" s="231">
        <v>5.7688862346969394</v>
      </c>
      <c r="D32" s="231">
        <v>5.1785609912911239</v>
      </c>
      <c r="E32" s="231">
        <v>6.1310174268131341</v>
      </c>
      <c r="F32" s="231">
        <v>4.7375886524822661</v>
      </c>
      <c r="G32" s="231">
        <v>5.2283891366947044</v>
      </c>
      <c r="H32" s="231">
        <v>4.2845234787441004</v>
      </c>
      <c r="I32" s="231">
        <v>4.8999010661127995</v>
      </c>
      <c r="J32" s="231">
        <v>4.1144535878370423</v>
      </c>
      <c r="K32" s="231">
        <v>5.153931238613513</v>
      </c>
      <c r="L32" s="231">
        <v>3.2858119549631311</v>
      </c>
      <c r="M32" s="231">
        <v>3.5946284782166869</v>
      </c>
      <c r="N32" s="459">
        <v>5.0104291480958523</v>
      </c>
    </row>
    <row r="33" spans="1:14" x14ac:dyDescent="0.25">
      <c r="A33" s="460" t="s">
        <v>843</v>
      </c>
      <c r="B33" s="45"/>
      <c r="C33" s="231">
        <v>2.0255254301860419</v>
      </c>
      <c r="D33" s="231">
        <v>2.6275896917635149</v>
      </c>
      <c r="E33" s="231">
        <v>2.9153605015674016</v>
      </c>
      <c r="F33" s="231">
        <v>2.9278996865203686</v>
      </c>
      <c r="G33" s="231">
        <v>2.5827732138411785</v>
      </c>
      <c r="H33" s="231">
        <v>1.415558838010839</v>
      </c>
      <c r="I33" s="231">
        <v>1.1872952892435724</v>
      </c>
      <c r="J33" s="231">
        <v>1.5892908506270849</v>
      </c>
      <c r="K33" s="231">
        <v>1.9678789854403225</v>
      </c>
      <c r="L33" s="231">
        <v>1.5012072429385539</v>
      </c>
      <c r="M33" s="231">
        <v>0.99008800323101775</v>
      </c>
      <c r="N33" s="459">
        <v>2.1214941644161573</v>
      </c>
    </row>
    <row r="34" spans="1:14" x14ac:dyDescent="0.25">
      <c r="A34" s="183" t="s">
        <v>454</v>
      </c>
      <c r="B34" s="45">
        <v>201822</v>
      </c>
      <c r="C34" s="231">
        <v>5.6135005273643577</v>
      </c>
      <c r="D34" s="231">
        <v>5.1886251576654123</v>
      </c>
      <c r="E34" s="231">
        <v>5.5077062556663643</v>
      </c>
      <c r="F34" s="231">
        <v>5.4131534569983115</v>
      </c>
      <c r="G34" s="231">
        <v>5.3262316910785579</v>
      </c>
      <c r="H34" s="231">
        <v>4.235024799694779</v>
      </c>
      <c r="I34" s="231">
        <v>4.7457919901213286</v>
      </c>
      <c r="J34" s="231">
        <v>4.1244159335185122</v>
      </c>
      <c r="K34" s="231">
        <v>4.5363585287671793</v>
      </c>
      <c r="L34" s="231">
        <v>3.9520126977943444</v>
      </c>
      <c r="M34" s="231">
        <v>3.6909519433377858</v>
      </c>
      <c r="N34" s="459">
        <v>4.9605859177118896</v>
      </c>
    </row>
    <row r="35" spans="1:14" x14ac:dyDescent="0.25">
      <c r="A35" s="183" t="s">
        <v>455</v>
      </c>
      <c r="B35" s="45">
        <v>166936</v>
      </c>
      <c r="C35" s="231">
        <v>5.4472320698118217</v>
      </c>
      <c r="D35" s="231">
        <v>4.7786553394836515</v>
      </c>
      <c r="E35" s="231">
        <v>4.2378406571912901</v>
      </c>
      <c r="F35" s="231">
        <v>5.7361501733272364</v>
      </c>
      <c r="G35" s="231">
        <v>5.7606517100924712</v>
      </c>
      <c r="H35" s="231">
        <v>4.8140875403813226</v>
      </c>
      <c r="I35" s="231">
        <v>4.5808895753509278</v>
      </c>
      <c r="J35" s="231">
        <v>3.718593841970482</v>
      </c>
      <c r="K35" s="231">
        <v>3.2781838399547354</v>
      </c>
      <c r="L35" s="231">
        <v>4.2705323289413881</v>
      </c>
      <c r="M35" s="231">
        <v>4.118627220346764</v>
      </c>
      <c r="N35" s="459">
        <v>5.5436794091978161</v>
      </c>
    </row>
    <row r="36" spans="1:14" x14ac:dyDescent="0.25">
      <c r="A36" s="183" t="s">
        <v>456</v>
      </c>
      <c r="B36" s="45">
        <v>347679</v>
      </c>
      <c r="C36" s="231">
        <v>8.252488345722556</v>
      </c>
      <c r="D36" s="231">
        <v>7.0534512985689162</v>
      </c>
      <c r="E36" s="231">
        <v>6.6741312432518889</v>
      </c>
      <c r="F36" s="231">
        <v>7.4291610445273442</v>
      </c>
      <c r="G36" s="231">
        <v>6.9095282433271272</v>
      </c>
      <c r="H36" s="231">
        <v>6.5239745591651728</v>
      </c>
      <c r="I36" s="231">
        <v>7.3630981839879999</v>
      </c>
      <c r="J36" s="231">
        <v>5.9703753464121574</v>
      </c>
      <c r="K36" s="231">
        <v>5.6920449238792274</v>
      </c>
      <c r="L36" s="231">
        <v>5.9400762312807824</v>
      </c>
      <c r="M36" s="231">
        <v>5.2496664636937034</v>
      </c>
      <c r="N36" s="459">
        <v>7.2654686416513652</v>
      </c>
    </row>
    <row r="37" spans="1:14" x14ac:dyDescent="0.25">
      <c r="A37" s="183" t="s">
        <v>457</v>
      </c>
      <c r="B37" s="45">
        <v>172937</v>
      </c>
      <c r="C37" s="231">
        <v>4.6821066696358962</v>
      </c>
      <c r="D37" s="231">
        <v>5.3061675225001297</v>
      </c>
      <c r="E37" s="231">
        <v>5.2180051039800261</v>
      </c>
      <c r="F37" s="231">
        <v>5.2965873613952006</v>
      </c>
      <c r="G37" s="231">
        <v>4.4992820294633873</v>
      </c>
      <c r="H37" s="231">
        <v>4.0268456375838966</v>
      </c>
      <c r="I37" s="231">
        <v>3.8220503586503995</v>
      </c>
      <c r="J37" s="231">
        <v>4.2407691044770068</v>
      </c>
      <c r="K37" s="231">
        <v>4.2493244861021182</v>
      </c>
      <c r="L37" s="231">
        <v>3.8370623348378907</v>
      </c>
      <c r="M37" s="231">
        <v>2.8768413818435263</v>
      </c>
      <c r="N37" s="459">
        <v>4.750957658180071</v>
      </c>
    </row>
    <row r="38" spans="1:14" x14ac:dyDescent="0.25">
      <c r="A38" s="183" t="s">
        <v>458</v>
      </c>
      <c r="B38" s="45">
        <v>223010</v>
      </c>
      <c r="C38" s="231">
        <v>5.9354427691654159</v>
      </c>
      <c r="D38" s="231">
        <v>5.7064797154492464</v>
      </c>
      <c r="E38" s="231">
        <v>5.6770780343880336</v>
      </c>
      <c r="F38" s="231">
        <v>5.9951431751492441</v>
      </c>
      <c r="G38" s="231">
        <v>6.3345695098727148</v>
      </c>
      <c r="H38" s="231">
        <v>4.501121622939622</v>
      </c>
      <c r="I38" s="231">
        <v>5.0650891909918858</v>
      </c>
      <c r="J38" s="231">
        <v>4.6370312784470329</v>
      </c>
      <c r="K38" s="231">
        <v>4.7041710006087847</v>
      </c>
      <c r="L38" s="231">
        <v>4.5259354065566173</v>
      </c>
      <c r="M38" s="231">
        <v>4.6836344558755396</v>
      </c>
      <c r="N38" s="459">
        <v>5.228534992720907</v>
      </c>
    </row>
    <row r="39" spans="1:14" x14ac:dyDescent="0.25">
      <c r="A39" s="183" t="s">
        <v>459</v>
      </c>
      <c r="B39" s="45">
        <v>270907</v>
      </c>
      <c r="C39" s="748"/>
      <c r="D39" s="749"/>
      <c r="E39" s="749"/>
      <c r="F39" s="749"/>
      <c r="G39" s="749"/>
      <c r="H39" s="749"/>
      <c r="I39" s="749"/>
      <c r="J39" s="749"/>
      <c r="K39" s="749"/>
      <c r="L39" s="749"/>
      <c r="M39" s="749"/>
      <c r="N39" s="750"/>
    </row>
    <row r="40" spans="1:14" x14ac:dyDescent="0.25">
      <c r="A40" s="460" t="s">
        <v>844</v>
      </c>
      <c r="B40" s="45"/>
      <c r="C40" s="231">
        <v>4.7234307022995745</v>
      </c>
      <c r="D40" s="231">
        <v>4.3081832687485653</v>
      </c>
      <c r="E40" s="231">
        <v>4.1365085317832477</v>
      </c>
      <c r="F40" s="231">
        <v>4.5600778093670495</v>
      </c>
      <c r="G40" s="231">
        <v>4.0689910979228374</v>
      </c>
      <c r="H40" s="231">
        <v>2.6005244755244705</v>
      </c>
      <c r="I40" s="231">
        <v>3.8630348777504286</v>
      </c>
      <c r="J40" s="231">
        <v>3.2528816083055014</v>
      </c>
      <c r="K40" s="231">
        <v>3.1777846201435214</v>
      </c>
      <c r="L40" s="231">
        <v>3.11076160486581</v>
      </c>
      <c r="M40" s="231">
        <v>2.4532310846965859</v>
      </c>
      <c r="N40" s="459">
        <v>3.3147081329914259</v>
      </c>
    </row>
    <row r="41" spans="1:14" x14ac:dyDescent="0.25">
      <c r="A41" s="460" t="s">
        <v>845</v>
      </c>
      <c r="B41" s="45"/>
      <c r="C41" s="231">
        <v>5.9456494218921438</v>
      </c>
      <c r="D41" s="231">
        <v>5.7703380768281773</v>
      </c>
      <c r="E41" s="231">
        <v>5.0918061959071554</v>
      </c>
      <c r="F41" s="231">
        <v>5.6518068898982889</v>
      </c>
      <c r="G41" s="231">
        <v>5.2654638148723576</v>
      </c>
      <c r="H41" s="231">
        <v>3.2779873235602932</v>
      </c>
      <c r="I41" s="231">
        <v>5.0752119870178696</v>
      </c>
      <c r="J41" s="231">
        <v>4.7002435751291403</v>
      </c>
      <c r="K41" s="231">
        <v>4.1242874175464275</v>
      </c>
      <c r="L41" s="231">
        <v>4.1873581349964741</v>
      </c>
      <c r="M41" s="231">
        <v>3.6311275403355165</v>
      </c>
      <c r="N41" s="459">
        <v>3.9968866771416818</v>
      </c>
    </row>
    <row r="42" spans="1:14" x14ac:dyDescent="0.25">
      <c r="A42" s="183" t="s">
        <v>846</v>
      </c>
      <c r="B42" s="45">
        <v>145504</v>
      </c>
      <c r="C42" s="231">
        <v>5.2646297979444885</v>
      </c>
      <c r="D42" s="231">
        <v>5.9215497698701691</v>
      </c>
      <c r="E42" s="231">
        <v>5.6465197762953956</v>
      </c>
      <c r="F42" s="231">
        <v>6.9522329572326331</v>
      </c>
      <c r="G42" s="231">
        <v>5.3134962805526031</v>
      </c>
      <c r="H42" s="231">
        <v>5.0068097801413831</v>
      </c>
      <c r="I42" s="231">
        <v>4.3997875430309072</v>
      </c>
      <c r="J42" s="231">
        <v>4.84992543661102</v>
      </c>
      <c r="K42" s="231">
        <v>4.6738940745210931</v>
      </c>
      <c r="L42" s="231">
        <v>5.4697588851004886</v>
      </c>
      <c r="M42" s="231">
        <v>3.6784142609425627</v>
      </c>
      <c r="N42" s="459">
        <v>5.7377431535434669</v>
      </c>
    </row>
    <row r="43" spans="1:14" x14ac:dyDescent="0.25">
      <c r="A43" s="183" t="s">
        <v>461</v>
      </c>
      <c r="B43" s="45">
        <v>229295</v>
      </c>
      <c r="C43" s="231">
        <v>6.4483236805612218</v>
      </c>
      <c r="D43" s="231">
        <v>6.836023994524747</v>
      </c>
      <c r="E43" s="231">
        <v>5.9801057866898262</v>
      </c>
      <c r="F43" s="231">
        <v>6.3702436938862697</v>
      </c>
      <c r="G43" s="231">
        <v>6.5826276868845568</v>
      </c>
      <c r="H43" s="231">
        <v>5.9916343218901824</v>
      </c>
      <c r="I43" s="231">
        <v>5.5737563310119764</v>
      </c>
      <c r="J43" s="231">
        <v>5.7551477872757708</v>
      </c>
      <c r="K43" s="231">
        <v>5.0044089536738277</v>
      </c>
      <c r="L43" s="231">
        <v>4.8958366248386938</v>
      </c>
      <c r="M43" s="231">
        <v>4.9278413177248206</v>
      </c>
      <c r="N43" s="459">
        <v>6.7294228804561182</v>
      </c>
    </row>
    <row r="44" spans="1:14" x14ac:dyDescent="0.25">
      <c r="A44" s="183" t="s">
        <v>462</v>
      </c>
      <c r="B44" s="45">
        <v>462724</v>
      </c>
      <c r="C44" s="231">
        <v>5.6999418373281916</v>
      </c>
      <c r="D44" s="231">
        <v>4.2960847316434601</v>
      </c>
      <c r="E44" s="231">
        <v>3.496975747254691</v>
      </c>
      <c r="F44" s="231">
        <v>4.3442550819864483</v>
      </c>
      <c r="G44" s="231">
        <v>3.9068608995337111</v>
      </c>
      <c r="H44" s="231">
        <v>3.2148562300319434</v>
      </c>
      <c r="I44" s="231">
        <v>4.8315231080902725</v>
      </c>
      <c r="J44" s="231">
        <v>3.2409054739294563</v>
      </c>
      <c r="K44" s="231">
        <v>2.5441396398197536</v>
      </c>
      <c r="L44" s="231">
        <v>2.8979304148161491</v>
      </c>
      <c r="M44" s="231">
        <v>2.2936180961768726</v>
      </c>
      <c r="N44" s="459">
        <v>3.9333161395119873</v>
      </c>
    </row>
    <row r="45" spans="1:14" x14ac:dyDescent="0.25">
      <c r="A45" s="183" t="s">
        <v>463</v>
      </c>
      <c r="B45" s="45">
        <v>214870</v>
      </c>
      <c r="C45" s="231">
        <v>4.1398296280905873</v>
      </c>
      <c r="D45" s="231">
        <v>2.5951644786862005</v>
      </c>
      <c r="E45" s="231">
        <v>2.8264812575574436</v>
      </c>
      <c r="F45" s="231">
        <v>2.9649325239552482</v>
      </c>
      <c r="G45" s="231">
        <v>2.4839144096962391</v>
      </c>
      <c r="H45" s="231">
        <v>1.7291635788745616</v>
      </c>
      <c r="I45" s="231">
        <v>3.2842286037507407</v>
      </c>
      <c r="J45" s="231">
        <v>1.5571936883328279</v>
      </c>
      <c r="K45" s="231">
        <v>1.87981800063343</v>
      </c>
      <c r="L45" s="231">
        <v>1.5377267650381812</v>
      </c>
      <c r="M45" s="231">
        <v>0.89276406649477902</v>
      </c>
      <c r="N45" s="459">
        <v>2.4372818510491414</v>
      </c>
    </row>
    <row r="46" spans="1:14" x14ac:dyDescent="0.25">
      <c r="A46" s="183" t="s">
        <v>464</v>
      </c>
      <c r="B46" s="45">
        <v>193270</v>
      </c>
      <c r="C46" s="748"/>
      <c r="D46" s="749"/>
      <c r="E46" s="749"/>
      <c r="F46" s="749"/>
      <c r="G46" s="749"/>
      <c r="H46" s="749"/>
      <c r="I46" s="749"/>
      <c r="J46" s="749"/>
      <c r="K46" s="749"/>
      <c r="L46" s="749"/>
      <c r="M46" s="749"/>
      <c r="N46" s="750"/>
    </row>
    <row r="47" spans="1:14" x14ac:dyDescent="0.25">
      <c r="A47" s="460" t="s">
        <v>847</v>
      </c>
      <c r="B47" s="45"/>
      <c r="C47" s="231">
        <v>6.1008740845735963</v>
      </c>
      <c r="D47" s="231">
        <v>5.0931748027895258</v>
      </c>
      <c r="E47" s="231">
        <v>4.545199168492613</v>
      </c>
      <c r="F47" s="231">
        <v>5.5755598064588705</v>
      </c>
      <c r="G47" s="231">
        <v>4.7870860005566351</v>
      </c>
      <c r="H47" s="231">
        <v>3.8346478107152628</v>
      </c>
      <c r="I47" s="231">
        <v>5.229161341482782</v>
      </c>
      <c r="J47" s="231">
        <v>4.0299312643139968</v>
      </c>
      <c r="K47" s="231">
        <v>3.5827126812547636</v>
      </c>
      <c r="L47" s="231">
        <v>4.1121679189187477</v>
      </c>
      <c r="M47" s="231">
        <v>3.1601769503584842</v>
      </c>
      <c r="N47" s="459">
        <v>4.5574219770689375</v>
      </c>
    </row>
    <row r="48" spans="1:14" x14ac:dyDescent="0.25">
      <c r="A48" s="460" t="s">
        <v>848</v>
      </c>
      <c r="B48" s="45"/>
      <c r="C48" s="231">
        <v>5.3497249354440335</v>
      </c>
      <c r="D48" s="231">
        <v>4.6702395275073778</v>
      </c>
      <c r="E48" s="231">
        <v>4.2057586541572212</v>
      </c>
      <c r="F48" s="231">
        <v>4.6594210696222946</v>
      </c>
      <c r="G48" s="231">
        <v>4.2628017264346996</v>
      </c>
      <c r="H48" s="231">
        <v>3.3699059561128468</v>
      </c>
      <c r="I48" s="231">
        <v>4.4841835485357935</v>
      </c>
      <c r="J48" s="231">
        <v>3.6112748891552977</v>
      </c>
      <c r="K48" s="231">
        <v>3.2463971971538172</v>
      </c>
      <c r="L48" s="231">
        <v>3.2087278596720044</v>
      </c>
      <c r="M48" s="231">
        <v>2.6440326375905627</v>
      </c>
      <c r="N48" s="459">
        <v>4.0894451386378128</v>
      </c>
    </row>
    <row r="49" spans="1:14" x14ac:dyDescent="0.25">
      <c r="A49" s="183" t="s">
        <v>465</v>
      </c>
      <c r="B49" s="45">
        <v>282185</v>
      </c>
      <c r="C49" s="231">
        <v>8.9930968816948269</v>
      </c>
      <c r="D49" s="231">
        <v>5.5603703872645163</v>
      </c>
      <c r="E49" s="231">
        <v>5.3619909502262422</v>
      </c>
      <c r="F49" s="231">
        <v>4.6539645709696034</v>
      </c>
      <c r="G49" s="231">
        <v>4.6387699834017662</v>
      </c>
      <c r="H49" s="231">
        <v>3.7680407916342578</v>
      </c>
      <c r="I49" s="231">
        <v>8.0976219642594618</v>
      </c>
      <c r="J49" s="231">
        <v>4.4924001604257429</v>
      </c>
      <c r="K49" s="231">
        <v>4.3919847388971958</v>
      </c>
      <c r="L49" s="231">
        <v>3.2033469940150416</v>
      </c>
      <c r="M49" s="231">
        <v>3.0141636661052402</v>
      </c>
      <c r="N49" s="459">
        <v>4.490351318598746</v>
      </c>
    </row>
    <row r="50" spans="1:14" x14ac:dyDescent="0.25">
      <c r="A50" s="183" t="s">
        <v>466</v>
      </c>
      <c r="B50" s="45">
        <v>141494</v>
      </c>
      <c r="C50" s="231">
        <v>4.4768349817803283</v>
      </c>
      <c r="D50" s="231">
        <v>4.5093444590501308</v>
      </c>
      <c r="E50" s="231">
        <v>3.8764931259860398</v>
      </c>
      <c r="F50" s="231">
        <v>5.2005189237971674</v>
      </c>
      <c r="G50" s="231">
        <v>4.3237557437856404</v>
      </c>
      <c r="H50" s="231">
        <v>3.8335338510335721</v>
      </c>
      <c r="I50" s="231">
        <v>3.6184651596917785</v>
      </c>
      <c r="J50" s="231">
        <v>3.4520076204313161</v>
      </c>
      <c r="K50" s="231">
        <v>2.9201630240720848</v>
      </c>
      <c r="L50" s="231">
        <v>3.7423255100912498</v>
      </c>
      <c r="M50" s="231">
        <v>2.7040402917372615</v>
      </c>
      <c r="N50" s="459">
        <v>4.5563002633158005</v>
      </c>
    </row>
    <row r="51" spans="1:14" x14ac:dyDescent="0.25">
      <c r="A51" s="183" t="s">
        <v>467</v>
      </c>
      <c r="B51" s="45">
        <v>283422</v>
      </c>
      <c r="C51" s="231">
        <v>5.2374514848894469</v>
      </c>
      <c r="D51" s="231">
        <v>4.3904936638648255</v>
      </c>
      <c r="E51" s="231">
        <v>3.6680672268907517</v>
      </c>
      <c r="F51" s="231">
        <v>3.722518321119253</v>
      </c>
      <c r="G51" s="231">
        <v>4.8980606663351534</v>
      </c>
      <c r="H51" s="231">
        <v>4.2262731954549189</v>
      </c>
      <c r="I51" s="231">
        <v>4.3728325239122272</v>
      </c>
      <c r="J51" s="231">
        <v>3.3343592567098761</v>
      </c>
      <c r="K51" s="231">
        <v>2.7136559802955253</v>
      </c>
      <c r="L51" s="231">
        <v>2.2848116005050159</v>
      </c>
      <c r="M51" s="231">
        <v>3.2694286396234964</v>
      </c>
      <c r="N51" s="459">
        <v>4.9517733951409024</v>
      </c>
    </row>
    <row r="52" spans="1:14" x14ac:dyDescent="0.25">
      <c r="A52" s="183" t="s">
        <v>849</v>
      </c>
      <c r="B52" s="45">
        <v>241965</v>
      </c>
      <c r="C52" s="231">
        <v>8.3577416422583486</v>
      </c>
      <c r="D52" s="231">
        <v>6.1082787084243817</v>
      </c>
      <c r="E52" s="231">
        <v>6.409088730166328</v>
      </c>
      <c r="F52" s="231">
        <v>5.8954551916970752</v>
      </c>
      <c r="G52" s="231">
        <v>5.1311926177937357</v>
      </c>
      <c r="H52" s="231">
        <v>4.3243490596256757</v>
      </c>
      <c r="I52" s="231">
        <v>7.4674867313816824</v>
      </c>
      <c r="J52" s="231">
        <v>5.0347652102623925</v>
      </c>
      <c r="K52" s="231">
        <v>5.4294425021552666</v>
      </c>
      <c r="L52" s="231">
        <v>4.427629206791269</v>
      </c>
      <c r="M52" s="231">
        <v>3.4989410183255973</v>
      </c>
      <c r="N52" s="459">
        <v>5.0505319476286914</v>
      </c>
    </row>
    <row r="53" spans="1:14" x14ac:dyDescent="0.25">
      <c r="A53" s="183" t="s">
        <v>469</v>
      </c>
      <c r="B53" s="45">
        <v>168100</v>
      </c>
      <c r="C53" s="231">
        <v>5.5992509363295877</v>
      </c>
      <c r="D53" s="231">
        <v>5.4080449246169717</v>
      </c>
      <c r="E53" s="231">
        <v>5.2432885906040267</v>
      </c>
      <c r="F53" s="231">
        <v>5.069262001433013</v>
      </c>
      <c r="G53" s="231">
        <v>5.7752556599870015</v>
      </c>
      <c r="H53" s="231">
        <v>5.1305808095431198</v>
      </c>
      <c r="I53" s="231">
        <v>4.7316594721097278</v>
      </c>
      <c r="J53" s="231">
        <v>4.341615797513823</v>
      </c>
      <c r="K53" s="231">
        <v>4.2743752024562331</v>
      </c>
      <c r="L53" s="231">
        <v>3.6128879511832057</v>
      </c>
      <c r="M53" s="231">
        <v>4.1330044314401855</v>
      </c>
      <c r="N53" s="459">
        <v>5.862375730650931</v>
      </c>
    </row>
    <row r="54" spans="1:14" x14ac:dyDescent="0.25">
      <c r="A54" s="183" t="s">
        <v>850</v>
      </c>
      <c r="B54" s="45">
        <v>217192</v>
      </c>
      <c r="C54" s="231">
        <v>5.051819715594128</v>
      </c>
      <c r="D54" s="231">
        <v>6.2592645722756206</v>
      </c>
      <c r="E54" s="231">
        <v>5.6218695876047331</v>
      </c>
      <c r="F54" s="231">
        <v>7.6937494143004477</v>
      </c>
      <c r="G54" s="231">
        <v>6.5617400082595241</v>
      </c>
      <c r="H54" s="231">
        <v>5.2245522455224611</v>
      </c>
      <c r="I54" s="231">
        <v>4.1887258841713342</v>
      </c>
      <c r="J54" s="231">
        <v>5.1842235273015458</v>
      </c>
      <c r="K54" s="231">
        <v>4.6494708256967181</v>
      </c>
      <c r="L54" s="231">
        <v>6.2009971189721194</v>
      </c>
      <c r="M54" s="231">
        <v>4.9072779381588383</v>
      </c>
      <c r="N54" s="459">
        <v>5.9570012847664708</v>
      </c>
    </row>
    <row r="55" spans="1:14" x14ac:dyDescent="0.25">
      <c r="A55" s="183" t="s">
        <v>471</v>
      </c>
      <c r="B55" s="45">
        <v>202556</v>
      </c>
      <c r="C55" s="231">
        <v>2.2356932317446248</v>
      </c>
      <c r="D55" s="231">
        <v>4.115567340625339</v>
      </c>
      <c r="E55" s="231">
        <v>4.3706007529873903</v>
      </c>
      <c r="F55" s="231">
        <v>3.9677820422725572</v>
      </c>
      <c r="G55" s="231">
        <v>6.3863352010009145</v>
      </c>
      <c r="H55" s="231">
        <v>3.3904600201623678</v>
      </c>
      <c r="I55" s="231">
        <v>1.3957363759905821</v>
      </c>
      <c r="J55" s="231">
        <v>3.0622144046486328</v>
      </c>
      <c r="K55" s="231">
        <v>3.4097216912167418</v>
      </c>
      <c r="L55" s="231">
        <v>2.5266757001881364</v>
      </c>
      <c r="M55" s="231">
        <v>4.7345964404154417</v>
      </c>
      <c r="N55" s="459">
        <v>4.1101422758023434</v>
      </c>
    </row>
    <row r="56" spans="1:14" x14ac:dyDescent="0.25">
      <c r="A56" s="183" t="s">
        <v>851</v>
      </c>
      <c r="B56" s="45">
        <v>246266</v>
      </c>
      <c r="C56" s="231">
        <v>2.4653222986361985</v>
      </c>
      <c r="D56" s="231">
        <v>2.6221966647498576</v>
      </c>
      <c r="E56" s="231">
        <v>2.3426394495934524</v>
      </c>
      <c r="F56" s="231">
        <v>4.4892086330935319</v>
      </c>
      <c r="G56" s="231">
        <v>3.6914851259882879</v>
      </c>
      <c r="H56" s="231">
        <v>2.9922671747170249</v>
      </c>
      <c r="I56" s="231">
        <v>1.6234788365226676</v>
      </c>
      <c r="J56" s="231">
        <v>1.5839523856831079</v>
      </c>
      <c r="K56" s="231">
        <v>1.4004306411360219</v>
      </c>
      <c r="L56" s="231">
        <v>3.0408747523216437</v>
      </c>
      <c r="M56" s="231">
        <v>2.0815862155532656</v>
      </c>
      <c r="N56" s="459">
        <v>3.7091776821208984</v>
      </c>
    </row>
    <row r="57" spans="1:14" x14ac:dyDescent="0.25">
      <c r="A57" s="183" t="s">
        <v>472</v>
      </c>
      <c r="B57" s="45">
        <v>228576</v>
      </c>
      <c r="C57" s="231">
        <v>5.0144720520242201</v>
      </c>
      <c r="D57" s="231">
        <v>3.7455519278036746</v>
      </c>
      <c r="E57" s="231">
        <v>3.8858793788371426</v>
      </c>
      <c r="F57" s="231">
        <v>4.1036404429326305</v>
      </c>
      <c r="G57" s="231">
        <v>4.4815119733686446</v>
      </c>
      <c r="H57" s="231">
        <v>4.1124469589816108</v>
      </c>
      <c r="I57" s="231">
        <v>4.1516850647677837</v>
      </c>
      <c r="J57" s="231">
        <v>2.6959424937009557</v>
      </c>
      <c r="K57" s="231">
        <v>2.9294628631843995</v>
      </c>
      <c r="L57" s="231">
        <v>2.6606509559068585</v>
      </c>
      <c r="M57" s="231">
        <v>2.8593472210540556</v>
      </c>
      <c r="N57" s="459">
        <v>4.8371548348632505</v>
      </c>
    </row>
    <row r="58" spans="1:14" x14ac:dyDescent="0.25">
      <c r="A58" s="183" t="s">
        <v>473</v>
      </c>
      <c r="B58" s="45">
        <v>199477</v>
      </c>
      <c r="C58" s="231">
        <v>7.5360305608612492</v>
      </c>
      <c r="D58" s="231">
        <v>5.6248607707729974</v>
      </c>
      <c r="E58" s="231">
        <v>6.2842285777507252</v>
      </c>
      <c r="F58" s="231">
        <v>6.2766772463609497</v>
      </c>
      <c r="G58" s="231">
        <v>5.9314279562947467</v>
      </c>
      <c r="H58" s="231">
        <v>4.634609300854156</v>
      </c>
      <c r="I58" s="231">
        <v>6.6525267349965747</v>
      </c>
      <c r="J58" s="231">
        <v>4.5562380849740078</v>
      </c>
      <c r="K58" s="231">
        <v>5.3057318641166837</v>
      </c>
      <c r="L58" s="231">
        <v>4.8035671098658135</v>
      </c>
      <c r="M58" s="231">
        <v>4.2867520193993185</v>
      </c>
      <c r="N58" s="459">
        <v>5.3629518541705883</v>
      </c>
    </row>
    <row r="59" spans="1:14" x14ac:dyDescent="0.25">
      <c r="A59" s="183" t="s">
        <v>474</v>
      </c>
      <c r="B59" s="45">
        <v>147551</v>
      </c>
      <c r="C59" s="231">
        <v>1.8706982763691853</v>
      </c>
      <c r="D59" s="231">
        <v>3.4561403508771913</v>
      </c>
      <c r="E59" s="231">
        <v>3.4137830764757222</v>
      </c>
      <c r="F59" s="231">
        <v>4.0832851359167162</v>
      </c>
      <c r="G59" s="231">
        <v>4.38875093838426</v>
      </c>
      <c r="H59" s="231">
        <v>2.07450115878131</v>
      </c>
      <c r="I59" s="231">
        <v>1.0337401777555402</v>
      </c>
      <c r="J59" s="231">
        <v>2.4094589374542608</v>
      </c>
      <c r="K59" s="231">
        <v>2.461712875290889</v>
      </c>
      <c r="L59" s="231">
        <v>2.6405777955469465</v>
      </c>
      <c r="M59" s="231">
        <v>2.7680263804016678</v>
      </c>
      <c r="N59" s="459">
        <v>2.7850232632670791</v>
      </c>
    </row>
    <row r="60" spans="1:14" x14ac:dyDescent="0.25">
      <c r="A60" s="183" t="s">
        <v>475</v>
      </c>
      <c r="B60" s="45">
        <v>242663</v>
      </c>
      <c r="C60" s="231">
        <v>7.2077094616119872</v>
      </c>
      <c r="D60" s="231">
        <v>6.7375749371494926</v>
      </c>
      <c r="E60" s="231">
        <v>5.093570781768789</v>
      </c>
      <c r="F60" s="231">
        <v>7.7647147771519389</v>
      </c>
      <c r="G60" s="231">
        <v>6.2253918728177657</v>
      </c>
      <c r="H60" s="231">
        <v>4.9172011450519957</v>
      </c>
      <c r="I60" s="231">
        <v>6.3269030846468759</v>
      </c>
      <c r="J60" s="231">
        <v>5.6576947538984443</v>
      </c>
      <c r="K60" s="231">
        <v>4.1260357578983573</v>
      </c>
      <c r="L60" s="231">
        <v>6.2709788248438842</v>
      </c>
      <c r="M60" s="231">
        <v>4.5761518949276221</v>
      </c>
      <c r="N60" s="459">
        <v>5.6475107689842448</v>
      </c>
    </row>
    <row r="61" spans="1:14" x14ac:dyDescent="0.25">
      <c r="A61" s="183" t="s">
        <v>476</v>
      </c>
      <c r="B61" s="45">
        <v>218314</v>
      </c>
      <c r="C61" s="231">
        <v>6.5977974856251791</v>
      </c>
      <c r="D61" s="231">
        <v>5.4458239277652432</v>
      </c>
      <c r="E61" s="231">
        <v>5.658704982272809</v>
      </c>
      <c r="F61" s="231">
        <v>5.448364571848578</v>
      </c>
      <c r="G61" s="231">
        <v>5.5448893764856448</v>
      </c>
      <c r="H61" s="231">
        <v>4.8345375078048365</v>
      </c>
      <c r="I61" s="231">
        <v>5.7220020762531156</v>
      </c>
      <c r="J61" s="231">
        <v>4.3790125847754675</v>
      </c>
      <c r="K61" s="231">
        <v>4.6859670984356931</v>
      </c>
      <c r="L61" s="231">
        <v>3.9867357483623453</v>
      </c>
      <c r="M61" s="231">
        <v>3.9062147813370016</v>
      </c>
      <c r="N61" s="459">
        <v>5.5642717251385854</v>
      </c>
    </row>
    <row r="62" spans="1:14" x14ac:dyDescent="0.25">
      <c r="A62" s="183" t="s">
        <v>477</v>
      </c>
      <c r="B62" s="45">
        <v>204290</v>
      </c>
      <c r="C62" s="231">
        <v>6.8805528134254681</v>
      </c>
      <c r="D62" s="231">
        <v>5.5337482048827198</v>
      </c>
      <c r="E62" s="231">
        <v>6.295857988165686</v>
      </c>
      <c r="F62" s="231">
        <v>6.3754482373212866</v>
      </c>
      <c r="G62" s="231">
        <v>6.6361873095040202</v>
      </c>
      <c r="H62" s="231">
        <v>6.1779914723759433</v>
      </c>
      <c r="I62" s="231">
        <v>6.0024343183620976</v>
      </c>
      <c r="J62" s="231">
        <v>4.4660473186881129</v>
      </c>
      <c r="K62" s="231">
        <v>5.3172542093534734</v>
      </c>
      <c r="L62" s="231">
        <v>4.9009690276508815</v>
      </c>
      <c r="M62" s="231">
        <v>4.9805693814366707</v>
      </c>
      <c r="N62" s="459">
        <v>6.9170772292945202</v>
      </c>
    </row>
    <row r="63" spans="1:14" x14ac:dyDescent="0.25">
      <c r="A63" s="183" t="s">
        <v>478</v>
      </c>
      <c r="B63" s="45">
        <v>196918</v>
      </c>
      <c r="C63" s="231">
        <v>8.5786919343656116</v>
      </c>
      <c r="D63" s="231">
        <v>6.7661161427810246</v>
      </c>
      <c r="E63" s="231">
        <v>6.4065280611137725</v>
      </c>
      <c r="F63" s="231">
        <v>7.166645041304438</v>
      </c>
      <c r="G63" s="231">
        <v>7.4837171682772183</v>
      </c>
      <c r="H63" s="231">
        <v>7.3145375914837008</v>
      </c>
      <c r="I63" s="231">
        <v>7.6866217209583905</v>
      </c>
      <c r="J63" s="231">
        <v>5.685947203837487</v>
      </c>
      <c r="K63" s="231">
        <v>5.426905407684627</v>
      </c>
      <c r="L63" s="231">
        <v>5.6811989848891962</v>
      </c>
      <c r="M63" s="231">
        <v>5.814940614942393</v>
      </c>
      <c r="N63" s="459">
        <v>8.0615346399709349</v>
      </c>
    </row>
    <row r="64" spans="1:14" x14ac:dyDescent="0.25">
      <c r="A64" s="183" t="s">
        <v>479</v>
      </c>
      <c r="B64" s="45">
        <v>302133</v>
      </c>
      <c r="C64" s="231">
        <v>11.596436311100401</v>
      </c>
      <c r="D64" s="231">
        <v>7.731602926963971</v>
      </c>
      <c r="E64" s="231">
        <v>4.3300617311364746</v>
      </c>
      <c r="F64" s="231">
        <v>3.69673637238603</v>
      </c>
      <c r="G64" s="231">
        <v>3.6378543995166823</v>
      </c>
      <c r="H64" s="231">
        <v>3.6524413687043373</v>
      </c>
      <c r="I64" s="231">
        <v>10.679572652292402</v>
      </c>
      <c r="J64" s="231">
        <v>6.6416660122532694</v>
      </c>
      <c r="K64" s="231">
        <v>3.3695558884236947</v>
      </c>
      <c r="L64" s="231">
        <v>2.2593870175739763</v>
      </c>
      <c r="M64" s="231">
        <v>2.0287881519373152</v>
      </c>
      <c r="N64" s="459">
        <v>4.3739472290348926</v>
      </c>
    </row>
    <row r="65" spans="1:14" x14ac:dyDescent="0.25">
      <c r="A65" s="183" t="s">
        <v>367</v>
      </c>
      <c r="B65" s="45">
        <v>203475</v>
      </c>
      <c r="C65" s="231">
        <v>3.0221323446803705</v>
      </c>
      <c r="D65" s="231">
        <v>2.5460544404729148</v>
      </c>
      <c r="E65" s="231">
        <v>4.407193605683835</v>
      </c>
      <c r="F65" s="231">
        <v>3.5332785538208644</v>
      </c>
      <c r="G65" s="231">
        <v>4.3893129770992276</v>
      </c>
      <c r="H65" s="231">
        <v>2.8635778635778655</v>
      </c>
      <c r="I65" s="231">
        <v>2.175714194405177</v>
      </c>
      <c r="J65" s="231">
        <v>1.5085805038010653</v>
      </c>
      <c r="K65" s="231">
        <v>3.4459776549261369</v>
      </c>
      <c r="L65" s="231">
        <v>2.0981949018483874</v>
      </c>
      <c r="M65" s="231">
        <v>2.7685796929853028</v>
      </c>
      <c r="N65" s="459">
        <v>3.5795925880081536</v>
      </c>
    </row>
    <row r="66" spans="1:14" x14ac:dyDescent="0.25">
      <c r="A66" s="183" t="s">
        <v>480</v>
      </c>
      <c r="B66" s="45">
        <v>711361</v>
      </c>
      <c r="C66" s="748"/>
      <c r="D66" s="749"/>
      <c r="E66" s="749"/>
      <c r="F66" s="749"/>
      <c r="G66" s="749"/>
      <c r="H66" s="749"/>
      <c r="I66" s="749"/>
      <c r="J66" s="749"/>
      <c r="K66" s="749"/>
      <c r="L66" s="749"/>
      <c r="M66" s="749"/>
      <c r="N66" s="750"/>
    </row>
    <row r="67" spans="1:14" x14ac:dyDescent="0.25">
      <c r="A67" s="460" t="s">
        <v>852</v>
      </c>
      <c r="B67" s="45"/>
      <c r="C67" s="231">
        <v>3.1333410699779538</v>
      </c>
      <c r="D67" s="231">
        <v>2.3021993716081126</v>
      </c>
      <c r="E67" s="231">
        <v>1.6980758907128504</v>
      </c>
      <c r="F67" s="231">
        <v>2.349050203527816</v>
      </c>
      <c r="G67" s="231">
        <v>2.9340609879599433</v>
      </c>
      <c r="H67" s="231">
        <v>2.8339289702926003</v>
      </c>
      <c r="I67" s="231">
        <v>2.2860092414336437</v>
      </c>
      <c r="J67" s="231">
        <v>1.2671925535363218</v>
      </c>
      <c r="K67" s="231">
        <v>0.76180120185653555</v>
      </c>
      <c r="L67" s="231">
        <v>0.93038124226586283</v>
      </c>
      <c r="M67" s="231">
        <v>1.3359217344829428</v>
      </c>
      <c r="N67" s="459">
        <v>3.5497373141497577</v>
      </c>
    </row>
    <row r="68" spans="1:14" x14ac:dyDescent="0.25">
      <c r="A68" s="460" t="s">
        <v>853</v>
      </c>
      <c r="B68" s="45"/>
      <c r="C68" s="231">
        <v>4.5551238052018039</v>
      </c>
      <c r="D68" s="231">
        <v>3.4117450784117556</v>
      </c>
      <c r="E68" s="231">
        <v>2.7590552907008585</v>
      </c>
      <c r="F68" s="231">
        <v>3.3901546194612977</v>
      </c>
      <c r="G68" s="231">
        <v>3.6025282803895586</v>
      </c>
      <c r="H68" s="231">
        <v>3.6594875104191757</v>
      </c>
      <c r="I68" s="231">
        <v>3.6961107710228238</v>
      </c>
      <c r="J68" s="231">
        <v>2.3655128186724599</v>
      </c>
      <c r="K68" s="231">
        <v>1.8130127852078552</v>
      </c>
      <c r="L68" s="231">
        <v>1.9570548206158107</v>
      </c>
      <c r="M68" s="231">
        <v>1.9940105009956286</v>
      </c>
      <c r="N68" s="459">
        <v>4.3810424176653182</v>
      </c>
    </row>
    <row r="69" spans="1:14" x14ac:dyDescent="0.25">
      <c r="A69" s="183" t="s">
        <v>481</v>
      </c>
      <c r="B69" s="45">
        <v>190184</v>
      </c>
      <c r="C69" s="231">
        <v>4.2794848392657938</v>
      </c>
      <c r="D69" s="231">
        <v>4.636685093879179</v>
      </c>
      <c r="E69" s="231">
        <v>4.5868399035385563</v>
      </c>
      <c r="F69" s="231">
        <v>4.235179312027328</v>
      </c>
      <c r="G69" s="231">
        <v>5.061752406885148</v>
      </c>
      <c r="H69" s="231">
        <v>3.864826273203239</v>
      </c>
      <c r="I69" s="231">
        <v>3.4227364235564703</v>
      </c>
      <c r="J69" s="231">
        <v>3.5780599308051975</v>
      </c>
      <c r="K69" s="231">
        <v>3.6239700544139866</v>
      </c>
      <c r="L69" s="231">
        <v>2.7903665534576407</v>
      </c>
      <c r="M69" s="231">
        <v>3.4305789260276818</v>
      </c>
      <c r="N69" s="459">
        <v>4.5878105063653392</v>
      </c>
    </row>
    <row r="70" spans="1:14" x14ac:dyDescent="0.25">
      <c r="A70" s="183" t="s">
        <v>482</v>
      </c>
      <c r="B70" s="45">
        <v>296833</v>
      </c>
      <c r="C70" s="231">
        <v>4.7307618865762828</v>
      </c>
      <c r="D70" s="231">
        <v>3.2682768531825057</v>
      </c>
      <c r="E70" s="231">
        <v>3.2525919809156818</v>
      </c>
      <c r="F70" s="231">
        <v>4.2413078517154075</v>
      </c>
      <c r="G70" s="231">
        <v>3.9017275172068016</v>
      </c>
      <c r="H70" s="231">
        <v>2.6530795474950608</v>
      </c>
      <c r="I70" s="231">
        <v>3.870305829848919</v>
      </c>
      <c r="J70" s="231">
        <v>2.2234960831687753</v>
      </c>
      <c r="K70" s="231">
        <v>2.302005771846936</v>
      </c>
      <c r="L70" s="231">
        <v>2.7964101449315693</v>
      </c>
      <c r="M70" s="231">
        <v>2.2885644139970367</v>
      </c>
      <c r="N70" s="459">
        <v>3.3676290312938879</v>
      </c>
    </row>
    <row r="71" spans="1:14" x14ac:dyDescent="0.25">
      <c r="A71" s="183" t="s">
        <v>483</v>
      </c>
      <c r="B71" s="45">
        <v>127252</v>
      </c>
      <c r="C71" s="231">
        <v>3.7419201802763458</v>
      </c>
      <c r="D71" s="231">
        <v>2.969135078042485</v>
      </c>
      <c r="E71" s="231">
        <v>6.1869214690952603</v>
      </c>
      <c r="F71" s="231">
        <v>5.8622685185185155</v>
      </c>
      <c r="G71" s="231">
        <v>3.6298159368926455</v>
      </c>
      <c r="H71" s="231">
        <v>5.2142694324139534</v>
      </c>
      <c r="I71" s="231">
        <v>2.8895883348122622</v>
      </c>
      <c r="J71" s="231">
        <v>1.9273807705949628</v>
      </c>
      <c r="K71" s="231">
        <v>5.209320605083593</v>
      </c>
      <c r="L71" s="231">
        <v>4.3949025369353887</v>
      </c>
      <c r="M71" s="231">
        <v>2.0208744933143228</v>
      </c>
      <c r="N71" s="459">
        <v>5.9466468948593736</v>
      </c>
    </row>
    <row r="72" spans="1:14" x14ac:dyDescent="0.25">
      <c r="A72" s="183" t="s">
        <v>484</v>
      </c>
      <c r="B72" s="45">
        <v>165614</v>
      </c>
      <c r="C72" s="231">
        <v>6.0848630755341473</v>
      </c>
      <c r="D72" s="231">
        <v>5.1234171675322404</v>
      </c>
      <c r="E72" s="231">
        <v>6.2380538662032903</v>
      </c>
      <c r="F72" s="231">
        <v>6.5599173553718888</v>
      </c>
      <c r="G72" s="231">
        <v>7.1088165210484524</v>
      </c>
      <c r="H72" s="231">
        <v>5.206772134332498</v>
      </c>
      <c r="I72" s="231">
        <v>5.21328187707695</v>
      </c>
      <c r="J72" s="231">
        <v>4.0598676624802907</v>
      </c>
      <c r="K72" s="231">
        <v>5.2599822561251424</v>
      </c>
      <c r="L72" s="231">
        <v>5.0828812034379984</v>
      </c>
      <c r="M72" s="231">
        <v>5.4458606206125939</v>
      </c>
      <c r="N72" s="459">
        <v>5.9390974094446429</v>
      </c>
    </row>
    <row r="73" spans="1:14" x14ac:dyDescent="0.25">
      <c r="A73" s="183" t="s">
        <v>373</v>
      </c>
      <c r="B73" s="45">
        <v>308911</v>
      </c>
      <c r="C73" s="748"/>
      <c r="D73" s="749"/>
      <c r="E73" s="749"/>
      <c r="F73" s="749"/>
      <c r="G73" s="749"/>
      <c r="H73" s="749"/>
      <c r="I73" s="749"/>
      <c r="J73" s="749"/>
      <c r="K73" s="749"/>
      <c r="L73" s="749"/>
      <c r="M73" s="749"/>
      <c r="N73" s="750"/>
    </row>
    <row r="74" spans="1:14" x14ac:dyDescent="0.25">
      <c r="A74" s="460" t="s">
        <v>854</v>
      </c>
      <c r="B74" s="45"/>
      <c r="C74" s="231">
        <v>4.9243986254295473</v>
      </c>
      <c r="D74" s="231">
        <v>5.2539522367978488</v>
      </c>
      <c r="E74" s="231">
        <v>5.4880491387368133</v>
      </c>
      <c r="F74" s="231">
        <v>5.235791621417043</v>
      </c>
      <c r="G74" s="231">
        <v>6.0983198506533931</v>
      </c>
      <c r="H74" s="231">
        <v>4.7136648344624827</v>
      </c>
      <c r="I74" s="231">
        <v>4.0623516712261099</v>
      </c>
      <c r="J74" s="231">
        <v>4.1890820887145876</v>
      </c>
      <c r="K74" s="231">
        <v>4.5168823834132867</v>
      </c>
      <c r="L74" s="231">
        <v>3.777109289824776</v>
      </c>
      <c r="M74" s="231">
        <v>4.4510527744897299</v>
      </c>
      <c r="N74" s="459">
        <v>5.4425576790218102</v>
      </c>
    </row>
    <row r="75" spans="1:14" x14ac:dyDescent="0.25">
      <c r="A75" s="460" t="s">
        <v>855</v>
      </c>
      <c r="B75" s="45"/>
      <c r="C75" s="231">
        <v>5.6155711631129677</v>
      </c>
      <c r="D75" s="231">
        <v>6.3882829541913377</v>
      </c>
      <c r="E75" s="231">
        <v>6.1585811799122316</v>
      </c>
      <c r="F75" s="231">
        <v>5.319918062417166</v>
      </c>
      <c r="G75" s="231">
        <v>6.5455955149997163</v>
      </c>
      <c r="H75" s="231">
        <v>4.956063268892799</v>
      </c>
      <c r="I75" s="231">
        <v>4.7478456137615845</v>
      </c>
      <c r="J75" s="231">
        <v>5.3119366107412009</v>
      </c>
      <c r="K75" s="231">
        <v>5.1812412283632963</v>
      </c>
      <c r="L75" s="231">
        <v>3.8600696470123834</v>
      </c>
      <c r="M75" s="231">
        <v>4.8913841019522613</v>
      </c>
      <c r="N75" s="459">
        <v>5.6866434050264427</v>
      </c>
    </row>
    <row r="76" spans="1:14" x14ac:dyDescent="0.25">
      <c r="A76" s="460" t="s">
        <v>856</v>
      </c>
      <c r="B76" s="45"/>
      <c r="C76" s="231">
        <v>4.9166809826490301</v>
      </c>
      <c r="D76" s="231">
        <v>4.5304054054054141</v>
      </c>
      <c r="E76" s="231">
        <v>4.6118523941037548</v>
      </c>
      <c r="F76" s="231">
        <v>5.0956248362588425</v>
      </c>
      <c r="G76" s="231">
        <v>6.2025150641865325</v>
      </c>
      <c r="H76" s="231">
        <v>5.5654309815455116</v>
      </c>
      <c r="I76" s="231">
        <v>4.0546974357230416</v>
      </c>
      <c r="J76" s="231">
        <v>3.4728554900081199</v>
      </c>
      <c r="K76" s="231">
        <v>3.6487522696114647</v>
      </c>
      <c r="L76" s="231">
        <v>3.6388853684949067</v>
      </c>
      <c r="M76" s="231">
        <v>4.5536302682984928</v>
      </c>
      <c r="N76" s="459">
        <v>6.3002528158964646</v>
      </c>
    </row>
    <row r="77" spans="1:14" x14ac:dyDescent="0.25">
      <c r="A77" s="183" t="s">
        <v>857</v>
      </c>
      <c r="B77" s="45">
        <v>200213</v>
      </c>
      <c r="C77" s="231">
        <v>5.2628811777076869</v>
      </c>
      <c r="D77" s="231">
        <v>4.3017360577661581</v>
      </c>
      <c r="E77" s="231">
        <v>4.1812022852520405</v>
      </c>
      <c r="F77" s="231">
        <v>4.2125924807489081</v>
      </c>
      <c r="G77" s="231">
        <v>4.1955946256430776</v>
      </c>
      <c r="H77" s="231">
        <v>3.0637796435410269</v>
      </c>
      <c r="I77" s="231">
        <v>4.3980532892595532</v>
      </c>
      <c r="J77" s="231">
        <v>3.2464996247313422</v>
      </c>
      <c r="K77" s="231">
        <v>3.222066904371089</v>
      </c>
      <c r="L77" s="231">
        <v>2.7680928001843723</v>
      </c>
      <c r="M77" s="231">
        <v>2.5778689844668783</v>
      </c>
      <c r="N77" s="459">
        <v>3.7811879362808125</v>
      </c>
    </row>
    <row r="78" spans="1:14" x14ac:dyDescent="0.25">
      <c r="A78" s="183" t="s">
        <v>375</v>
      </c>
      <c r="B78" s="45">
        <v>307156</v>
      </c>
      <c r="C78" s="231">
        <v>5.2562750474583328</v>
      </c>
      <c r="D78" s="231">
        <v>4.2756415512011179</v>
      </c>
      <c r="E78" s="231">
        <v>4.208822339133957</v>
      </c>
      <c r="F78" s="231">
        <v>4.9827691060206734</v>
      </c>
      <c r="G78" s="231">
        <v>4.6891908139954266</v>
      </c>
      <c r="H78" s="231">
        <v>3.3651767110901454</v>
      </c>
      <c r="I78" s="231">
        <v>4.3915014342268037</v>
      </c>
      <c r="J78" s="231">
        <v>3.2206691202344429</v>
      </c>
      <c r="K78" s="231">
        <v>3.2494326765753172</v>
      </c>
      <c r="L78" s="231">
        <v>3.5275939412109172</v>
      </c>
      <c r="M78" s="231">
        <v>3.0638016702195738</v>
      </c>
      <c r="N78" s="459">
        <v>4.0846829741975492</v>
      </c>
    </row>
    <row r="79" spans="1:14" x14ac:dyDescent="0.25">
      <c r="A79" s="183" t="s">
        <v>376</v>
      </c>
      <c r="B79" s="45">
        <v>295317</v>
      </c>
      <c r="C79" s="231">
        <v>6.9469554179328163</v>
      </c>
      <c r="D79" s="231">
        <v>5.6534590489018646</v>
      </c>
      <c r="E79" s="231">
        <v>5.5852337619275572</v>
      </c>
      <c r="F79" s="231">
        <v>5.2855274629468223</v>
      </c>
      <c r="G79" s="231">
        <v>5.7979354745890754</v>
      </c>
      <c r="H79" s="231">
        <v>5.042850060202567</v>
      </c>
      <c r="I79" s="231">
        <v>6.0682913666049814</v>
      </c>
      <c r="J79" s="231">
        <v>4.5845470299992623</v>
      </c>
      <c r="K79" s="231">
        <v>4.6131722846336825</v>
      </c>
      <c r="L79" s="231">
        <v>3.8261557385902978</v>
      </c>
      <c r="M79" s="231">
        <v>4.1553321225407602</v>
      </c>
      <c r="N79" s="459">
        <v>5.7740343034628872</v>
      </c>
    </row>
    <row r="80" spans="1:14" x14ac:dyDescent="0.25">
      <c r="A80" s="183" t="s">
        <v>486</v>
      </c>
      <c r="B80" s="45">
        <v>247708</v>
      </c>
      <c r="C80" s="231">
        <v>1.9421785694467564</v>
      </c>
      <c r="D80" s="231">
        <v>3.4046800487967097</v>
      </c>
      <c r="E80" s="231">
        <v>3.5191580332182135</v>
      </c>
      <c r="F80" s="231">
        <v>4.3167838312829439</v>
      </c>
      <c r="G80" s="231">
        <v>3.6579391432148487</v>
      </c>
      <c r="H80" s="231">
        <v>3.23895323895325</v>
      </c>
      <c r="I80" s="231">
        <v>1.1046331968554595</v>
      </c>
      <c r="J80" s="231">
        <v>2.3585192670302058</v>
      </c>
      <c r="K80" s="231">
        <v>2.5661177064535883</v>
      </c>
      <c r="L80" s="231">
        <v>2.8708399454742706</v>
      </c>
      <c r="M80" s="231">
        <v>2.0485610628272828</v>
      </c>
      <c r="N80" s="459">
        <v>3.957580883345488</v>
      </c>
    </row>
    <row r="81" spans="1:14" x14ac:dyDescent="0.25">
      <c r="A81" s="183" t="s">
        <v>487</v>
      </c>
      <c r="B81" s="45">
        <v>215442</v>
      </c>
      <c r="C81" s="231">
        <v>3.4196891191709913</v>
      </c>
      <c r="D81" s="231">
        <v>4.8959186312114742</v>
      </c>
      <c r="E81" s="231">
        <v>3.949715450607314</v>
      </c>
      <c r="F81" s="231">
        <v>5.3206873086083659</v>
      </c>
      <c r="G81" s="231">
        <v>4.972444889779557</v>
      </c>
      <c r="H81" s="231">
        <v>4.0141336948929744</v>
      </c>
      <c r="I81" s="231">
        <v>2.5700046875440576</v>
      </c>
      <c r="J81" s="231">
        <v>3.834670763246887</v>
      </c>
      <c r="K81" s="231">
        <v>2.9927112335874524</v>
      </c>
      <c r="L81" s="231">
        <v>3.8608282306161841</v>
      </c>
      <c r="M81" s="231">
        <v>3.342657984437976</v>
      </c>
      <c r="N81" s="459">
        <v>4.7381572299597527</v>
      </c>
    </row>
    <row r="82" spans="1:14" x14ac:dyDescent="0.25">
      <c r="A82" s="183" t="s">
        <v>488</v>
      </c>
      <c r="B82" s="45">
        <v>497090</v>
      </c>
      <c r="C82" s="748"/>
      <c r="D82" s="749"/>
      <c r="E82" s="749"/>
      <c r="F82" s="749"/>
      <c r="G82" s="749"/>
      <c r="H82" s="749"/>
      <c r="I82" s="749"/>
      <c r="J82" s="749"/>
      <c r="K82" s="749"/>
      <c r="L82" s="749"/>
      <c r="M82" s="749"/>
      <c r="N82" s="750"/>
    </row>
    <row r="83" spans="1:14" x14ac:dyDescent="0.25">
      <c r="A83" s="460" t="s">
        <v>858</v>
      </c>
      <c r="B83" s="45"/>
      <c r="C83" s="231">
        <v>4.5419687674289007</v>
      </c>
      <c r="D83" s="231">
        <v>5.2124082080845504</v>
      </c>
      <c r="E83" s="231">
        <v>4.9794349672982205</v>
      </c>
      <c r="F83" s="231">
        <v>5.3581575692749848</v>
      </c>
      <c r="G83" s="231">
        <v>6.4019205761728486</v>
      </c>
      <c r="H83" s="231">
        <v>4.5595381755324222</v>
      </c>
      <c r="I83" s="231">
        <v>3.6830638135476566</v>
      </c>
      <c r="J83" s="231">
        <v>4.1479583672208147</v>
      </c>
      <c r="K83" s="231">
        <v>4.0129507250993806</v>
      </c>
      <c r="L83" s="231">
        <v>3.8977791127866346</v>
      </c>
      <c r="M83" s="231">
        <v>4.7499398393202057</v>
      </c>
      <c r="N83" s="459">
        <v>5.2873581723499763</v>
      </c>
    </row>
    <row r="84" spans="1:14" x14ac:dyDescent="0.25">
      <c r="A84" s="460" t="s">
        <v>859</v>
      </c>
      <c r="B84" s="45"/>
      <c r="C84" s="231">
        <v>2.4892015852518159</v>
      </c>
      <c r="D84" s="231">
        <v>2.9995162070633739</v>
      </c>
      <c r="E84" s="231">
        <v>3.7350030650669943</v>
      </c>
      <c r="F84" s="231">
        <v>4.6408500175623564</v>
      </c>
      <c r="G84" s="231">
        <v>4.4186652763295173</v>
      </c>
      <c r="H84" s="231">
        <v>2.9164353729877504</v>
      </c>
      <c r="I84" s="231">
        <v>1.6471619336288366</v>
      </c>
      <c r="J84" s="231">
        <v>1.9574545291402381</v>
      </c>
      <c r="K84" s="231">
        <v>2.7799755793687977</v>
      </c>
      <c r="L84" s="231">
        <v>3.1904142225571328</v>
      </c>
      <c r="M84" s="231">
        <v>2.7974762726886735</v>
      </c>
      <c r="N84" s="459">
        <v>3.6328180289621361</v>
      </c>
    </row>
    <row r="85" spans="1:14" x14ac:dyDescent="0.25">
      <c r="A85" s="460" t="s">
        <v>860</v>
      </c>
      <c r="B85" s="45"/>
      <c r="C85" s="231">
        <v>3.2268768145997515</v>
      </c>
      <c r="D85" s="231">
        <v>3.8011695906432821</v>
      </c>
      <c r="E85" s="231">
        <v>4.2302837832335758</v>
      </c>
      <c r="F85" s="231">
        <v>4.2971595047341609</v>
      </c>
      <c r="G85" s="231">
        <v>4.1063966570234767</v>
      </c>
      <c r="H85" s="231">
        <v>3.3128347550089128</v>
      </c>
      <c r="I85" s="231">
        <v>2.378776506990365</v>
      </c>
      <c r="J85" s="231">
        <v>2.7509974642368009</v>
      </c>
      <c r="K85" s="231">
        <v>3.2706965377145756</v>
      </c>
      <c r="L85" s="231">
        <v>2.851487633398571</v>
      </c>
      <c r="M85" s="231">
        <v>2.490055890529296</v>
      </c>
      <c r="N85" s="459">
        <v>4.031976675245506</v>
      </c>
    </row>
    <row r="86" spans="1:14" x14ac:dyDescent="0.25">
      <c r="A86" s="460" t="s">
        <v>861</v>
      </c>
      <c r="B86" s="45"/>
      <c r="C86" s="231">
        <v>2.8806287630241227</v>
      </c>
      <c r="D86" s="231">
        <v>3.6368196639077124</v>
      </c>
      <c r="E86" s="231">
        <v>4.0166057552425203</v>
      </c>
      <c r="F86" s="231">
        <v>4.4959320834807341</v>
      </c>
      <c r="G86" s="231">
        <v>4.2262405382674517</v>
      </c>
      <c r="H86" s="231">
        <v>2.5238556216291008</v>
      </c>
      <c r="I86" s="231">
        <v>2.0353731901205738</v>
      </c>
      <c r="J86" s="231">
        <v>2.5883102905580313</v>
      </c>
      <c r="K86" s="231">
        <v>3.058985718320347</v>
      </c>
      <c r="L86" s="231">
        <v>3.0475050083864832</v>
      </c>
      <c r="M86" s="231">
        <v>2.6080390931109814</v>
      </c>
      <c r="N86" s="459">
        <v>3.2375056010980985</v>
      </c>
    </row>
    <row r="87" spans="1:14" x14ac:dyDescent="0.25">
      <c r="A87" s="183" t="s">
        <v>489</v>
      </c>
      <c r="B87" s="45">
        <v>289046</v>
      </c>
      <c r="C87" s="231">
        <v>6.6815310293571013</v>
      </c>
      <c r="D87" s="231">
        <v>5.0818541507858725</v>
      </c>
      <c r="E87" s="231">
        <v>5.1526102980641841</v>
      </c>
      <c r="F87" s="231">
        <v>5.3501460426016889</v>
      </c>
      <c r="G87" s="231">
        <v>4.8070224327713573</v>
      </c>
      <c r="H87" s="231">
        <v>4.9500846315934863</v>
      </c>
      <c r="I87" s="231">
        <v>5.8050476746902993</v>
      </c>
      <c r="J87" s="231">
        <v>4.0187251450582506</v>
      </c>
      <c r="K87" s="231">
        <v>4.1845317319067874</v>
      </c>
      <c r="L87" s="231">
        <v>3.8898786345715268</v>
      </c>
      <c r="M87" s="231">
        <v>3.1798038524274772</v>
      </c>
      <c r="N87" s="459">
        <v>5.680623151516329</v>
      </c>
    </row>
    <row r="88" spans="1:14" x14ac:dyDescent="0.25">
      <c r="A88" s="183" t="s">
        <v>490</v>
      </c>
      <c r="B88" s="45">
        <v>353799</v>
      </c>
      <c r="C88" s="231">
        <v>9.1904374973271086</v>
      </c>
      <c r="D88" s="231">
        <v>8.1544886904023475</v>
      </c>
      <c r="E88" s="231">
        <v>7.2844740561275962</v>
      </c>
      <c r="F88" s="231">
        <v>7.6173040951964071</v>
      </c>
      <c r="G88" s="231">
        <v>7.0538931536894847</v>
      </c>
      <c r="H88" s="231">
        <v>6.2664882431657372</v>
      </c>
      <c r="I88" s="231">
        <v>8.2933412517843035</v>
      </c>
      <c r="J88" s="231">
        <v>7.0602733764870127</v>
      </c>
      <c r="K88" s="231">
        <v>6.2967686675422918</v>
      </c>
      <c r="L88" s="231">
        <v>6.1256114149913348</v>
      </c>
      <c r="M88" s="231">
        <v>5.3917899854635918</v>
      </c>
      <c r="N88" s="459">
        <v>7.0061900100682735</v>
      </c>
    </row>
    <row r="89" spans="1:14" x14ac:dyDescent="0.25">
      <c r="A89" s="183" t="s">
        <v>491</v>
      </c>
      <c r="B89" s="45">
        <v>170113</v>
      </c>
      <c r="C89" s="231">
        <v>4.3506859612854685</v>
      </c>
      <c r="D89" s="231">
        <v>2.6148897058823519</v>
      </c>
      <c r="E89" s="231">
        <v>5.6839677047289472</v>
      </c>
      <c r="F89" s="231">
        <v>6.4480471628592477</v>
      </c>
      <c r="G89" s="231">
        <v>4.6105357946870829</v>
      </c>
      <c r="H89" s="231">
        <v>4.7785391195306621</v>
      </c>
      <c r="I89" s="231">
        <v>3.4933525652362336</v>
      </c>
      <c r="J89" s="231">
        <v>1.5767193524231811</v>
      </c>
      <c r="K89" s="231">
        <v>4.7109972417855071</v>
      </c>
      <c r="L89" s="231">
        <v>4.9725616532566237</v>
      </c>
      <c r="M89" s="231">
        <v>2.9863678372963176</v>
      </c>
      <c r="N89" s="459">
        <v>5.5078835422317525</v>
      </c>
    </row>
    <row r="90" spans="1:14" x14ac:dyDescent="0.25">
      <c r="A90" s="183" t="s">
        <v>492</v>
      </c>
      <c r="B90" s="45">
        <v>210700</v>
      </c>
      <c r="C90" s="231">
        <v>5.9621958576312162</v>
      </c>
      <c r="D90" s="231">
        <v>5.8720164006443119</v>
      </c>
      <c r="E90" s="231">
        <v>5.39324755731836</v>
      </c>
      <c r="F90" s="231">
        <v>5.6831283627978539</v>
      </c>
      <c r="G90" s="231">
        <v>5.7168611822753634</v>
      </c>
      <c r="H90" s="231">
        <v>3.2088520055325072</v>
      </c>
      <c r="I90" s="231">
        <v>5.0916224791182669</v>
      </c>
      <c r="J90" s="231">
        <v>4.8008932039705385</v>
      </c>
      <c r="K90" s="231">
        <v>4.4229535846936967</v>
      </c>
      <c r="L90" s="231">
        <v>4.2182454582743691</v>
      </c>
      <c r="M90" s="231">
        <v>4.0755165778928202</v>
      </c>
      <c r="N90" s="459">
        <v>3.9272701206939082</v>
      </c>
    </row>
    <row r="91" spans="1:14" x14ac:dyDescent="0.25">
      <c r="A91" s="183" t="s">
        <v>493</v>
      </c>
      <c r="B91" s="45">
        <v>266724</v>
      </c>
      <c r="C91" s="231">
        <v>7.3611674098094948</v>
      </c>
      <c r="D91" s="231">
        <v>6.620651354674906</v>
      </c>
      <c r="E91" s="231">
        <v>6.6184476590449446</v>
      </c>
      <c r="F91" s="231">
        <v>6.6191485262955139</v>
      </c>
      <c r="G91" s="231">
        <v>6.1126632938155998</v>
      </c>
      <c r="H91" s="231">
        <v>4.7510975519011982</v>
      </c>
      <c r="I91" s="231">
        <v>6.4791002397535884</v>
      </c>
      <c r="J91" s="231">
        <v>5.5419541049853915</v>
      </c>
      <c r="K91" s="231">
        <v>5.6368739858558232</v>
      </c>
      <c r="L91" s="231">
        <v>5.1412913660224175</v>
      </c>
      <c r="M91" s="231">
        <v>4.4651735234404706</v>
      </c>
      <c r="N91" s="459">
        <v>5.4802509588230119</v>
      </c>
    </row>
    <row r="92" spans="1:14" x14ac:dyDescent="0.25">
      <c r="A92" s="183" t="s">
        <v>494</v>
      </c>
      <c r="B92" s="45">
        <v>636642</v>
      </c>
      <c r="C92" s="231">
        <v>3.2390660966787124</v>
      </c>
      <c r="D92" s="231">
        <v>2.2741977225672789</v>
      </c>
      <c r="E92" s="231">
        <v>2.5476686428456943</v>
      </c>
      <c r="F92" s="231">
        <v>3.1808825421330198</v>
      </c>
      <c r="G92" s="231">
        <v>2.8475871954132819</v>
      </c>
      <c r="H92" s="231">
        <v>2.8973588486478019</v>
      </c>
      <c r="I92" s="231">
        <v>2.3908656433107911</v>
      </c>
      <c r="J92" s="231">
        <v>1.2394742014123825</v>
      </c>
      <c r="K92" s="231">
        <v>1.6035722505531071</v>
      </c>
      <c r="L92" s="231">
        <v>1.7506834814963685</v>
      </c>
      <c r="M92" s="231">
        <v>1.2507905214569748</v>
      </c>
      <c r="N92" s="459">
        <v>3.6136087163933226</v>
      </c>
    </row>
    <row r="93" spans="1:14" x14ac:dyDescent="0.25">
      <c r="A93" s="183" t="s">
        <v>495</v>
      </c>
      <c r="B93" s="45">
        <v>236991</v>
      </c>
      <c r="C93" s="231">
        <v>6.5229722064662603</v>
      </c>
      <c r="D93" s="231">
        <v>4.6084940871410014</v>
      </c>
      <c r="E93" s="231">
        <v>6.5263488572999195</v>
      </c>
      <c r="F93" s="231">
        <v>6.7708130429701185</v>
      </c>
      <c r="G93" s="231">
        <v>7.0363608702266847</v>
      </c>
      <c r="H93" s="231">
        <v>6.3809809960189323</v>
      </c>
      <c r="I93" s="231">
        <v>5.6477915530979557</v>
      </c>
      <c r="J93" s="231">
        <v>3.5501541367443643</v>
      </c>
      <c r="K93" s="231">
        <v>5.5456230838984011</v>
      </c>
      <c r="L93" s="231">
        <v>5.290853647826224</v>
      </c>
      <c r="M93" s="231">
        <v>5.3745299056828175</v>
      </c>
      <c r="N93" s="459">
        <v>7.121479726225556</v>
      </c>
    </row>
    <row r="94" spans="1:14" x14ac:dyDescent="0.25">
      <c r="A94" s="183" t="s">
        <v>387</v>
      </c>
      <c r="B94" s="45">
        <v>265912</v>
      </c>
      <c r="C94" s="748"/>
      <c r="D94" s="749"/>
      <c r="E94" s="749"/>
      <c r="F94" s="749"/>
      <c r="G94" s="749"/>
      <c r="H94" s="749"/>
      <c r="I94" s="749"/>
      <c r="J94" s="749"/>
      <c r="K94" s="749"/>
      <c r="L94" s="749"/>
      <c r="M94" s="749"/>
      <c r="N94" s="750"/>
    </row>
    <row r="95" spans="1:14" x14ac:dyDescent="0.25">
      <c r="A95" s="460" t="s">
        <v>862</v>
      </c>
      <c r="B95" s="45"/>
      <c r="C95" s="231">
        <v>2.6271690361641089</v>
      </c>
      <c r="D95" s="231">
        <v>3.2093597380990655</v>
      </c>
      <c r="E95" s="231">
        <v>4.1797394310023845</v>
      </c>
      <c r="F95" s="231">
        <v>5.0095521120781141</v>
      </c>
      <c r="G95" s="231">
        <v>5.1356333947853567</v>
      </c>
      <c r="H95" s="231">
        <v>5.1167385991368119</v>
      </c>
      <c r="I95" s="231">
        <v>1.7839958596184691</v>
      </c>
      <c r="J95" s="231">
        <v>2.1651750414462798</v>
      </c>
      <c r="K95" s="231">
        <v>3.2206175177647003</v>
      </c>
      <c r="L95" s="231">
        <v>3.5540057057247445</v>
      </c>
      <c r="M95" s="231">
        <v>3.5033128484598142</v>
      </c>
      <c r="N95" s="459">
        <v>5.8484371671264501</v>
      </c>
    </row>
    <row r="96" spans="1:14" x14ac:dyDescent="0.25">
      <c r="A96" s="460" t="s">
        <v>863</v>
      </c>
      <c r="B96" s="45"/>
      <c r="C96" s="231">
        <v>2.8233965460448922</v>
      </c>
      <c r="D96" s="231">
        <v>3.9147069802165055</v>
      </c>
      <c r="E96" s="231">
        <v>4.0450683413372701</v>
      </c>
      <c r="F96" s="231">
        <v>5.0272366355830416</v>
      </c>
      <c r="G96" s="231">
        <v>5.0295180998581346</v>
      </c>
      <c r="H96" s="231">
        <v>3.5382335772978295</v>
      </c>
      <c r="I96" s="231">
        <v>1.9786111865423828</v>
      </c>
      <c r="J96" s="231">
        <v>2.8633861788740433</v>
      </c>
      <c r="K96" s="231">
        <v>3.0871862660362526</v>
      </c>
      <c r="L96" s="231">
        <v>3.5714451025329321</v>
      </c>
      <c r="M96" s="231">
        <v>3.3988450841613185</v>
      </c>
      <c r="N96" s="459">
        <v>4.2589444578892977</v>
      </c>
    </row>
    <row r="97" spans="1:14" x14ac:dyDescent="0.25">
      <c r="A97" s="460" t="s">
        <v>864</v>
      </c>
      <c r="B97" s="45"/>
      <c r="C97" s="231">
        <v>5.721305721305705</v>
      </c>
      <c r="D97" s="231">
        <v>4.8819375901601836</v>
      </c>
      <c r="E97" s="231">
        <v>5.6356043790677619</v>
      </c>
      <c r="F97" s="231">
        <v>6.257696182693377</v>
      </c>
      <c r="G97" s="231">
        <v>5.7510697948945078</v>
      </c>
      <c r="H97" s="231">
        <v>4.5967858694078645</v>
      </c>
      <c r="I97" s="231">
        <v>4.8527114688210302</v>
      </c>
      <c r="J97" s="231">
        <v>3.8208311705017253</v>
      </c>
      <c r="K97" s="231">
        <v>4.6630791689699436</v>
      </c>
      <c r="L97" s="231">
        <v>4.7848491443493648</v>
      </c>
      <c r="M97" s="231">
        <v>4.1091940725699434</v>
      </c>
      <c r="N97" s="459">
        <v>5.3248651406724061</v>
      </c>
    </row>
    <row r="98" spans="1:14" x14ac:dyDescent="0.25">
      <c r="A98" s="460" t="s">
        <v>865</v>
      </c>
      <c r="B98" s="45"/>
      <c r="C98" s="231">
        <v>2.2545941215833607</v>
      </c>
      <c r="D98" s="231">
        <v>4.1613019518978289</v>
      </c>
      <c r="E98" s="231">
        <v>4.2693526945495419</v>
      </c>
      <c r="F98" s="231">
        <v>5.4377130067653479</v>
      </c>
      <c r="G98" s="231">
        <v>5.2907123080795326</v>
      </c>
      <c r="H98" s="231">
        <v>3.495673671199008</v>
      </c>
      <c r="I98" s="231">
        <v>1.4144819782629212</v>
      </c>
      <c r="J98" s="231">
        <v>3.1074863119442604</v>
      </c>
      <c r="K98" s="231">
        <v>3.3094057644203403</v>
      </c>
      <c r="L98" s="231">
        <v>3.9762318255360882</v>
      </c>
      <c r="M98" s="231">
        <v>3.6559840291109347</v>
      </c>
      <c r="N98" s="459">
        <v>4.2160882999968807</v>
      </c>
    </row>
    <row r="99" spans="1:14" x14ac:dyDescent="0.25">
      <c r="A99" s="183" t="s">
        <v>866</v>
      </c>
      <c r="B99" s="45">
        <v>309543</v>
      </c>
      <c r="C99" s="231">
        <v>7.3800197679100803</v>
      </c>
      <c r="D99" s="231">
        <v>7.106308369413517</v>
      </c>
      <c r="E99" s="231">
        <v>5.8283920474363571</v>
      </c>
      <c r="F99" s="231">
        <v>6.6351201989499993</v>
      </c>
      <c r="G99" s="231">
        <v>7.6739508403504564</v>
      </c>
      <c r="H99" s="231">
        <v>7.1893896368556574</v>
      </c>
      <c r="I99" s="231">
        <v>6.4977977090190251</v>
      </c>
      <c r="J99" s="231">
        <v>6.0226976542796065</v>
      </c>
      <c r="K99" s="231">
        <v>4.8540919540614009</v>
      </c>
      <c r="L99" s="231">
        <v>5.1570416539526729</v>
      </c>
      <c r="M99" s="231">
        <v>6.0022207467029984</v>
      </c>
      <c r="N99" s="459">
        <v>7.9355155531102133</v>
      </c>
    </row>
    <row r="100" spans="1:14" x14ac:dyDescent="0.25">
      <c r="A100" s="183" t="s">
        <v>497</v>
      </c>
      <c r="B100" s="45">
        <v>172719</v>
      </c>
      <c r="C100" s="231">
        <v>4.6475945357355055</v>
      </c>
      <c r="D100" s="231">
        <v>4.9407783417935693</v>
      </c>
      <c r="E100" s="231">
        <v>4.7173414820473623</v>
      </c>
      <c r="F100" s="231">
        <v>6.0229995208433262</v>
      </c>
      <c r="G100" s="231">
        <v>5.7465827933595071</v>
      </c>
      <c r="H100" s="231">
        <v>3.9388215782927221</v>
      </c>
      <c r="I100" s="231">
        <v>3.7878217725263412</v>
      </c>
      <c r="J100" s="231">
        <v>3.8790766213547032</v>
      </c>
      <c r="K100" s="231">
        <v>3.7532701812360973</v>
      </c>
      <c r="L100" s="231">
        <v>4.5534056330543464</v>
      </c>
      <c r="M100" s="231">
        <v>4.1047767355678904</v>
      </c>
      <c r="N100" s="459">
        <v>4.6623208793640121</v>
      </c>
    </row>
    <row r="101" spans="1:14" x14ac:dyDescent="0.25">
      <c r="A101" s="183" t="s">
        <v>498</v>
      </c>
      <c r="B101" s="45">
        <v>436053</v>
      </c>
      <c r="C101" s="231">
        <v>4.0359477124183076</v>
      </c>
      <c r="D101" s="231">
        <v>3.0566711289602777</v>
      </c>
      <c r="E101" s="231">
        <v>3.3999620469352898</v>
      </c>
      <c r="F101" s="231">
        <v>4.467201420373474</v>
      </c>
      <c r="G101" s="231">
        <v>4.2751688393277698</v>
      </c>
      <c r="H101" s="231">
        <v>3.7237497293786599</v>
      </c>
      <c r="I101" s="231">
        <v>3.1812001701110244</v>
      </c>
      <c r="J101" s="231">
        <v>2.0140312060510825</v>
      </c>
      <c r="K101" s="231">
        <v>2.4480190878838108</v>
      </c>
      <c r="L101" s="231">
        <v>3.0191725834641714</v>
      </c>
      <c r="M101" s="231">
        <v>2.656207740488334</v>
      </c>
      <c r="N101" s="459">
        <v>4.4457519542852664</v>
      </c>
    </row>
    <row r="102" spans="1:14" x14ac:dyDescent="0.25">
      <c r="A102" s="183" t="s">
        <v>499</v>
      </c>
      <c r="B102" s="45">
        <v>338536</v>
      </c>
      <c r="C102" s="231">
        <v>4.302071055733288</v>
      </c>
      <c r="D102" s="231">
        <v>4.3902439024390265</v>
      </c>
      <c r="E102" s="231">
        <v>4.5612599713642901</v>
      </c>
      <c r="F102" s="231">
        <v>5.3025678590322718</v>
      </c>
      <c r="G102" s="231">
        <v>5.3232706433126271</v>
      </c>
      <c r="H102" s="231">
        <v>4.265008712181217</v>
      </c>
      <c r="I102" s="231">
        <v>3.445137074232131</v>
      </c>
      <c r="J102" s="231">
        <v>3.3341120221582123</v>
      </c>
      <c r="K102" s="231">
        <v>3.5986256217103594</v>
      </c>
      <c r="L102" s="231">
        <v>3.8429599362843847</v>
      </c>
      <c r="M102" s="231">
        <v>3.6880368683686195</v>
      </c>
      <c r="N102" s="459">
        <v>4.990778542779414</v>
      </c>
    </row>
    <row r="103" spans="1:14" x14ac:dyDescent="0.25">
      <c r="A103" s="183" t="s">
        <v>500</v>
      </c>
      <c r="B103" s="45">
        <v>372073</v>
      </c>
      <c r="C103" s="231">
        <v>8.3038124156545194</v>
      </c>
      <c r="D103" s="231">
        <v>7.4210590981693221</v>
      </c>
      <c r="E103" s="231">
        <v>6.2954382040425099</v>
      </c>
      <c r="F103" s="231">
        <v>6.9875222816399241</v>
      </c>
      <c r="G103" s="231">
        <v>6.0278026556598334</v>
      </c>
      <c r="H103" s="231">
        <v>5.3299782683289338</v>
      </c>
      <c r="I103" s="231">
        <v>7.4140005811847116</v>
      </c>
      <c r="J103" s="231">
        <v>6.3342640023255399</v>
      </c>
      <c r="K103" s="231">
        <v>5.3168382899371398</v>
      </c>
      <c r="L103" s="231">
        <v>5.5045590611560966</v>
      </c>
      <c r="M103" s="231">
        <v>4.3816304192050595</v>
      </c>
      <c r="N103" s="459">
        <v>6.0631611590122549</v>
      </c>
    </row>
    <row r="104" spans="1:14" x14ac:dyDescent="0.25">
      <c r="A104" s="183" t="s">
        <v>867</v>
      </c>
      <c r="B104" s="45">
        <v>299061</v>
      </c>
      <c r="C104" s="231">
        <v>7.2673267326732711</v>
      </c>
      <c r="D104" s="231">
        <v>5.604591713693134</v>
      </c>
      <c r="E104" s="231">
        <v>5.0211793822283486</v>
      </c>
      <c r="F104" s="231">
        <v>5.2261353979794132</v>
      </c>
      <c r="G104" s="231">
        <v>4.4351116854347357</v>
      </c>
      <c r="H104" s="231">
        <v>4.069422242521135</v>
      </c>
      <c r="I104" s="231">
        <v>6.3860305469734033</v>
      </c>
      <c r="J104" s="231">
        <v>4.5361740930090901</v>
      </c>
      <c r="K104" s="231">
        <v>4.0543108236227248</v>
      </c>
      <c r="L104" s="231">
        <v>3.7675869121282326</v>
      </c>
      <c r="M104" s="231">
        <v>2.813667337239143</v>
      </c>
      <c r="N104" s="459">
        <v>4.7938306311484835</v>
      </c>
    </row>
    <row r="105" spans="1:14" x14ac:dyDescent="0.25">
      <c r="A105" s="183" t="s">
        <v>502</v>
      </c>
      <c r="B105" s="45">
        <v>259290</v>
      </c>
      <c r="C105" s="231">
        <v>4.2619261926192618</v>
      </c>
      <c r="D105" s="231">
        <v>4.9570302117480276</v>
      </c>
      <c r="E105" s="231">
        <v>4.9274725274725313</v>
      </c>
      <c r="F105" s="231">
        <v>4.9128919860627178</v>
      </c>
      <c r="G105" s="231">
        <v>4.7783485129710455</v>
      </c>
      <c r="H105" s="231">
        <v>3.807031612712608</v>
      </c>
      <c r="I105" s="231">
        <v>3.4053220367585428</v>
      </c>
      <c r="J105" s="231">
        <v>3.8951640686837123</v>
      </c>
      <c r="K105" s="231">
        <v>3.9614666730578474</v>
      </c>
      <c r="L105" s="231">
        <v>3.4586853940046347</v>
      </c>
      <c r="M105" s="231">
        <v>3.1515751197338093</v>
      </c>
      <c r="N105" s="459">
        <v>4.5296135477166617</v>
      </c>
    </row>
    <row r="106" spans="1:14" x14ac:dyDescent="0.25">
      <c r="A106" s="183" t="s">
        <v>503</v>
      </c>
      <c r="B106" s="45">
        <v>404320</v>
      </c>
      <c r="C106" s="231">
        <v>4.4791124978332517</v>
      </c>
      <c r="D106" s="231">
        <v>3.6816698395431002</v>
      </c>
      <c r="E106" s="231">
        <v>3.3245170578191456</v>
      </c>
      <c r="F106" s="231">
        <v>3.8773399179151804</v>
      </c>
      <c r="G106" s="231">
        <v>4.4397252546703374</v>
      </c>
      <c r="H106" s="231">
        <v>4.2919439981638652</v>
      </c>
      <c r="I106" s="231">
        <v>3.6207239639312347</v>
      </c>
      <c r="J106" s="231">
        <v>2.6327067101856318</v>
      </c>
      <c r="K106" s="231">
        <v>2.3732686766452735</v>
      </c>
      <c r="L106" s="231">
        <v>2.4374872018718539</v>
      </c>
      <c r="M106" s="231">
        <v>2.8182092768700961</v>
      </c>
      <c r="N106" s="459">
        <v>5.0179013204065477</v>
      </c>
    </row>
    <row r="107" spans="1:14" x14ac:dyDescent="0.25">
      <c r="A107" s="183" t="s">
        <v>504</v>
      </c>
      <c r="B107" s="45">
        <v>169297</v>
      </c>
      <c r="C107" s="231">
        <v>5.0873390284329902</v>
      </c>
      <c r="D107" s="231">
        <v>4.8619669706679725</v>
      </c>
      <c r="E107" s="231">
        <v>3.9120398493500166</v>
      </c>
      <c r="F107" s="231">
        <v>4.5498842733585079</v>
      </c>
      <c r="G107" s="231">
        <v>5.5872361077408446</v>
      </c>
      <c r="H107" s="231">
        <v>3.608156549333029</v>
      </c>
      <c r="I107" s="231">
        <v>4.223953374366002</v>
      </c>
      <c r="J107" s="231">
        <v>3.8010625967862506</v>
      </c>
      <c r="K107" s="231">
        <v>2.9553824895497689</v>
      </c>
      <c r="L107" s="231">
        <v>3.1007093623339741</v>
      </c>
      <c r="M107" s="231">
        <v>3.9479040434044044</v>
      </c>
      <c r="N107" s="459">
        <v>4.3293541510613025</v>
      </c>
    </row>
    <row r="108" spans="1:14" x14ac:dyDescent="0.25">
      <c r="A108" s="183" t="s">
        <v>868</v>
      </c>
      <c r="B108" s="45">
        <v>449280</v>
      </c>
      <c r="C108" s="231">
        <v>3.9715471250740846</v>
      </c>
      <c r="D108" s="231">
        <v>3.4142089205288517</v>
      </c>
      <c r="E108" s="231">
        <v>3.5829567462879313</v>
      </c>
      <c r="F108" s="231">
        <v>4.2319693002905039</v>
      </c>
      <c r="G108" s="231">
        <v>4.646522234891683</v>
      </c>
      <c r="H108" s="231">
        <v>4.2778870469232757</v>
      </c>
      <c r="I108" s="231">
        <v>3.1173286906854067</v>
      </c>
      <c r="J108" s="231">
        <v>2.3679517337263678</v>
      </c>
      <c r="K108" s="231">
        <v>2.6293290620958989</v>
      </c>
      <c r="L108" s="231">
        <v>2.7872010359687565</v>
      </c>
      <c r="M108" s="231">
        <v>3.0217955572665223</v>
      </c>
      <c r="N108" s="459">
        <v>5.0037465212757821</v>
      </c>
    </row>
    <row r="109" spans="1:14" x14ac:dyDescent="0.25">
      <c r="A109" s="183" t="s">
        <v>514</v>
      </c>
      <c r="B109" s="45">
        <v>188845</v>
      </c>
      <c r="C109" s="231">
        <v>3.9353769676884811</v>
      </c>
      <c r="D109" s="231">
        <v>4.2047718796301119</v>
      </c>
      <c r="E109" s="231">
        <v>4.1904954704185444</v>
      </c>
      <c r="F109" s="231">
        <v>4.744672295938881</v>
      </c>
      <c r="G109" s="231">
        <v>4.6781586289358383</v>
      </c>
      <c r="H109" s="231">
        <v>3.2947636791527741</v>
      </c>
      <c r="I109" s="231">
        <v>3.0814557032089587</v>
      </c>
      <c r="J109" s="231">
        <v>3.1505164478454728</v>
      </c>
      <c r="K109" s="231">
        <v>3.2312745326185057</v>
      </c>
      <c r="L109" s="231">
        <v>3.2927974114303731</v>
      </c>
      <c r="M109" s="231">
        <v>3.0529407692600046</v>
      </c>
      <c r="N109" s="459">
        <v>4.0137798099052047</v>
      </c>
    </row>
    <row r="110" spans="1:14" x14ac:dyDescent="0.25">
      <c r="A110" s="183" t="s">
        <v>505</v>
      </c>
      <c r="B110" s="45">
        <v>411548</v>
      </c>
      <c r="C110" s="231">
        <v>8.6142463478162359</v>
      </c>
      <c r="D110" s="231">
        <v>7.2009037571517043</v>
      </c>
      <c r="E110" s="231">
        <v>6.6704736071951167</v>
      </c>
      <c r="F110" s="231">
        <v>6.8864598025387771</v>
      </c>
      <c r="G110" s="231">
        <v>6.5790845584402069</v>
      </c>
      <c r="H110" s="231">
        <v>6.1631029676717528</v>
      </c>
      <c r="I110" s="231">
        <v>7.7218840233821666</v>
      </c>
      <c r="J110" s="231">
        <v>6.1163360061781873</v>
      </c>
      <c r="K110" s="231">
        <v>5.6884209615378003</v>
      </c>
      <c r="L110" s="231">
        <v>5.4048974177438476</v>
      </c>
      <c r="M110" s="231">
        <v>4.9243531993771441</v>
      </c>
      <c r="N110" s="459">
        <v>6.9020850884072029</v>
      </c>
    </row>
    <row r="111" spans="1:14" x14ac:dyDescent="0.25">
      <c r="A111" s="183" t="s">
        <v>506</v>
      </c>
      <c r="B111" s="45">
        <v>221860</v>
      </c>
      <c r="C111" s="231">
        <v>7.2605429400717059</v>
      </c>
      <c r="D111" s="231">
        <v>6.4290155440414471</v>
      </c>
      <c r="E111" s="231">
        <v>6.8692909515422036</v>
      </c>
      <c r="F111" s="231">
        <v>5.5266238746921683</v>
      </c>
      <c r="G111" s="231">
        <v>6.1164391738628812</v>
      </c>
      <c r="H111" s="231">
        <v>3.4195357532326027</v>
      </c>
      <c r="I111" s="231">
        <v>6.3793024892421473</v>
      </c>
      <c r="J111" s="231">
        <v>5.3522571028214401</v>
      </c>
      <c r="K111" s="231">
        <v>5.8854079109085422</v>
      </c>
      <c r="L111" s="231">
        <v>4.0639102922985071</v>
      </c>
      <c r="M111" s="231">
        <v>4.4688907797235347</v>
      </c>
      <c r="N111" s="459">
        <v>4.1394203997813381</v>
      </c>
    </row>
    <row r="112" spans="1:14" x14ac:dyDescent="0.25">
      <c r="A112" s="183" t="s">
        <v>869</v>
      </c>
      <c r="B112" s="45">
        <v>632264</v>
      </c>
      <c r="C112" s="231">
        <v>3.3156102515084607</v>
      </c>
      <c r="D112" s="231">
        <v>2.3648351648351627</v>
      </c>
      <c r="E112" s="231">
        <v>2.8702841173730826</v>
      </c>
      <c r="F112" s="231">
        <v>3.2540349453797224</v>
      </c>
      <c r="G112" s="231">
        <v>3.9782583554990145</v>
      </c>
      <c r="H112" s="231">
        <v>4.0593152410397364</v>
      </c>
      <c r="I112" s="231">
        <v>2.4667809200492807</v>
      </c>
      <c r="J112" s="231">
        <v>1.3291946509734178</v>
      </c>
      <c r="K112" s="231">
        <v>1.9232175931444981</v>
      </c>
      <c r="L112" s="231">
        <v>1.8228219130088752</v>
      </c>
      <c r="M112" s="231">
        <v>2.3639070456295666</v>
      </c>
      <c r="N112" s="459">
        <v>4.7836532766613882</v>
      </c>
    </row>
    <row r="113" spans="1:14" x14ac:dyDescent="0.25">
      <c r="A113" s="183" t="s">
        <v>508</v>
      </c>
      <c r="B113" s="45">
        <v>1113664</v>
      </c>
      <c r="C113" s="748"/>
      <c r="D113" s="749"/>
      <c r="E113" s="749"/>
      <c r="F113" s="749"/>
      <c r="G113" s="749"/>
      <c r="H113" s="749"/>
      <c r="I113" s="749"/>
      <c r="J113" s="749"/>
      <c r="K113" s="749"/>
      <c r="L113" s="749"/>
      <c r="M113" s="749"/>
      <c r="N113" s="750"/>
    </row>
    <row r="114" spans="1:14" x14ac:dyDescent="0.25">
      <c r="A114" s="460" t="s">
        <v>870</v>
      </c>
      <c r="B114" s="45"/>
      <c r="C114" s="231">
        <v>4.0409334142439395</v>
      </c>
      <c r="D114" s="231">
        <v>1.4417547144576663</v>
      </c>
      <c r="E114" s="231">
        <v>0.71711046664908262</v>
      </c>
      <c r="F114" s="231">
        <v>2.0641346614819156</v>
      </c>
      <c r="G114" s="231">
        <v>1.8955963837853542</v>
      </c>
      <c r="H114" s="231">
        <v>1.1364834933023948</v>
      </c>
      <c r="I114" s="231">
        <v>3.1861449099761296</v>
      </c>
      <c r="J114" s="231">
        <v>0.41545314507256942</v>
      </c>
      <c r="K114" s="231">
        <v>-0.21013304743669484</v>
      </c>
      <c r="L114" s="231">
        <v>0.64941493897966818</v>
      </c>
      <c r="M114" s="231">
        <v>0.3135801806509691</v>
      </c>
      <c r="N114" s="459">
        <v>1.8404762268075987</v>
      </c>
    </row>
    <row r="115" spans="1:14" x14ac:dyDescent="0.25">
      <c r="A115" s="460" t="s">
        <v>871</v>
      </c>
      <c r="B115" s="45"/>
      <c r="C115" s="231">
        <v>3.8721104907961665</v>
      </c>
      <c r="D115" s="231">
        <v>-1.4974581498734436</v>
      </c>
      <c r="E115" s="231">
        <v>-2.2501779210449198</v>
      </c>
      <c r="F115" s="231">
        <v>-0.59427105600684682</v>
      </c>
      <c r="G115" s="231">
        <v>-0.58064237610084568</v>
      </c>
      <c r="H115" s="231">
        <v>-2.9367941436869649</v>
      </c>
      <c r="I115" s="231">
        <v>3.0187090165124633</v>
      </c>
      <c r="J115" s="231">
        <v>-2.4940232583316746</v>
      </c>
      <c r="K115" s="231">
        <v>-3.1501033468817252</v>
      </c>
      <c r="L115" s="231">
        <v>-1.9721423889017449</v>
      </c>
      <c r="M115" s="231">
        <v>-2.1242128565543985</v>
      </c>
      <c r="N115" s="459">
        <v>-2.2611547576479047</v>
      </c>
    </row>
    <row r="116" spans="1:14" x14ac:dyDescent="0.25">
      <c r="A116" s="460" t="s">
        <v>872</v>
      </c>
      <c r="B116" s="45"/>
      <c r="C116" s="231">
        <v>2.5323892272966195</v>
      </c>
      <c r="D116" s="231">
        <v>-1.7681142106206367</v>
      </c>
      <c r="E116" s="231">
        <v>0.51370380442993646</v>
      </c>
      <c r="F116" s="231">
        <v>-1.6014931214064221</v>
      </c>
      <c r="G116" s="231">
        <v>-0.81724969843185657</v>
      </c>
      <c r="H116" s="231">
        <v>-0.75098814229248123</v>
      </c>
      <c r="I116" s="231">
        <v>1.6899947509067512</v>
      </c>
      <c r="J116" s="231">
        <v>-2.761941050791914</v>
      </c>
      <c r="K116" s="231">
        <v>-0.41166706351467963</v>
      </c>
      <c r="L116" s="231">
        <v>-2.9654032628839113</v>
      </c>
      <c r="M116" s="231">
        <v>-2.3571466480264478</v>
      </c>
      <c r="N116" s="459">
        <v>-6.0133756792451254E-2</v>
      </c>
    </row>
    <row r="117" spans="1:14" x14ac:dyDescent="0.25">
      <c r="A117" s="183" t="s">
        <v>509</v>
      </c>
      <c r="B117" s="45">
        <v>1219074</v>
      </c>
      <c r="C117" s="231">
        <v>2.9454460313743813</v>
      </c>
      <c r="D117" s="231">
        <v>-0.42129452317119975</v>
      </c>
      <c r="E117" s="231">
        <v>-2.0809248554913324</v>
      </c>
      <c r="F117" s="231">
        <v>-1.8564300804602849</v>
      </c>
      <c r="G117" s="231">
        <v>-0.38437045123726293</v>
      </c>
      <c r="H117" s="231">
        <v>-1.7579185520361948</v>
      </c>
      <c r="I117" s="231">
        <v>2.0996579271483515</v>
      </c>
      <c r="J117" s="231">
        <v>-1.4287473417455157</v>
      </c>
      <c r="K117" s="231">
        <v>-2.9824084952854846</v>
      </c>
      <c r="L117" s="231">
        <v>-3.2168065188875925</v>
      </c>
      <c r="M117" s="231">
        <v>-1.9309882210377043</v>
      </c>
      <c r="N117" s="459">
        <v>-1.0740732266411057</v>
      </c>
    </row>
    <row r="118" spans="1:14" x14ac:dyDescent="0.25">
      <c r="A118" s="183" t="s">
        <v>873</v>
      </c>
      <c r="B118" s="45">
        <v>127343</v>
      </c>
      <c r="C118" s="231">
        <v>1.686691312384466</v>
      </c>
      <c r="D118" s="231">
        <v>5.0426094622391915</v>
      </c>
      <c r="E118" s="231">
        <v>4.4153907907563603</v>
      </c>
      <c r="F118" s="231">
        <v>5.9037396121883603</v>
      </c>
      <c r="G118" s="231">
        <v>6.1576914337650557</v>
      </c>
      <c r="H118" s="231">
        <v>4.1347283612152497</v>
      </c>
      <c r="I118" s="231">
        <v>0.8512449941091691</v>
      </c>
      <c r="J118" s="231">
        <v>3.9798775009589638</v>
      </c>
      <c r="K118" s="231">
        <v>3.4540993733112382</v>
      </c>
      <c r="L118" s="231">
        <v>4.4357987962197338</v>
      </c>
      <c r="M118" s="231">
        <v>4.509502563040896</v>
      </c>
      <c r="N118" s="459">
        <v>4.8595913338999797</v>
      </c>
    </row>
    <row r="119" spans="1:14" x14ac:dyDescent="0.25">
      <c r="A119" s="183" t="s">
        <v>511</v>
      </c>
      <c r="B119" s="45">
        <v>555689</v>
      </c>
      <c r="C119" s="748"/>
      <c r="D119" s="749"/>
      <c r="E119" s="749"/>
      <c r="F119" s="749"/>
      <c r="G119" s="749"/>
      <c r="H119" s="749"/>
      <c r="I119" s="749"/>
      <c r="J119" s="749"/>
      <c r="K119" s="749"/>
      <c r="L119" s="749"/>
      <c r="M119" s="749"/>
      <c r="N119" s="750"/>
    </row>
    <row r="120" spans="1:14" x14ac:dyDescent="0.25">
      <c r="A120" s="460" t="s">
        <v>874</v>
      </c>
      <c r="B120" s="45"/>
      <c r="C120" s="231">
        <v>4.1818023306500782</v>
      </c>
      <c r="D120" s="231">
        <v>1.7422674646233063</v>
      </c>
      <c r="E120" s="231">
        <v>2.1490091144744645</v>
      </c>
      <c r="F120" s="231">
        <v>3.6429514366766926</v>
      </c>
      <c r="G120" s="231">
        <v>4.0781032078103223</v>
      </c>
      <c r="H120" s="231">
        <v>3.8151782523844853</v>
      </c>
      <c r="I120" s="231">
        <v>3.3258564633483161</v>
      </c>
      <c r="J120" s="231">
        <v>0.71292556231036985</v>
      </c>
      <c r="K120" s="231">
        <v>1.2085829472340051</v>
      </c>
      <c r="L120" s="231">
        <v>2.2063475994705328</v>
      </c>
      <c r="M120" s="231">
        <v>2.4622017212918075</v>
      </c>
      <c r="N120" s="459">
        <v>4.5378168946709465</v>
      </c>
    </row>
    <row r="121" spans="1:14" x14ac:dyDescent="0.25">
      <c r="A121" s="460" t="s">
        <v>875</v>
      </c>
      <c r="B121" s="45"/>
      <c r="C121" s="231">
        <v>8.2405428710681061</v>
      </c>
      <c r="D121" s="231">
        <v>6.7178640637335709</v>
      </c>
      <c r="E121" s="231">
        <v>7.0359387135493918</v>
      </c>
      <c r="F121" s="231">
        <v>7.0147274377050204</v>
      </c>
      <c r="G121" s="231">
        <v>8.4306051054691675</v>
      </c>
      <c r="H121" s="231">
        <v>7.6333310915327148</v>
      </c>
      <c r="I121" s="231">
        <v>7.35125085199798</v>
      </c>
      <c r="J121" s="231">
        <v>5.638183298368971</v>
      </c>
      <c r="K121" s="231">
        <v>6.0505214444639446</v>
      </c>
      <c r="L121" s="231">
        <v>5.5313871242201467</v>
      </c>
      <c r="M121" s="231">
        <v>6.7471273077984328</v>
      </c>
      <c r="N121" s="459">
        <v>8.3825472038015949</v>
      </c>
    </row>
    <row r="122" spans="1:14" x14ac:dyDescent="0.25">
      <c r="A122" s="183" t="s">
        <v>512</v>
      </c>
      <c r="B122" s="45">
        <v>299700</v>
      </c>
      <c r="C122" s="231">
        <v>12.21391657438169</v>
      </c>
      <c r="D122" s="231">
        <v>10.329031405541112</v>
      </c>
      <c r="E122" s="231">
        <v>10.483104312505411</v>
      </c>
      <c r="F122" s="231">
        <v>9.8249480778196947</v>
      </c>
      <c r="G122" s="231">
        <v>7.8128212508738031</v>
      </c>
      <c r="H122" s="231">
        <v>6.9865857553497408</v>
      </c>
      <c r="I122" s="231">
        <v>11.291979767790938</v>
      </c>
      <c r="J122" s="231">
        <v>9.2128159142084538</v>
      </c>
      <c r="K122" s="231">
        <v>9.4659510064268293</v>
      </c>
      <c r="L122" s="231">
        <v>8.3026550550668716</v>
      </c>
      <c r="M122" s="231">
        <v>6.1389350754388925</v>
      </c>
      <c r="N122" s="459">
        <v>7.7312999905375364</v>
      </c>
    </row>
    <row r="123" spans="1:14" x14ac:dyDescent="0.25">
      <c r="A123" s="183" t="s">
        <v>513</v>
      </c>
      <c r="B123" s="45">
        <v>250708</v>
      </c>
      <c r="C123" s="231">
        <v>3.9624505928853666</v>
      </c>
      <c r="D123" s="231">
        <v>3.1053515718742495</v>
      </c>
      <c r="E123" s="231">
        <v>4.6472591242626242</v>
      </c>
      <c r="F123" s="231">
        <v>4.5918854415274479</v>
      </c>
      <c r="G123" s="231">
        <v>5.9690143522478865</v>
      </c>
      <c r="H123" s="231">
        <v>4.6876454706265687</v>
      </c>
      <c r="I123" s="231">
        <v>3.1083068945730439</v>
      </c>
      <c r="J123" s="231">
        <v>2.0622191415640985</v>
      </c>
      <c r="K123" s="231">
        <v>3.6838330307195655</v>
      </c>
      <c r="L123" s="231">
        <v>3.1421283487093445</v>
      </c>
      <c r="M123" s="231">
        <v>4.3237548544378814</v>
      </c>
      <c r="N123" s="459">
        <v>5.4163571991095063</v>
      </c>
    </row>
    <row r="124" spans="1:14" x14ac:dyDescent="0.25">
      <c r="A124" s="183" t="s">
        <v>876</v>
      </c>
      <c r="B124" s="45">
        <v>402451</v>
      </c>
      <c r="C124" s="231">
        <v>6.5470297029702875</v>
      </c>
      <c r="D124" s="231">
        <v>4.4457711442786128</v>
      </c>
      <c r="E124" s="231">
        <v>3.0703641412758613</v>
      </c>
      <c r="F124" s="231">
        <v>3.4493474207582331</v>
      </c>
      <c r="G124" s="231">
        <v>3.7209122236419305</v>
      </c>
      <c r="H124" s="231">
        <v>3.1704900541117262</v>
      </c>
      <c r="I124" s="231">
        <v>5.6716513959403176</v>
      </c>
      <c r="J124" s="231">
        <v>3.3890774864969608</v>
      </c>
      <c r="K124" s="231">
        <v>2.1214555973189078</v>
      </c>
      <c r="L124" s="231">
        <v>2.0154271454182022</v>
      </c>
      <c r="M124" s="231">
        <v>2.1105564323705219</v>
      </c>
      <c r="N124" s="459">
        <v>3.8886411386812765</v>
      </c>
    </row>
    <row r="125" spans="1:14" x14ac:dyDescent="0.25">
      <c r="A125" s="183" t="s">
        <v>516</v>
      </c>
      <c r="B125" s="45">
        <v>156810</v>
      </c>
      <c r="C125" s="231">
        <v>2.0481787501454565</v>
      </c>
      <c r="D125" s="231">
        <v>3.9527956003666396</v>
      </c>
      <c r="E125" s="231">
        <v>4.186677213401885</v>
      </c>
      <c r="F125" s="231">
        <v>5.4675118858954024</v>
      </c>
      <c r="G125" s="231">
        <v>6.5457862926217452</v>
      </c>
      <c r="H125" s="231">
        <v>3.901686322054438</v>
      </c>
      <c r="I125" s="231">
        <v>1.2097624920965058</v>
      </c>
      <c r="J125" s="231">
        <v>2.9010894506955101</v>
      </c>
      <c r="K125" s="231">
        <v>3.2274914280604223</v>
      </c>
      <c r="L125" s="231">
        <v>4.0056176598472737</v>
      </c>
      <c r="M125" s="231">
        <v>4.8915719175887187</v>
      </c>
      <c r="N125" s="459">
        <v>4.6249271313367508</v>
      </c>
    </row>
    <row r="126" spans="1:14" x14ac:dyDescent="0.25">
      <c r="A126" s="183" t="s">
        <v>517</v>
      </c>
      <c r="B126" s="45">
        <v>236574</v>
      </c>
      <c r="C126" s="231">
        <v>7.468790357296597</v>
      </c>
      <c r="D126" s="231">
        <v>6.7136330345621316</v>
      </c>
      <c r="E126" s="231">
        <v>6.9204152249134916</v>
      </c>
      <c r="F126" s="231">
        <v>7.869691284325449</v>
      </c>
      <c r="G126" s="231">
        <v>7.4270645570465321</v>
      </c>
      <c r="H126" s="231">
        <v>6.294529054186544</v>
      </c>
      <c r="I126" s="231">
        <v>6.5858389693152111</v>
      </c>
      <c r="J126" s="231">
        <v>5.633995075159338</v>
      </c>
      <c r="K126" s="231">
        <v>5.936061513003847</v>
      </c>
      <c r="L126" s="231">
        <v>6.3745002436497487</v>
      </c>
      <c r="M126" s="231">
        <v>5.7591675839104406</v>
      </c>
      <c r="N126" s="459">
        <v>7.0344260080929848</v>
      </c>
    </row>
    <row r="127" spans="1:14" x14ac:dyDescent="0.25">
      <c r="A127" s="183" t="s">
        <v>518</v>
      </c>
      <c r="B127" s="45">
        <v>132941</v>
      </c>
      <c r="C127" s="231">
        <v>5.6171664807402077</v>
      </c>
      <c r="D127" s="231">
        <v>4.9517684887459739</v>
      </c>
      <c r="E127" s="231">
        <v>4.3919133024906571</v>
      </c>
      <c r="F127" s="231">
        <v>5.2145882055495854</v>
      </c>
      <c r="G127" s="231">
        <v>4.5479962721342169</v>
      </c>
      <c r="H127" s="231">
        <v>3.6151960784313761</v>
      </c>
      <c r="I127" s="231">
        <v>4.7494278244401897</v>
      </c>
      <c r="J127" s="231">
        <v>3.8899555793288099</v>
      </c>
      <c r="K127" s="231">
        <v>3.4308380285450935</v>
      </c>
      <c r="L127" s="231">
        <v>3.756199776322843</v>
      </c>
      <c r="M127" s="231">
        <v>2.9247992942708021</v>
      </c>
      <c r="N127" s="459">
        <v>4.3364426810459822</v>
      </c>
    </row>
    <row r="128" spans="1:14" x14ac:dyDescent="0.25">
      <c r="A128" s="183" t="s">
        <v>519</v>
      </c>
      <c r="B128" s="45">
        <v>235562</v>
      </c>
      <c r="C128" s="231">
        <v>7.8141186917270993</v>
      </c>
      <c r="D128" s="231">
        <v>6.7121564072783606</v>
      </c>
      <c r="E128" s="231">
        <v>6.0590269553271074</v>
      </c>
      <c r="F128" s="231">
        <v>6.1960930579514155</v>
      </c>
      <c r="G128" s="231">
        <v>6.4195836193090825</v>
      </c>
      <c r="H128" s="231">
        <v>6.2491496984263764</v>
      </c>
      <c r="I128" s="231">
        <v>6.928330125331601</v>
      </c>
      <c r="J128" s="231">
        <v>5.6325333871370145</v>
      </c>
      <c r="K128" s="231">
        <v>5.0826035412822641</v>
      </c>
      <c r="L128" s="231">
        <v>4.724099905801876</v>
      </c>
      <c r="M128" s="231">
        <v>4.7673286486187747</v>
      </c>
      <c r="N128" s="459">
        <v>6.988730774861093</v>
      </c>
    </row>
    <row r="129" spans="1:14" x14ac:dyDescent="0.25">
      <c r="A129" s="183" t="s">
        <v>520</v>
      </c>
      <c r="B129" s="45">
        <v>158536</v>
      </c>
      <c r="C129" s="231">
        <v>4.4180031039834411</v>
      </c>
      <c r="D129" s="231">
        <v>3.6743808363784054</v>
      </c>
      <c r="E129" s="231">
        <v>5.2279696375609541</v>
      </c>
      <c r="F129" s="231">
        <v>5.5287144493699225</v>
      </c>
      <c r="G129" s="231">
        <v>5.0237812128418486</v>
      </c>
      <c r="H129" s="231">
        <v>4.6455844918739029</v>
      </c>
      <c r="I129" s="231">
        <v>3.5601166379277185</v>
      </c>
      <c r="J129" s="231">
        <v>2.6254914509679694</v>
      </c>
      <c r="K129" s="231">
        <v>4.2591972820518746</v>
      </c>
      <c r="L129" s="231">
        <v>4.0659718893414025</v>
      </c>
      <c r="M129" s="231">
        <v>3.3931972672180932</v>
      </c>
      <c r="N129" s="459">
        <v>5.3740034415060887</v>
      </c>
    </row>
    <row r="130" spans="1:14" x14ac:dyDescent="0.25">
      <c r="A130" s="183" t="s">
        <v>521</v>
      </c>
      <c r="B130" s="45">
        <v>704960</v>
      </c>
      <c r="C130" s="231">
        <v>3.5771423883168554</v>
      </c>
      <c r="D130" s="231">
        <v>1.511905243158026</v>
      </c>
      <c r="E130" s="231">
        <v>2.0852548422023451</v>
      </c>
      <c r="F130" s="231">
        <v>2.8412076142747447</v>
      </c>
      <c r="G130" s="231">
        <v>1.1683631034892425</v>
      </c>
      <c r="H130" s="231">
        <v>1.6367329058978075</v>
      </c>
      <c r="I130" s="231">
        <v>2.7261643384955425</v>
      </c>
      <c r="J130" s="231">
        <v>0.48489395026801729</v>
      </c>
      <c r="K130" s="231">
        <v>1.1454156232488679</v>
      </c>
      <c r="L130" s="231">
        <v>1.4157168169401197</v>
      </c>
      <c r="M130" s="231">
        <v>-0.4023621815513555</v>
      </c>
      <c r="N130" s="459">
        <v>2.3442077849082179</v>
      </c>
    </row>
    <row r="131" spans="1:14" x14ac:dyDescent="0.25">
      <c r="A131" s="183" t="s">
        <v>415</v>
      </c>
      <c r="B131" s="45">
        <v>257117</v>
      </c>
      <c r="C131" s="231">
        <v>2.7977900552486243</v>
      </c>
      <c r="D131" s="231">
        <v>2.8215767634854805</v>
      </c>
      <c r="E131" s="231">
        <v>4.4081206799113097</v>
      </c>
      <c r="F131" s="231">
        <v>5.4469090431815275</v>
      </c>
      <c r="G131" s="231">
        <v>5.1509158139134881</v>
      </c>
      <c r="H131" s="231">
        <v>4.9573085255511726</v>
      </c>
      <c r="I131" s="231">
        <v>1.9532150757691287</v>
      </c>
      <c r="J131" s="231">
        <v>1.7813153258156122</v>
      </c>
      <c r="K131" s="231">
        <v>3.446896194123557</v>
      </c>
      <c r="L131" s="231">
        <v>3.9853003949029562</v>
      </c>
      <c r="M131" s="231">
        <v>3.5183579949722295</v>
      </c>
      <c r="N131" s="459">
        <v>5.6878973296907294</v>
      </c>
    </row>
    <row r="132" spans="1:14" x14ac:dyDescent="0.25">
      <c r="A132" s="183" t="s">
        <v>416</v>
      </c>
      <c r="B132" s="45">
        <v>455038</v>
      </c>
      <c r="C132" s="748"/>
      <c r="D132" s="749"/>
      <c r="E132" s="749"/>
      <c r="F132" s="749"/>
      <c r="G132" s="749"/>
      <c r="H132" s="749"/>
      <c r="I132" s="749"/>
      <c r="J132" s="749"/>
      <c r="K132" s="749"/>
      <c r="L132" s="749"/>
      <c r="M132" s="749"/>
      <c r="N132" s="750"/>
    </row>
    <row r="133" spans="1:14" x14ac:dyDescent="0.25">
      <c r="A133" s="460" t="s">
        <v>877</v>
      </c>
      <c r="B133" s="45"/>
      <c r="C133" s="231">
        <v>1.8686227103225022</v>
      </c>
      <c r="D133" s="231">
        <v>2.3582416690343799</v>
      </c>
      <c r="E133" s="231">
        <v>3.0675593426658563</v>
      </c>
      <c r="F133" s="231">
        <v>3.449961305038491</v>
      </c>
      <c r="G133" s="231">
        <v>3.0894243533529018</v>
      </c>
      <c r="H133" s="231">
        <v>2.0183995558727794</v>
      </c>
      <c r="I133" s="231">
        <v>1.0316816643239948</v>
      </c>
      <c r="J133" s="231">
        <v>1.3226678625665205</v>
      </c>
      <c r="K133" s="231">
        <v>2.1186766208488388</v>
      </c>
      <c r="L133" s="231">
        <v>2.0160325205958021</v>
      </c>
      <c r="M133" s="231">
        <v>1.4888729508709555</v>
      </c>
      <c r="N133" s="459">
        <v>2.7285311472675029</v>
      </c>
    </row>
    <row r="134" spans="1:14" x14ac:dyDescent="0.25">
      <c r="A134" s="460" t="s">
        <v>878</v>
      </c>
      <c r="B134" s="45"/>
      <c r="C134" s="231">
        <v>3.5007947950168301</v>
      </c>
      <c r="D134" s="231">
        <v>4.3193621534635369</v>
      </c>
      <c r="E134" s="231">
        <v>3.9953718769208564</v>
      </c>
      <c r="F134" s="231">
        <v>4.9063143073757081</v>
      </c>
      <c r="G134" s="231">
        <v>4.7110507893420941</v>
      </c>
      <c r="H134" s="231">
        <v>3.190407741121188</v>
      </c>
      <c r="I134" s="231">
        <v>2.6504440083595449</v>
      </c>
      <c r="J134" s="231">
        <v>3.2639473945536688</v>
      </c>
      <c r="K134" s="231">
        <v>3.0379473278940567</v>
      </c>
      <c r="L134" s="231">
        <v>3.4521988890859308</v>
      </c>
      <c r="M134" s="231">
        <v>3.085322250769762</v>
      </c>
      <c r="N134" s="459">
        <v>3.9086974691005154</v>
      </c>
    </row>
    <row r="135" spans="1:14" x14ac:dyDescent="0.25">
      <c r="A135" s="183" t="s">
        <v>522</v>
      </c>
      <c r="B135" s="45">
        <v>155279</v>
      </c>
      <c r="C135" s="231">
        <v>2.603231597845594</v>
      </c>
      <c r="D135" s="231">
        <v>5.0452350557806538</v>
      </c>
      <c r="E135" s="231">
        <v>4.6386665204518085</v>
      </c>
      <c r="F135" s="231">
        <v>5.2625802557207946</v>
      </c>
      <c r="G135" s="231">
        <v>5.1837270341207446</v>
      </c>
      <c r="H135" s="231">
        <v>5.3418577618091589</v>
      </c>
      <c r="I135" s="231">
        <v>1.7602550885771802</v>
      </c>
      <c r="J135" s="231">
        <v>3.9824765309736057</v>
      </c>
      <c r="K135" s="231">
        <v>3.6753195339851539</v>
      </c>
      <c r="L135" s="231">
        <v>3.8035266045713176</v>
      </c>
      <c r="M135" s="231">
        <v>3.5506597929487524</v>
      </c>
      <c r="N135" s="459">
        <v>6.0751233434937761</v>
      </c>
    </row>
    <row r="136" spans="1:14" x14ac:dyDescent="0.25">
      <c r="A136" s="183" t="s">
        <v>523</v>
      </c>
      <c r="B136" s="45">
        <v>170491</v>
      </c>
      <c r="C136" s="231">
        <v>5.2970953356634887</v>
      </c>
      <c r="D136" s="231">
        <v>4.6864765080688411</v>
      </c>
      <c r="E136" s="231">
        <v>5.3738041809377552</v>
      </c>
      <c r="F136" s="231">
        <v>5.7348085500782053</v>
      </c>
      <c r="G136" s="231">
        <v>4.4010759457448625</v>
      </c>
      <c r="H136" s="231">
        <v>5.3697383390216142</v>
      </c>
      <c r="I136" s="231">
        <v>4.4319863475755863</v>
      </c>
      <c r="J136" s="231">
        <v>3.6273475977295653</v>
      </c>
      <c r="K136" s="231">
        <v>4.4036892121045801</v>
      </c>
      <c r="L136" s="231">
        <v>4.2692093020472761</v>
      </c>
      <c r="M136" s="231">
        <v>2.7801600314913149</v>
      </c>
      <c r="N136" s="459">
        <v>6.1031979923516371</v>
      </c>
    </row>
    <row r="137" spans="1:14" ht="15.75" thickBot="1" x14ac:dyDescent="0.3">
      <c r="A137" s="188" t="s">
        <v>524</v>
      </c>
      <c r="B137" s="461">
        <v>317298</v>
      </c>
      <c r="C137" s="240">
        <v>5.0719218756873268</v>
      </c>
      <c r="D137" s="240">
        <v>3.7718846549948593</v>
      </c>
      <c r="E137" s="240">
        <v>4.1413841388382142</v>
      </c>
      <c r="F137" s="240">
        <v>5.3837342497136298</v>
      </c>
      <c r="G137" s="240">
        <v>4.6721929163526736</v>
      </c>
      <c r="H137" s="240">
        <v>4.2881362940908803</v>
      </c>
      <c r="I137" s="240">
        <v>4.2086628871980292</v>
      </c>
      <c r="J137" s="240">
        <v>2.7220088087099072</v>
      </c>
      <c r="K137" s="240">
        <v>3.182615340336707</v>
      </c>
      <c r="L137" s="240">
        <v>3.9230012726645316</v>
      </c>
      <c r="M137" s="240">
        <v>3.0470676794623541</v>
      </c>
      <c r="N137" s="462">
        <v>5.0140671115955513</v>
      </c>
    </row>
    <row r="138" spans="1:14" x14ac:dyDescent="0.25">
      <c r="B138" s="61"/>
      <c r="C138" s="445"/>
      <c r="D138" s="445"/>
      <c r="E138" s="445"/>
      <c r="F138" s="445"/>
      <c r="G138" s="445"/>
      <c r="H138" s="445"/>
      <c r="I138" s="445"/>
      <c r="J138" s="445"/>
      <c r="K138" s="445"/>
      <c r="L138" s="445"/>
      <c r="M138" s="445"/>
      <c r="N138" s="445"/>
    </row>
    <row r="139" spans="1:14" x14ac:dyDescent="0.25">
      <c r="A139" s="446" t="s">
        <v>879</v>
      </c>
      <c r="B139"/>
      <c r="C139" s="262"/>
      <c r="D139" s="262"/>
      <c r="E139"/>
      <c r="H139"/>
      <c r="J139"/>
      <c r="K139" s="262"/>
      <c r="L139"/>
      <c r="M139"/>
    </row>
    <row r="140" spans="1:14" ht="30.75" customHeight="1" x14ac:dyDescent="0.25">
      <c r="A140" s="747" t="s">
        <v>880</v>
      </c>
      <c r="B140" s="747"/>
      <c r="C140" s="747"/>
      <c r="D140" s="747"/>
      <c r="E140" s="747"/>
      <c r="F140" s="747"/>
      <c r="G140" s="747"/>
      <c r="H140" s="747"/>
      <c r="I140" s="747"/>
      <c r="J140" s="747"/>
      <c r="K140" s="747"/>
      <c r="L140" s="747"/>
      <c r="M140" s="747"/>
      <c r="N140" s="747"/>
    </row>
    <row r="141" spans="1:14" x14ac:dyDescent="0.25">
      <c r="A141" s="447" t="s">
        <v>881</v>
      </c>
      <c r="B141" s="447"/>
      <c r="C141" s="447"/>
      <c r="D141" s="447"/>
      <c r="E141" s="447"/>
      <c r="F141" s="447"/>
      <c r="G141" s="447"/>
      <c r="H141" s="447"/>
      <c r="I141" s="447"/>
      <c r="J141" s="447"/>
      <c r="K141" s="447"/>
      <c r="L141" s="447"/>
      <c r="M141" s="447"/>
      <c r="N141" s="447"/>
    </row>
    <row r="142" spans="1:14" x14ac:dyDescent="0.25">
      <c r="A142" s="447" t="s">
        <v>882</v>
      </c>
      <c r="B142" s="447"/>
      <c r="C142" s="447"/>
      <c r="D142" s="447"/>
      <c r="E142" s="447"/>
      <c r="F142" s="447"/>
      <c r="G142" s="447"/>
      <c r="H142" s="447"/>
      <c r="I142" s="447"/>
      <c r="J142" s="447"/>
      <c r="K142" s="447"/>
      <c r="L142" s="447"/>
      <c r="M142" s="447"/>
      <c r="N142" s="447"/>
    </row>
  </sheetData>
  <mergeCells count="17">
    <mergeCell ref="A4:A6"/>
    <mergeCell ref="B4:B5"/>
    <mergeCell ref="C4:N4"/>
    <mergeCell ref="C5:H5"/>
    <mergeCell ref="I5:N5"/>
    <mergeCell ref="A140:N140"/>
    <mergeCell ref="C19:N19"/>
    <mergeCell ref="C29:N29"/>
    <mergeCell ref="C39:N39"/>
    <mergeCell ref="C46:N46"/>
    <mergeCell ref="C132:N132"/>
    <mergeCell ref="C66:N66"/>
    <mergeCell ref="C73:N73"/>
    <mergeCell ref="C82:N82"/>
    <mergeCell ref="C94:N94"/>
    <mergeCell ref="C113:N113"/>
    <mergeCell ref="C119:N119"/>
  </mergeCells>
  <hyperlinks>
    <hyperlink ref="A139" location="'W-7'!A6" display="Return to top" xr:uid="{656F36D4-40AB-43CE-998F-1B56FC50CC6D}"/>
    <hyperlink ref="A2" location="'Appendix Table Menu'!A1" display="Return to Appendix Table Menu" xr:uid="{BB4615BF-7058-4E2D-9A92-AAF829A06683}"/>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7016B-EF1F-4B19-86E8-6E20D56B598A}">
  <sheetPr>
    <tabColor theme="8"/>
  </sheetPr>
  <dimension ref="A1:Y606"/>
  <sheetViews>
    <sheetView zoomScale="90" zoomScaleNormal="90" workbookViewId="0">
      <pane ySplit="6" topLeftCell="A7" activePane="bottomLeft" state="frozen"/>
      <selection pane="bottomLeft"/>
    </sheetView>
  </sheetViews>
  <sheetFormatPr defaultColWidth="8.7109375" defaultRowHeight="15" x14ac:dyDescent="0.25"/>
  <cols>
    <col min="1" max="1" width="44" customWidth="1"/>
    <col min="2" max="2" width="20.28515625" customWidth="1"/>
    <col min="3" max="4" width="14.7109375" customWidth="1"/>
    <col min="5" max="5" width="17.42578125" customWidth="1"/>
  </cols>
  <sheetData>
    <row r="1" spans="1:5" ht="21" x14ac:dyDescent="0.35">
      <c r="A1" s="63" t="s">
        <v>1206</v>
      </c>
    </row>
    <row r="2" spans="1:5" x14ac:dyDescent="0.25">
      <c r="A2" s="2" t="s">
        <v>53</v>
      </c>
    </row>
    <row r="3" spans="1:5" ht="15.75" thickBot="1" x14ac:dyDescent="0.3">
      <c r="A3" s="2"/>
    </row>
    <row r="4" spans="1:5" ht="48" customHeight="1" x14ac:dyDescent="0.25">
      <c r="A4" s="742" t="s">
        <v>312</v>
      </c>
      <c r="B4" s="559" t="s">
        <v>883</v>
      </c>
      <c r="C4" s="628" t="s">
        <v>884</v>
      </c>
      <c r="D4" s="719"/>
      <c r="E4" s="720"/>
    </row>
    <row r="5" spans="1:5" ht="44.65" customHeight="1" thickBot="1" x14ac:dyDescent="0.3">
      <c r="A5" s="761"/>
      <c r="B5" s="467">
        <v>2018</v>
      </c>
      <c r="C5" s="468">
        <v>2012</v>
      </c>
      <c r="D5" s="469">
        <v>2018</v>
      </c>
      <c r="E5" s="442" t="s">
        <v>885</v>
      </c>
    </row>
    <row r="6" spans="1:5" x14ac:dyDescent="0.25">
      <c r="A6" s="470" t="s">
        <v>209</v>
      </c>
      <c r="B6" s="471">
        <v>39.200000000000003</v>
      </c>
      <c r="C6" s="472">
        <v>92100</v>
      </c>
      <c r="D6" s="473">
        <v>144100</v>
      </c>
      <c r="E6" s="474">
        <v>56.46036916395223</v>
      </c>
    </row>
    <row r="7" spans="1:5" x14ac:dyDescent="0.25">
      <c r="A7" s="475" t="s">
        <v>886</v>
      </c>
      <c r="B7" s="476">
        <v>21</v>
      </c>
      <c r="C7" s="477">
        <v>33800</v>
      </c>
      <c r="D7" s="45">
        <v>35300</v>
      </c>
      <c r="E7" s="478">
        <v>4.4378698224852071</v>
      </c>
    </row>
    <row r="8" spans="1:5" x14ac:dyDescent="0.25">
      <c r="A8" s="475" t="s">
        <v>535</v>
      </c>
      <c r="B8" s="476">
        <v>13.4</v>
      </c>
      <c r="C8" s="477">
        <v>15600</v>
      </c>
      <c r="D8" s="45">
        <v>16300</v>
      </c>
      <c r="E8" s="478">
        <v>4.4871794871794872</v>
      </c>
    </row>
    <row r="9" spans="1:5" x14ac:dyDescent="0.25">
      <c r="A9" s="475" t="s">
        <v>887</v>
      </c>
      <c r="B9" s="476">
        <v>11.5</v>
      </c>
      <c r="C9" s="477">
        <v>13100</v>
      </c>
      <c r="D9" s="45">
        <v>11700</v>
      </c>
      <c r="E9" s="478">
        <v>-10.687022900763358</v>
      </c>
    </row>
    <row r="10" spans="1:5" x14ac:dyDescent="0.25">
      <c r="A10" s="475" t="s">
        <v>888</v>
      </c>
      <c r="B10" s="476">
        <v>20.100000000000001</v>
      </c>
      <c r="C10" s="477">
        <v>26100</v>
      </c>
      <c r="D10" s="45">
        <v>27100</v>
      </c>
      <c r="E10" s="478">
        <v>3.8314176245210727</v>
      </c>
    </row>
    <row r="11" spans="1:5" x14ac:dyDescent="0.25">
      <c r="A11" s="475" t="s">
        <v>434</v>
      </c>
      <c r="B11" s="476">
        <v>22.400000000000002</v>
      </c>
      <c r="C11" s="477">
        <v>28900</v>
      </c>
      <c r="D11" s="45">
        <v>30400</v>
      </c>
      <c r="E11" s="478">
        <v>5.1903114186851207</v>
      </c>
    </row>
    <row r="12" spans="1:5" x14ac:dyDescent="0.25">
      <c r="A12" s="475" t="s">
        <v>889</v>
      </c>
      <c r="B12" s="476">
        <v>28.1</v>
      </c>
      <c r="C12" s="477">
        <v>41200</v>
      </c>
      <c r="D12" s="45">
        <v>70500</v>
      </c>
      <c r="E12" s="478">
        <v>71.116504854368941</v>
      </c>
    </row>
    <row r="13" spans="1:5" x14ac:dyDescent="0.25">
      <c r="A13" s="475" t="s">
        <v>435</v>
      </c>
      <c r="B13" s="476">
        <v>18.399999999999999</v>
      </c>
      <c r="C13" s="477">
        <v>37800</v>
      </c>
      <c r="D13" s="45">
        <v>40800</v>
      </c>
      <c r="E13" s="478">
        <v>7.9365079365079358</v>
      </c>
    </row>
    <row r="14" spans="1:5" x14ac:dyDescent="0.25">
      <c r="A14" s="475" t="s">
        <v>890</v>
      </c>
      <c r="B14" s="476">
        <v>16</v>
      </c>
      <c r="C14" s="477">
        <v>21700</v>
      </c>
      <c r="D14" s="45">
        <v>17500</v>
      </c>
      <c r="E14" s="478">
        <v>-19.35483870967742</v>
      </c>
    </row>
    <row r="15" spans="1:5" x14ac:dyDescent="0.25">
      <c r="A15" s="475" t="s">
        <v>436</v>
      </c>
      <c r="B15" s="476">
        <v>25.5</v>
      </c>
      <c r="C15" s="477">
        <v>60100</v>
      </c>
      <c r="D15" s="45">
        <v>63500</v>
      </c>
      <c r="E15" s="478">
        <v>5.657237936772046</v>
      </c>
    </row>
    <row r="16" spans="1:5" x14ac:dyDescent="0.25">
      <c r="A16" s="475" t="s">
        <v>891</v>
      </c>
      <c r="B16" s="476">
        <v>31.2</v>
      </c>
      <c r="C16" s="477">
        <v>104100</v>
      </c>
      <c r="D16" s="45">
        <v>90000</v>
      </c>
      <c r="E16" s="478">
        <v>-13.544668587896252</v>
      </c>
    </row>
    <row r="17" spans="1:5" x14ac:dyDescent="0.25">
      <c r="A17" s="475" t="s">
        <v>536</v>
      </c>
      <c r="B17" s="476">
        <v>16.8</v>
      </c>
      <c r="C17" s="477">
        <v>21400</v>
      </c>
      <c r="D17" s="45">
        <v>23300</v>
      </c>
      <c r="E17" s="478">
        <v>8.8785046728971952</v>
      </c>
    </row>
    <row r="18" spans="1:5" x14ac:dyDescent="0.25">
      <c r="A18" s="475" t="s">
        <v>892</v>
      </c>
      <c r="B18" s="476">
        <v>27.800000000000004</v>
      </c>
      <c r="C18" s="477">
        <v>48000</v>
      </c>
      <c r="D18" s="45">
        <v>48500</v>
      </c>
      <c r="E18" s="478">
        <v>1.0416666666666665</v>
      </c>
    </row>
    <row r="19" spans="1:5" x14ac:dyDescent="0.25">
      <c r="A19" s="475" t="s">
        <v>437</v>
      </c>
      <c r="B19" s="476">
        <v>20.9</v>
      </c>
      <c r="C19" s="477">
        <v>40200</v>
      </c>
      <c r="D19" s="45">
        <v>42500</v>
      </c>
      <c r="E19" s="478">
        <v>5.721393034825871</v>
      </c>
    </row>
    <row r="20" spans="1:5" x14ac:dyDescent="0.25">
      <c r="A20" s="475" t="s">
        <v>893</v>
      </c>
      <c r="B20" s="476">
        <v>15.4</v>
      </c>
      <c r="C20" s="477">
        <v>23100</v>
      </c>
      <c r="D20" s="45">
        <v>13500</v>
      </c>
      <c r="E20" s="478">
        <v>-41.558441558441558</v>
      </c>
    </row>
    <row r="21" spans="1:5" x14ac:dyDescent="0.25">
      <c r="A21" s="475" t="s">
        <v>538</v>
      </c>
      <c r="B21" s="476">
        <v>14.299999999999999</v>
      </c>
      <c r="C21" s="477">
        <v>17600</v>
      </c>
      <c r="D21" s="45">
        <v>16800</v>
      </c>
      <c r="E21" s="478">
        <v>-4.5454545454545459</v>
      </c>
    </row>
    <row r="22" spans="1:5" x14ac:dyDescent="0.25">
      <c r="A22" s="475" t="s">
        <v>539</v>
      </c>
      <c r="B22" s="476">
        <v>12.5</v>
      </c>
      <c r="C22" s="477">
        <v>23100</v>
      </c>
      <c r="D22" s="45">
        <v>24100</v>
      </c>
      <c r="E22" s="478">
        <v>4.329004329004329</v>
      </c>
    </row>
    <row r="23" spans="1:5" x14ac:dyDescent="0.25">
      <c r="A23" s="475" t="s">
        <v>540</v>
      </c>
      <c r="B23" s="476">
        <v>28.7</v>
      </c>
      <c r="C23" s="477">
        <v>30200</v>
      </c>
      <c r="D23" s="45">
        <v>41000</v>
      </c>
      <c r="E23" s="478">
        <v>35.76158940397351</v>
      </c>
    </row>
    <row r="24" spans="1:5" x14ac:dyDescent="0.25">
      <c r="A24" s="475" t="s">
        <v>541</v>
      </c>
      <c r="B24" s="476">
        <v>28.999999999999996</v>
      </c>
      <c r="C24" s="477">
        <v>84700</v>
      </c>
      <c r="D24" s="45">
        <v>92100</v>
      </c>
      <c r="E24" s="478">
        <v>8.7367178276269186</v>
      </c>
    </row>
    <row r="25" spans="1:5" x14ac:dyDescent="0.25">
      <c r="A25" s="475" t="s">
        <v>894</v>
      </c>
      <c r="B25" s="476">
        <v>41.099999999999994</v>
      </c>
      <c r="C25" s="477">
        <v>110100</v>
      </c>
      <c r="D25" s="45">
        <v>85000</v>
      </c>
      <c r="E25" s="478">
        <v>-22.797456857402363</v>
      </c>
    </row>
    <row r="26" spans="1:5" x14ac:dyDescent="0.25">
      <c r="A26" s="475" t="s">
        <v>543</v>
      </c>
      <c r="B26" s="476">
        <v>37.799999999999997</v>
      </c>
      <c r="C26" s="477">
        <v>74500</v>
      </c>
      <c r="D26" s="45">
        <v>112400</v>
      </c>
      <c r="E26" s="478">
        <v>50.872483221476507</v>
      </c>
    </row>
    <row r="27" spans="1:5" x14ac:dyDescent="0.25">
      <c r="A27" s="475" t="s">
        <v>895</v>
      </c>
      <c r="B27" s="476">
        <v>14.000000000000002</v>
      </c>
      <c r="C27" s="477">
        <v>15000</v>
      </c>
      <c r="D27" s="45">
        <v>13300</v>
      </c>
      <c r="E27" s="478">
        <v>-11.333333333333332</v>
      </c>
    </row>
    <row r="28" spans="1:5" x14ac:dyDescent="0.25">
      <c r="A28" s="475" t="s">
        <v>544</v>
      </c>
      <c r="B28" s="476">
        <v>18</v>
      </c>
      <c r="C28" s="477">
        <v>41200</v>
      </c>
      <c r="D28" s="45">
        <v>30200</v>
      </c>
      <c r="E28" s="478">
        <v>-26.699029126213592</v>
      </c>
    </row>
    <row r="29" spans="1:5" x14ac:dyDescent="0.25">
      <c r="A29" s="475" t="s">
        <v>896</v>
      </c>
      <c r="B29" s="476">
        <v>11.5</v>
      </c>
      <c r="C29" s="477">
        <v>17000</v>
      </c>
      <c r="D29" s="45">
        <v>18400</v>
      </c>
      <c r="E29" s="478">
        <v>8.235294117647058</v>
      </c>
    </row>
    <row r="30" spans="1:5" x14ac:dyDescent="0.25">
      <c r="A30" s="475" t="s">
        <v>545</v>
      </c>
      <c r="B30" s="476">
        <v>21.2</v>
      </c>
      <c r="C30" s="477">
        <v>36000</v>
      </c>
      <c r="D30" s="45">
        <v>47100</v>
      </c>
      <c r="E30" s="478">
        <v>30.833333333333336</v>
      </c>
    </row>
    <row r="31" spans="1:5" x14ac:dyDescent="0.25">
      <c r="A31" s="475" t="s">
        <v>897</v>
      </c>
      <c r="B31" s="476">
        <v>39.900000000000006</v>
      </c>
      <c r="C31" s="477">
        <v>108000</v>
      </c>
      <c r="D31" s="45">
        <v>133700</v>
      </c>
      <c r="E31" s="478">
        <v>23.796296296296298</v>
      </c>
    </row>
    <row r="32" spans="1:5" x14ac:dyDescent="0.25">
      <c r="A32" s="475" t="s">
        <v>898</v>
      </c>
      <c r="B32" s="476">
        <v>20.9</v>
      </c>
      <c r="C32" s="477">
        <v>52600</v>
      </c>
      <c r="D32" s="45">
        <v>34700</v>
      </c>
      <c r="E32" s="478">
        <v>-34.030418250950575</v>
      </c>
    </row>
    <row r="33" spans="1:5" x14ac:dyDescent="0.25">
      <c r="A33" s="475" t="s">
        <v>547</v>
      </c>
      <c r="B33" s="476">
        <v>22.6</v>
      </c>
      <c r="C33" s="477">
        <v>35000</v>
      </c>
      <c r="D33" s="45">
        <v>45700</v>
      </c>
      <c r="E33" s="478">
        <v>30.571428571428573</v>
      </c>
    </row>
    <row r="34" spans="1:5" x14ac:dyDescent="0.25">
      <c r="A34" s="475" t="s">
        <v>834</v>
      </c>
      <c r="B34" s="476">
        <v>23.3</v>
      </c>
      <c r="C34" s="477">
        <v>32500</v>
      </c>
      <c r="D34" s="45">
        <v>53900</v>
      </c>
      <c r="E34" s="478">
        <v>65.84615384615384</v>
      </c>
    </row>
    <row r="35" spans="1:5" x14ac:dyDescent="0.25">
      <c r="A35" s="475" t="s">
        <v>546</v>
      </c>
      <c r="B35" s="476">
        <v>36.4</v>
      </c>
      <c r="C35" s="477">
        <v>123900</v>
      </c>
      <c r="D35" s="45">
        <v>115100</v>
      </c>
      <c r="E35" s="478">
        <v>-7.1025020177562554</v>
      </c>
    </row>
    <row r="36" spans="1:5" x14ac:dyDescent="0.25">
      <c r="A36" s="475" t="s">
        <v>899</v>
      </c>
      <c r="B36" s="476">
        <v>16.600000000000001</v>
      </c>
      <c r="C36" s="477">
        <v>28700</v>
      </c>
      <c r="D36" s="45">
        <v>22000</v>
      </c>
      <c r="E36" s="478">
        <v>-23.344947735191639</v>
      </c>
    </row>
    <row r="37" spans="1:5" x14ac:dyDescent="0.25">
      <c r="A37" s="475" t="s">
        <v>548</v>
      </c>
      <c r="B37" s="476">
        <v>20.200000000000003</v>
      </c>
      <c r="C37" s="477">
        <v>23600</v>
      </c>
      <c r="D37" s="45">
        <v>30500</v>
      </c>
      <c r="E37" s="478">
        <v>29.237288135593221</v>
      </c>
    </row>
    <row r="38" spans="1:5" x14ac:dyDescent="0.25">
      <c r="A38" s="475" t="s">
        <v>439</v>
      </c>
      <c r="B38" s="476">
        <v>17.599999999999998</v>
      </c>
      <c r="C38" s="477">
        <v>27000</v>
      </c>
      <c r="D38" s="45">
        <v>26100</v>
      </c>
      <c r="E38" s="478">
        <v>-3.3333333333333335</v>
      </c>
    </row>
    <row r="39" spans="1:5" x14ac:dyDescent="0.25">
      <c r="A39" s="475" t="s">
        <v>900</v>
      </c>
      <c r="B39" s="476">
        <v>25.8</v>
      </c>
      <c r="C39" s="477">
        <v>33700</v>
      </c>
      <c r="D39" s="45">
        <v>31300</v>
      </c>
      <c r="E39" s="478">
        <v>-7.1216617210682491</v>
      </c>
    </row>
    <row r="40" spans="1:5" x14ac:dyDescent="0.25">
      <c r="A40" s="475" t="s">
        <v>835</v>
      </c>
      <c r="B40" s="476">
        <v>36.4</v>
      </c>
      <c r="C40" s="477">
        <v>72300</v>
      </c>
      <c r="D40" s="45">
        <v>130500</v>
      </c>
      <c r="E40" s="478">
        <v>80.497925311203318</v>
      </c>
    </row>
    <row r="41" spans="1:5" x14ac:dyDescent="0.25">
      <c r="A41" s="475" t="s">
        <v>441</v>
      </c>
      <c r="B41" s="476">
        <v>23.799999999999997</v>
      </c>
      <c r="C41" s="477">
        <v>34400</v>
      </c>
      <c r="D41" s="45">
        <v>53800</v>
      </c>
      <c r="E41" s="478">
        <v>56.395348837209305</v>
      </c>
    </row>
    <row r="42" spans="1:5" x14ac:dyDescent="0.25">
      <c r="A42" s="475" t="s">
        <v>442</v>
      </c>
      <c r="B42" s="476">
        <v>37.6</v>
      </c>
      <c r="C42" s="477">
        <v>105400</v>
      </c>
      <c r="D42" s="45">
        <v>116000</v>
      </c>
      <c r="E42" s="478">
        <v>10.056925996204933</v>
      </c>
    </row>
    <row r="43" spans="1:5" x14ac:dyDescent="0.25">
      <c r="A43" s="475" t="s">
        <v>549</v>
      </c>
      <c r="B43" s="476">
        <v>15.4</v>
      </c>
      <c r="C43" s="477">
        <v>24200</v>
      </c>
      <c r="D43" s="45">
        <v>23300</v>
      </c>
      <c r="E43" s="478">
        <v>-3.71900826446281</v>
      </c>
    </row>
    <row r="44" spans="1:5" x14ac:dyDescent="0.25">
      <c r="A44" s="475" t="s">
        <v>901</v>
      </c>
      <c r="B44" s="476">
        <v>19.5</v>
      </c>
      <c r="C44" s="477">
        <v>40300</v>
      </c>
      <c r="D44" s="45">
        <v>40200</v>
      </c>
      <c r="E44" s="478">
        <v>-0.24813895781637718</v>
      </c>
    </row>
    <row r="45" spans="1:5" x14ac:dyDescent="0.25">
      <c r="A45" s="475" t="s">
        <v>902</v>
      </c>
      <c r="B45" s="476">
        <v>14.7</v>
      </c>
      <c r="C45" s="477">
        <v>19700</v>
      </c>
      <c r="D45" s="45">
        <v>22800</v>
      </c>
      <c r="E45" s="478">
        <v>15.736040609137056</v>
      </c>
    </row>
    <row r="46" spans="1:5" x14ac:dyDescent="0.25">
      <c r="A46" s="475" t="s">
        <v>550</v>
      </c>
      <c r="B46" s="476">
        <v>57.099999999999994</v>
      </c>
      <c r="C46" s="477">
        <v>190500</v>
      </c>
      <c r="D46" s="45">
        <v>231300</v>
      </c>
      <c r="E46" s="478">
        <v>21.41732283464567</v>
      </c>
    </row>
    <row r="47" spans="1:5" x14ac:dyDescent="0.25">
      <c r="A47" s="475" t="s">
        <v>903</v>
      </c>
      <c r="B47" s="476">
        <v>25.5</v>
      </c>
      <c r="C47" s="477">
        <v>57700</v>
      </c>
      <c r="D47" s="45">
        <v>52400</v>
      </c>
      <c r="E47" s="478">
        <v>-9.1854419410745241</v>
      </c>
    </row>
    <row r="48" spans="1:5" x14ac:dyDescent="0.25">
      <c r="A48" s="475" t="s">
        <v>443</v>
      </c>
      <c r="B48" s="476">
        <v>23.400000000000002</v>
      </c>
      <c r="C48" s="477">
        <v>48900</v>
      </c>
      <c r="D48" s="45">
        <v>53800</v>
      </c>
      <c r="E48" s="478">
        <v>10.020449897750511</v>
      </c>
    </row>
    <row r="49" spans="1:5" x14ac:dyDescent="0.25">
      <c r="A49" s="475" t="s">
        <v>551</v>
      </c>
      <c r="B49" s="476">
        <v>21.2</v>
      </c>
      <c r="C49" s="477">
        <v>11700</v>
      </c>
      <c r="D49" s="45">
        <v>15600</v>
      </c>
      <c r="E49" s="478">
        <v>33.333333333333329</v>
      </c>
    </row>
    <row r="50" spans="1:5" x14ac:dyDescent="0.25">
      <c r="A50" s="475" t="s">
        <v>552</v>
      </c>
      <c r="B50" s="476">
        <v>5.8999999999999995</v>
      </c>
      <c r="C50" s="477">
        <v>8900</v>
      </c>
      <c r="D50" s="45">
        <v>5300</v>
      </c>
      <c r="E50" s="478">
        <v>-40.449438202247187</v>
      </c>
    </row>
    <row r="51" spans="1:5" x14ac:dyDescent="0.25">
      <c r="A51" s="475" t="s">
        <v>553</v>
      </c>
      <c r="B51" s="476">
        <v>17.399999999999999</v>
      </c>
      <c r="C51" s="477">
        <v>22000</v>
      </c>
      <c r="D51" s="45">
        <v>20100</v>
      </c>
      <c r="E51" s="478">
        <v>-8.6363636363636367</v>
      </c>
    </row>
    <row r="52" spans="1:5" x14ac:dyDescent="0.25">
      <c r="A52" s="475" t="s">
        <v>904</v>
      </c>
      <c r="B52" s="476">
        <v>19.100000000000001</v>
      </c>
      <c r="C52" s="477">
        <v>29500</v>
      </c>
      <c r="D52" s="45">
        <v>29800</v>
      </c>
      <c r="E52" s="478">
        <v>1.0169491525423728</v>
      </c>
    </row>
    <row r="53" spans="1:5" x14ac:dyDescent="0.25">
      <c r="A53" s="475" t="s">
        <v>554</v>
      </c>
      <c r="B53" s="476">
        <v>14.499999999999998</v>
      </c>
      <c r="C53" s="477">
        <v>18200</v>
      </c>
      <c r="D53" s="45">
        <v>13400</v>
      </c>
      <c r="E53" s="478">
        <v>-26.373626373626376</v>
      </c>
    </row>
    <row r="54" spans="1:5" x14ac:dyDescent="0.25">
      <c r="A54" s="475" t="s">
        <v>905</v>
      </c>
      <c r="B54" s="476">
        <v>21.8</v>
      </c>
      <c r="C54" s="477">
        <v>54500</v>
      </c>
      <c r="D54" s="45">
        <v>35700</v>
      </c>
      <c r="E54" s="478">
        <v>-34.4954128440367</v>
      </c>
    </row>
    <row r="55" spans="1:5" x14ac:dyDescent="0.25">
      <c r="A55" s="475" t="s">
        <v>555</v>
      </c>
      <c r="B55" s="476">
        <v>37.9</v>
      </c>
      <c r="C55" s="477">
        <v>103600</v>
      </c>
      <c r="D55" s="45">
        <v>144600</v>
      </c>
      <c r="E55" s="478">
        <v>39.575289575289574</v>
      </c>
    </row>
    <row r="56" spans="1:5" x14ac:dyDescent="0.25">
      <c r="A56" s="475" t="s">
        <v>906</v>
      </c>
      <c r="B56" s="476">
        <v>37.299999999999997</v>
      </c>
      <c r="C56" s="477">
        <v>51500</v>
      </c>
      <c r="D56" s="45">
        <v>132900</v>
      </c>
      <c r="E56" s="478">
        <v>158.05825242718447</v>
      </c>
    </row>
    <row r="57" spans="1:5" x14ac:dyDescent="0.25">
      <c r="A57" s="475" t="s">
        <v>556</v>
      </c>
      <c r="B57" s="476">
        <v>22.400000000000002</v>
      </c>
      <c r="C57" s="477">
        <v>45300</v>
      </c>
      <c r="D57" s="45">
        <v>48000</v>
      </c>
      <c r="E57" s="478">
        <v>5.9602649006622519</v>
      </c>
    </row>
    <row r="58" spans="1:5" x14ac:dyDescent="0.25">
      <c r="A58" s="475" t="s">
        <v>557</v>
      </c>
      <c r="B58" s="476">
        <v>10.6</v>
      </c>
      <c r="C58" s="477">
        <v>17200</v>
      </c>
      <c r="D58" s="45">
        <v>12800</v>
      </c>
      <c r="E58" s="478">
        <v>-25.581395348837212</v>
      </c>
    </row>
    <row r="59" spans="1:5" x14ac:dyDescent="0.25">
      <c r="A59" s="475" t="s">
        <v>444</v>
      </c>
      <c r="B59" s="476">
        <v>25.3</v>
      </c>
      <c r="C59" s="477">
        <v>31500</v>
      </c>
      <c r="D59" s="45">
        <v>35700</v>
      </c>
      <c r="E59" s="478">
        <v>13.333333333333334</v>
      </c>
    </row>
    <row r="60" spans="1:5" x14ac:dyDescent="0.25">
      <c r="A60" s="475" t="s">
        <v>567</v>
      </c>
      <c r="B60" s="476">
        <v>16.600000000000001</v>
      </c>
      <c r="C60" s="477">
        <v>35500</v>
      </c>
      <c r="D60" s="45">
        <v>50600</v>
      </c>
      <c r="E60" s="478">
        <v>42.535211267605632</v>
      </c>
    </row>
    <row r="61" spans="1:5" x14ac:dyDescent="0.25">
      <c r="A61" s="475" t="s">
        <v>907</v>
      </c>
      <c r="B61" s="476">
        <v>15.8</v>
      </c>
      <c r="C61" s="477">
        <v>22400</v>
      </c>
      <c r="D61" s="45">
        <v>26800</v>
      </c>
      <c r="E61" s="478">
        <v>19.642857142857142</v>
      </c>
    </row>
    <row r="62" spans="1:5" x14ac:dyDescent="0.25">
      <c r="A62" s="475" t="s">
        <v>908</v>
      </c>
      <c r="B62" s="476">
        <v>19.2</v>
      </c>
      <c r="C62" s="477">
        <v>47000</v>
      </c>
      <c r="D62" s="45">
        <v>38200</v>
      </c>
      <c r="E62" s="478">
        <v>-18.723404255319149</v>
      </c>
    </row>
    <row r="63" spans="1:5" x14ac:dyDescent="0.25">
      <c r="A63" s="475" t="s">
        <v>561</v>
      </c>
      <c r="B63" s="476">
        <v>22.3</v>
      </c>
      <c r="C63" s="477">
        <v>32200</v>
      </c>
      <c r="D63" s="45">
        <v>32300</v>
      </c>
      <c r="E63" s="478">
        <v>0.3105590062111801</v>
      </c>
    </row>
    <row r="64" spans="1:5" x14ac:dyDescent="0.25">
      <c r="A64" s="475" t="s">
        <v>560</v>
      </c>
      <c r="B64" s="476">
        <v>22.400000000000002</v>
      </c>
      <c r="C64" s="477">
        <v>40000</v>
      </c>
      <c r="D64" s="45">
        <v>41500</v>
      </c>
      <c r="E64" s="478">
        <v>3.75</v>
      </c>
    </row>
    <row r="65" spans="1:5" x14ac:dyDescent="0.25">
      <c r="A65" s="475" t="s">
        <v>563</v>
      </c>
      <c r="B65" s="476">
        <v>16.2</v>
      </c>
      <c r="C65" s="477">
        <v>22700</v>
      </c>
      <c r="D65" s="45">
        <v>21200</v>
      </c>
      <c r="E65" s="478">
        <v>-6.607929515418502</v>
      </c>
    </row>
    <row r="66" spans="1:5" x14ac:dyDescent="0.25">
      <c r="A66" s="475" t="s">
        <v>909</v>
      </c>
      <c r="B66" s="476">
        <v>12</v>
      </c>
      <c r="C66" s="477">
        <v>9700</v>
      </c>
      <c r="D66" s="45">
        <v>8900</v>
      </c>
      <c r="E66" s="478">
        <v>-8.2474226804123703</v>
      </c>
    </row>
    <row r="67" spans="1:5" x14ac:dyDescent="0.25">
      <c r="A67" s="475" t="s">
        <v>445</v>
      </c>
      <c r="B67" s="476">
        <v>32.200000000000003</v>
      </c>
      <c r="C67" s="477">
        <v>42500</v>
      </c>
      <c r="D67" s="45">
        <v>84700</v>
      </c>
      <c r="E67" s="478">
        <v>99.294117647058826</v>
      </c>
    </row>
    <row r="68" spans="1:5" x14ac:dyDescent="0.25">
      <c r="A68" s="475" t="s">
        <v>910</v>
      </c>
      <c r="B68" s="476">
        <v>17.2</v>
      </c>
      <c r="C68" s="477">
        <v>43500</v>
      </c>
      <c r="D68" s="45">
        <v>44700</v>
      </c>
      <c r="E68" s="478">
        <v>2.7586206896551726</v>
      </c>
    </row>
    <row r="69" spans="1:5" x14ac:dyDescent="0.25">
      <c r="A69" s="475" t="s">
        <v>446</v>
      </c>
      <c r="B69" s="476">
        <v>55.900000000000006</v>
      </c>
      <c r="C69" s="477">
        <v>189900</v>
      </c>
      <c r="D69" s="45">
        <v>282700</v>
      </c>
      <c r="E69" s="478">
        <v>48.867825171142712</v>
      </c>
    </row>
    <row r="70" spans="1:5" x14ac:dyDescent="0.25">
      <c r="A70" s="475" t="s">
        <v>559</v>
      </c>
      <c r="B70" s="476">
        <v>51</v>
      </c>
      <c r="C70" s="477">
        <v>166700</v>
      </c>
      <c r="D70" s="45">
        <v>308500</v>
      </c>
      <c r="E70" s="478">
        <v>85.062987402519497</v>
      </c>
    </row>
    <row r="71" spans="1:5" x14ac:dyDescent="0.25">
      <c r="A71" s="475" t="s">
        <v>564</v>
      </c>
      <c r="B71" s="476">
        <v>20.100000000000001</v>
      </c>
      <c r="C71" s="477">
        <v>26200</v>
      </c>
      <c r="D71" s="45">
        <v>31800</v>
      </c>
      <c r="E71" s="478">
        <v>21.374045801526716</v>
      </c>
    </row>
    <row r="72" spans="1:5" x14ac:dyDescent="0.25">
      <c r="A72" s="475" t="s">
        <v>911</v>
      </c>
      <c r="B72" s="476">
        <v>31.2</v>
      </c>
      <c r="C72" s="477">
        <v>59000</v>
      </c>
      <c r="D72" s="45">
        <v>130800</v>
      </c>
      <c r="E72" s="478">
        <v>121.69491525423727</v>
      </c>
    </row>
    <row r="73" spans="1:5" x14ac:dyDescent="0.25">
      <c r="A73" s="475" t="s">
        <v>912</v>
      </c>
      <c r="B73" s="476">
        <v>35.199999999999996</v>
      </c>
      <c r="C73" s="477">
        <v>110800</v>
      </c>
      <c r="D73" s="45">
        <v>79500</v>
      </c>
      <c r="E73" s="478">
        <v>-28.249097472924191</v>
      </c>
    </row>
    <row r="74" spans="1:5" x14ac:dyDescent="0.25">
      <c r="A74" s="475" t="s">
        <v>913</v>
      </c>
      <c r="B74" s="476">
        <v>9.8000000000000007</v>
      </c>
      <c r="C74" s="477">
        <v>17900</v>
      </c>
      <c r="D74" s="45">
        <v>15100</v>
      </c>
      <c r="E74" s="478">
        <v>-15.64245810055866</v>
      </c>
    </row>
    <row r="75" spans="1:5" x14ac:dyDescent="0.25">
      <c r="A75" s="475" t="s">
        <v>914</v>
      </c>
      <c r="B75" s="476">
        <v>27.400000000000002</v>
      </c>
      <c r="C75" s="477">
        <v>179800</v>
      </c>
      <c r="D75" s="45">
        <v>268900</v>
      </c>
      <c r="E75" s="478">
        <v>49.555061179087879</v>
      </c>
    </row>
    <row r="76" spans="1:5" x14ac:dyDescent="0.25">
      <c r="A76" s="475" t="s">
        <v>915</v>
      </c>
      <c r="B76" s="476">
        <v>30.2</v>
      </c>
      <c r="C76" s="477">
        <v>79000</v>
      </c>
      <c r="D76" s="45">
        <v>96600</v>
      </c>
      <c r="E76" s="478">
        <v>22.278481012658226</v>
      </c>
    </row>
    <row r="77" spans="1:5" x14ac:dyDescent="0.25">
      <c r="A77" s="475" t="s">
        <v>916</v>
      </c>
      <c r="B77" s="476">
        <v>16.3</v>
      </c>
      <c r="C77" s="477">
        <v>43900</v>
      </c>
      <c r="D77" s="45">
        <v>39800</v>
      </c>
      <c r="E77" s="478">
        <v>-9.3394077448747161</v>
      </c>
    </row>
    <row r="78" spans="1:5" x14ac:dyDescent="0.25">
      <c r="A78" s="475" t="s">
        <v>447</v>
      </c>
      <c r="B78" s="476">
        <v>54.1</v>
      </c>
      <c r="C78" s="477">
        <v>219800</v>
      </c>
      <c r="D78" s="45">
        <v>221000</v>
      </c>
      <c r="E78" s="478">
        <v>0.54595086442220209</v>
      </c>
    </row>
    <row r="79" spans="1:5" x14ac:dyDescent="0.25">
      <c r="A79" s="475" t="s">
        <v>917</v>
      </c>
      <c r="B79" s="476">
        <v>16</v>
      </c>
      <c r="C79" s="477">
        <v>29700</v>
      </c>
      <c r="D79" s="45">
        <v>33800</v>
      </c>
      <c r="E79" s="478">
        <v>13.804713804713806</v>
      </c>
    </row>
    <row r="80" spans="1:5" x14ac:dyDescent="0.25">
      <c r="A80" s="475" t="s">
        <v>566</v>
      </c>
      <c r="B80" s="476">
        <v>21.9</v>
      </c>
      <c r="C80" s="477">
        <v>31900</v>
      </c>
      <c r="D80" s="45">
        <v>30500</v>
      </c>
      <c r="E80" s="478">
        <v>-4.3887147335423196</v>
      </c>
    </row>
    <row r="81" spans="1:5" x14ac:dyDescent="0.25">
      <c r="A81" s="475" t="s">
        <v>918</v>
      </c>
      <c r="B81" s="476">
        <v>14.099999999999998</v>
      </c>
      <c r="C81" s="477">
        <v>7600</v>
      </c>
      <c r="D81" s="45">
        <v>12300</v>
      </c>
      <c r="E81" s="478">
        <v>61.842105263157897</v>
      </c>
    </row>
    <row r="82" spans="1:5" x14ac:dyDescent="0.25">
      <c r="A82" s="475" t="s">
        <v>568</v>
      </c>
      <c r="B82" s="476">
        <v>34.599999999999994</v>
      </c>
      <c r="C82" s="477">
        <v>61900</v>
      </c>
      <c r="D82" s="45">
        <v>83200</v>
      </c>
      <c r="E82" s="478">
        <v>34.41033925686591</v>
      </c>
    </row>
    <row r="83" spans="1:5" x14ac:dyDescent="0.25">
      <c r="A83" s="475" t="s">
        <v>839</v>
      </c>
      <c r="B83" s="476">
        <v>14.7</v>
      </c>
      <c r="C83" s="477">
        <v>23800</v>
      </c>
      <c r="D83" s="45">
        <v>26400</v>
      </c>
      <c r="E83" s="478">
        <v>10.92436974789916</v>
      </c>
    </row>
    <row r="84" spans="1:5" x14ac:dyDescent="0.25">
      <c r="A84" s="475" t="s">
        <v>919</v>
      </c>
      <c r="B84" s="476">
        <v>16.600000000000001</v>
      </c>
      <c r="C84" s="477">
        <v>21100</v>
      </c>
      <c r="D84" s="45">
        <v>13800</v>
      </c>
      <c r="E84" s="478">
        <v>-34.597156398104268</v>
      </c>
    </row>
    <row r="85" spans="1:5" x14ac:dyDescent="0.25">
      <c r="A85" s="475" t="s">
        <v>569</v>
      </c>
      <c r="B85" s="476">
        <v>17.5</v>
      </c>
      <c r="C85" s="477">
        <v>30600</v>
      </c>
      <c r="D85" s="45">
        <v>26500</v>
      </c>
      <c r="E85" s="478">
        <v>-13.398692810457517</v>
      </c>
    </row>
    <row r="86" spans="1:5" x14ac:dyDescent="0.25">
      <c r="A86" s="475" t="s">
        <v>570</v>
      </c>
      <c r="B86" s="476">
        <v>32.6</v>
      </c>
      <c r="C86" s="477">
        <v>93200</v>
      </c>
      <c r="D86" s="45">
        <v>98900</v>
      </c>
      <c r="E86" s="478">
        <v>6.1158798283261806</v>
      </c>
    </row>
    <row r="87" spans="1:5" x14ac:dyDescent="0.25">
      <c r="A87" s="475" t="s">
        <v>920</v>
      </c>
      <c r="B87" s="476">
        <v>16.2</v>
      </c>
      <c r="C87" s="477">
        <v>38700</v>
      </c>
      <c r="D87" s="45">
        <v>30100</v>
      </c>
      <c r="E87" s="478">
        <v>-22.222222222222221</v>
      </c>
    </row>
    <row r="88" spans="1:5" x14ac:dyDescent="0.25">
      <c r="A88" s="475" t="s">
        <v>921</v>
      </c>
      <c r="B88" s="476">
        <v>12.8</v>
      </c>
      <c r="C88" s="477">
        <v>15600</v>
      </c>
      <c r="D88" s="45">
        <v>16500</v>
      </c>
      <c r="E88" s="478">
        <v>5.7692307692307692</v>
      </c>
    </row>
    <row r="89" spans="1:5" x14ac:dyDescent="0.25">
      <c r="A89" s="475" t="s">
        <v>572</v>
      </c>
      <c r="B89" s="476">
        <v>33.800000000000004</v>
      </c>
      <c r="C89" s="477">
        <v>81600</v>
      </c>
      <c r="D89" s="45">
        <v>77300</v>
      </c>
      <c r="E89" s="478">
        <v>-5.2696078431372548</v>
      </c>
    </row>
    <row r="90" spans="1:5" x14ac:dyDescent="0.25">
      <c r="A90" s="475" t="s">
        <v>922</v>
      </c>
      <c r="B90" s="476">
        <v>22.2</v>
      </c>
      <c r="C90" s="477">
        <v>33900</v>
      </c>
      <c r="D90" s="45">
        <v>28500</v>
      </c>
      <c r="E90" s="478">
        <v>-15.929203539823009</v>
      </c>
    </row>
    <row r="91" spans="1:5" x14ac:dyDescent="0.25">
      <c r="A91" s="475" t="s">
        <v>573</v>
      </c>
      <c r="B91" s="476">
        <v>21.5</v>
      </c>
      <c r="C91" s="477">
        <v>27400</v>
      </c>
      <c r="D91" s="45">
        <v>25900</v>
      </c>
      <c r="E91" s="478">
        <v>-5.4744525547445262</v>
      </c>
    </row>
    <row r="92" spans="1:5" x14ac:dyDescent="0.25">
      <c r="A92" s="475" t="s">
        <v>449</v>
      </c>
      <c r="B92" s="476">
        <v>33.200000000000003</v>
      </c>
      <c r="C92" s="477">
        <v>46800</v>
      </c>
      <c r="D92" s="45">
        <v>76300</v>
      </c>
      <c r="E92" s="478">
        <v>63.034188034188034</v>
      </c>
    </row>
    <row r="93" spans="1:5" x14ac:dyDescent="0.25">
      <c r="A93" s="475" t="s">
        <v>571</v>
      </c>
      <c r="B93" s="476">
        <v>15.2</v>
      </c>
      <c r="C93" s="477">
        <v>22100</v>
      </c>
      <c r="D93" s="45">
        <v>24700</v>
      </c>
      <c r="E93" s="478">
        <v>11.76470588235294</v>
      </c>
    </row>
    <row r="94" spans="1:5" x14ac:dyDescent="0.25">
      <c r="A94" s="475" t="s">
        <v>591</v>
      </c>
      <c r="B94" s="476">
        <v>12.4</v>
      </c>
      <c r="C94" s="477">
        <v>18400</v>
      </c>
      <c r="D94" s="45">
        <v>15700</v>
      </c>
      <c r="E94" s="478">
        <v>-14.673913043478262</v>
      </c>
    </row>
    <row r="95" spans="1:5" x14ac:dyDescent="0.25">
      <c r="A95" s="475" t="s">
        <v>923</v>
      </c>
      <c r="B95" s="476">
        <v>14.499999999999998</v>
      </c>
      <c r="C95" s="477">
        <v>26500</v>
      </c>
      <c r="D95" s="45">
        <v>28300</v>
      </c>
      <c r="E95" s="478">
        <v>6.7924528301886795</v>
      </c>
    </row>
    <row r="96" spans="1:5" x14ac:dyDescent="0.25">
      <c r="A96" s="475" t="s">
        <v>574</v>
      </c>
      <c r="B96" s="476">
        <v>25.900000000000002</v>
      </c>
      <c r="C96" s="477">
        <v>43200</v>
      </c>
      <c r="D96" s="45">
        <v>77500</v>
      </c>
      <c r="E96" s="478">
        <v>79.398148148148152</v>
      </c>
    </row>
    <row r="97" spans="1:5" x14ac:dyDescent="0.25">
      <c r="A97" s="475" t="s">
        <v>575</v>
      </c>
      <c r="B97" s="476">
        <v>21.8</v>
      </c>
      <c r="C97" s="477">
        <v>46500</v>
      </c>
      <c r="D97" s="45">
        <v>51300</v>
      </c>
      <c r="E97" s="478">
        <v>10.32258064516129</v>
      </c>
    </row>
    <row r="98" spans="1:5" x14ac:dyDescent="0.25">
      <c r="A98" s="475" t="s">
        <v>924</v>
      </c>
      <c r="B98" s="476">
        <v>16.600000000000001</v>
      </c>
      <c r="C98" s="477">
        <v>23300</v>
      </c>
      <c r="D98" s="45">
        <v>42400</v>
      </c>
      <c r="E98" s="478">
        <v>81.97424892703863</v>
      </c>
    </row>
    <row r="99" spans="1:5" x14ac:dyDescent="0.25">
      <c r="A99" s="475" t="s">
        <v>577</v>
      </c>
      <c r="B99" s="476">
        <v>21.3</v>
      </c>
      <c r="C99" s="477">
        <v>29700</v>
      </c>
      <c r="D99" s="45">
        <v>32900</v>
      </c>
      <c r="E99" s="478">
        <v>10.774410774410773</v>
      </c>
    </row>
    <row r="100" spans="1:5" x14ac:dyDescent="0.25">
      <c r="A100" s="475" t="s">
        <v>925</v>
      </c>
      <c r="B100" s="476">
        <v>21.099999999999998</v>
      </c>
      <c r="C100" s="477">
        <v>36200</v>
      </c>
      <c r="D100" s="45">
        <v>41800</v>
      </c>
      <c r="E100" s="478">
        <v>15.469613259668508</v>
      </c>
    </row>
    <row r="101" spans="1:5" x14ac:dyDescent="0.25">
      <c r="A101" s="475" t="s">
        <v>576</v>
      </c>
      <c r="B101" s="476">
        <v>17.599999999999998</v>
      </c>
      <c r="C101" s="477">
        <v>35500</v>
      </c>
      <c r="D101" s="45">
        <v>31200</v>
      </c>
      <c r="E101" s="478">
        <v>-12.112676056338028</v>
      </c>
    </row>
    <row r="102" spans="1:5" x14ac:dyDescent="0.25">
      <c r="A102" s="475" t="s">
        <v>578</v>
      </c>
      <c r="B102" s="476">
        <v>23.799999999999997</v>
      </c>
      <c r="C102" s="477">
        <v>30300</v>
      </c>
      <c r="D102" s="45">
        <v>33800</v>
      </c>
      <c r="E102" s="478">
        <v>11.55115511551155</v>
      </c>
    </row>
    <row r="103" spans="1:5" x14ac:dyDescent="0.25">
      <c r="A103" s="475" t="s">
        <v>582</v>
      </c>
      <c r="B103" s="476">
        <v>20</v>
      </c>
      <c r="C103" s="477">
        <v>28200</v>
      </c>
      <c r="D103" s="45">
        <v>25800</v>
      </c>
      <c r="E103" s="478">
        <v>-8.5106382978723403</v>
      </c>
    </row>
    <row r="104" spans="1:5" x14ac:dyDescent="0.25">
      <c r="A104" s="475" t="s">
        <v>450</v>
      </c>
      <c r="B104" s="476">
        <v>33.6</v>
      </c>
      <c r="C104" s="477">
        <v>74700</v>
      </c>
      <c r="D104" s="45">
        <v>113500</v>
      </c>
      <c r="E104" s="478">
        <v>51.941097724230254</v>
      </c>
    </row>
    <row r="105" spans="1:5" x14ac:dyDescent="0.25">
      <c r="A105" s="475" t="s">
        <v>451</v>
      </c>
      <c r="B105" s="476">
        <v>24.5</v>
      </c>
      <c r="C105" s="477">
        <v>39500</v>
      </c>
      <c r="D105" s="45">
        <v>53400</v>
      </c>
      <c r="E105" s="478">
        <v>35.189873417721515</v>
      </c>
    </row>
    <row r="106" spans="1:5" x14ac:dyDescent="0.25">
      <c r="A106" s="475" t="s">
        <v>581</v>
      </c>
      <c r="B106" s="476">
        <v>34.1</v>
      </c>
      <c r="C106" s="477">
        <v>86500</v>
      </c>
      <c r="D106" s="45">
        <v>99600</v>
      </c>
      <c r="E106" s="478">
        <v>15.144508670520231</v>
      </c>
    </row>
    <row r="107" spans="1:5" x14ac:dyDescent="0.25">
      <c r="A107" s="475" t="s">
        <v>452</v>
      </c>
      <c r="B107" s="476">
        <v>17.100000000000001</v>
      </c>
      <c r="C107" s="477">
        <v>27800</v>
      </c>
      <c r="D107" s="45">
        <v>31600</v>
      </c>
      <c r="E107" s="478">
        <v>13.669064748201439</v>
      </c>
    </row>
    <row r="108" spans="1:5" x14ac:dyDescent="0.25">
      <c r="A108" s="475" t="s">
        <v>579</v>
      </c>
      <c r="B108" s="476">
        <v>25</v>
      </c>
      <c r="C108" s="477">
        <v>47800</v>
      </c>
      <c r="D108" s="45">
        <v>51400</v>
      </c>
      <c r="E108" s="478">
        <v>7.5313807531380759</v>
      </c>
    </row>
    <row r="109" spans="1:5" x14ac:dyDescent="0.25">
      <c r="A109" s="475" t="s">
        <v>453</v>
      </c>
      <c r="B109" s="476">
        <v>29.299999999999997</v>
      </c>
      <c r="C109" s="477">
        <v>73400</v>
      </c>
      <c r="D109" s="45">
        <v>91600</v>
      </c>
      <c r="E109" s="478">
        <v>24.795640326975477</v>
      </c>
    </row>
    <row r="110" spans="1:5" x14ac:dyDescent="0.25">
      <c r="A110" s="475" t="s">
        <v>580</v>
      </c>
      <c r="B110" s="476">
        <v>25.2</v>
      </c>
      <c r="C110" s="477">
        <v>48200</v>
      </c>
      <c r="D110" s="45">
        <v>73600</v>
      </c>
      <c r="E110" s="478">
        <v>52.697095435684652</v>
      </c>
    </row>
    <row r="111" spans="1:5" x14ac:dyDescent="0.25">
      <c r="A111" s="475" t="s">
        <v>454</v>
      </c>
      <c r="B111" s="476">
        <v>26</v>
      </c>
      <c r="C111" s="477">
        <v>34700</v>
      </c>
      <c r="D111" s="45">
        <v>39000</v>
      </c>
      <c r="E111" s="478">
        <v>12.39193083573487</v>
      </c>
    </row>
    <row r="112" spans="1:5" x14ac:dyDescent="0.25">
      <c r="A112" s="475" t="s">
        <v>926</v>
      </c>
      <c r="B112" s="476">
        <v>15.8</v>
      </c>
      <c r="C112" s="477">
        <v>24600</v>
      </c>
      <c r="D112" s="45">
        <v>23900</v>
      </c>
      <c r="E112" s="478">
        <v>-2.8455284552845526</v>
      </c>
    </row>
    <row r="113" spans="1:25" x14ac:dyDescent="0.25">
      <c r="A113" s="475" t="s">
        <v>583</v>
      </c>
      <c r="B113" s="476">
        <v>18.099999999999998</v>
      </c>
      <c r="C113" s="477">
        <v>23900</v>
      </c>
      <c r="D113" s="45">
        <v>22900</v>
      </c>
      <c r="E113" s="478">
        <v>-4.1841004184100417</v>
      </c>
    </row>
    <row r="114" spans="1:25" x14ac:dyDescent="0.25">
      <c r="A114" s="475" t="s">
        <v>927</v>
      </c>
      <c r="B114" s="476">
        <v>15.1</v>
      </c>
      <c r="C114" s="477">
        <v>29700</v>
      </c>
      <c r="D114" s="45">
        <v>32100</v>
      </c>
      <c r="E114" s="478">
        <v>8.0808080808080813</v>
      </c>
    </row>
    <row r="115" spans="1:25" x14ac:dyDescent="0.25">
      <c r="A115" s="475" t="s">
        <v>584</v>
      </c>
      <c r="B115" s="476">
        <v>15</v>
      </c>
      <c r="C115" s="477">
        <v>22600</v>
      </c>
      <c r="D115" s="45">
        <v>22100</v>
      </c>
      <c r="E115" s="478">
        <v>-2.2123893805309733</v>
      </c>
    </row>
    <row r="116" spans="1:25" x14ac:dyDescent="0.25">
      <c r="A116" s="475" t="s">
        <v>455</v>
      </c>
      <c r="B116" s="476">
        <v>29.4</v>
      </c>
      <c r="C116" s="477">
        <v>34000</v>
      </c>
      <c r="D116" s="45">
        <v>34800</v>
      </c>
      <c r="E116" s="478">
        <v>2.3529411764705883</v>
      </c>
    </row>
    <row r="117" spans="1:25" x14ac:dyDescent="0.25">
      <c r="A117" s="475" t="s">
        <v>928</v>
      </c>
      <c r="B117" s="476">
        <v>14.2</v>
      </c>
      <c r="C117" s="477">
        <v>21800</v>
      </c>
      <c r="D117" s="45">
        <v>22900</v>
      </c>
      <c r="E117" s="478">
        <v>5.0458715596330279</v>
      </c>
    </row>
    <row r="118" spans="1:25" x14ac:dyDescent="0.25">
      <c r="A118" s="475" t="s">
        <v>585</v>
      </c>
      <c r="B118" s="476">
        <v>28.000000000000004</v>
      </c>
      <c r="C118" s="477">
        <v>57700</v>
      </c>
      <c r="D118" s="45">
        <v>91600</v>
      </c>
      <c r="E118" s="478">
        <v>58.752166377816295</v>
      </c>
    </row>
    <row r="119" spans="1:25" x14ac:dyDescent="0.25">
      <c r="A119" s="475" t="s">
        <v>929</v>
      </c>
      <c r="B119" s="476">
        <v>27</v>
      </c>
      <c r="C119" s="477">
        <v>52500</v>
      </c>
      <c r="D119" s="45">
        <v>49600</v>
      </c>
      <c r="E119" s="478">
        <v>-5.5238095238095237</v>
      </c>
    </row>
    <row r="120" spans="1:25" x14ac:dyDescent="0.25">
      <c r="A120" s="475" t="s">
        <v>593</v>
      </c>
      <c r="B120" s="476">
        <v>29.099999999999998</v>
      </c>
      <c r="C120" s="477">
        <v>39000</v>
      </c>
      <c r="D120" s="45">
        <v>58800</v>
      </c>
      <c r="E120" s="478">
        <v>50.769230769230766</v>
      </c>
    </row>
    <row r="121" spans="1:25" x14ac:dyDescent="0.25">
      <c r="A121" s="475" t="s">
        <v>456</v>
      </c>
      <c r="B121" s="476">
        <v>24.8</v>
      </c>
      <c r="C121" s="477">
        <v>51600</v>
      </c>
      <c r="D121" s="45">
        <v>70500</v>
      </c>
      <c r="E121" s="478">
        <v>36.627906976744185</v>
      </c>
    </row>
    <row r="122" spans="1:25" x14ac:dyDescent="0.25">
      <c r="A122" s="475" t="s">
        <v>587</v>
      </c>
      <c r="B122" s="476">
        <v>18.899999999999999</v>
      </c>
      <c r="C122" s="477">
        <v>30600</v>
      </c>
      <c r="D122" s="45">
        <v>37100</v>
      </c>
      <c r="E122" s="478">
        <v>21.241830065359476</v>
      </c>
    </row>
    <row r="123" spans="1:25" x14ac:dyDescent="0.25">
      <c r="A123" s="475" t="s">
        <v>457</v>
      </c>
      <c r="B123" s="476">
        <v>21</v>
      </c>
      <c r="C123" s="477">
        <v>30100</v>
      </c>
      <c r="D123" s="45">
        <v>30600</v>
      </c>
      <c r="E123" s="478">
        <v>1.6611295681063125</v>
      </c>
    </row>
    <row r="124" spans="1:25" x14ac:dyDescent="0.25">
      <c r="A124" s="475" t="s">
        <v>586</v>
      </c>
      <c r="B124" s="476">
        <v>19.3</v>
      </c>
      <c r="C124" s="477">
        <v>22600</v>
      </c>
      <c r="D124" s="45">
        <v>22600</v>
      </c>
      <c r="E124" s="478">
        <v>0</v>
      </c>
    </row>
    <row r="125" spans="1:25" x14ac:dyDescent="0.25">
      <c r="A125" s="475" t="s">
        <v>588</v>
      </c>
      <c r="B125" s="476">
        <v>24.3</v>
      </c>
      <c r="C125" s="477">
        <v>26400</v>
      </c>
      <c r="D125" s="45">
        <v>28500</v>
      </c>
      <c r="E125" s="478">
        <v>7.9545454545454541</v>
      </c>
    </row>
    <row r="126" spans="1:25" x14ac:dyDescent="0.25">
      <c r="A126" s="475" t="s">
        <v>930</v>
      </c>
      <c r="B126" s="476">
        <v>15.8</v>
      </c>
      <c r="C126" s="477">
        <v>15200</v>
      </c>
      <c r="D126" s="45">
        <v>16500</v>
      </c>
      <c r="E126" s="478">
        <v>8.5526315789473681</v>
      </c>
    </row>
    <row r="127" spans="1:25" ht="64.5" customHeight="1" x14ac:dyDescent="0.25">
      <c r="A127" s="475" t="s">
        <v>931</v>
      </c>
      <c r="B127" s="476">
        <v>16.900000000000002</v>
      </c>
      <c r="C127" s="477">
        <v>32300</v>
      </c>
      <c r="D127" s="45">
        <v>33500</v>
      </c>
      <c r="E127" s="478">
        <v>3.7151702786377707</v>
      </c>
      <c r="F127" s="479"/>
      <c r="G127" s="479"/>
      <c r="H127" s="479"/>
      <c r="I127" s="479"/>
      <c r="J127" s="479"/>
      <c r="K127" s="479"/>
      <c r="L127" s="479"/>
      <c r="M127" s="479"/>
      <c r="N127" s="479"/>
      <c r="O127" s="479"/>
      <c r="P127" s="479"/>
      <c r="Q127" s="479"/>
      <c r="R127" s="479"/>
      <c r="S127" s="479"/>
      <c r="T127" s="479"/>
      <c r="U127" s="479"/>
      <c r="V127" s="479"/>
      <c r="W127" s="479"/>
      <c r="X127" s="479"/>
      <c r="Y127" s="479"/>
    </row>
    <row r="128" spans="1:25" ht="33.75" customHeight="1" x14ac:dyDescent="0.25">
      <c r="A128" s="475" t="s">
        <v>458</v>
      </c>
      <c r="B128" s="476">
        <v>24.2</v>
      </c>
      <c r="C128" s="477">
        <v>37000</v>
      </c>
      <c r="D128" s="45">
        <v>49300</v>
      </c>
      <c r="E128" s="478">
        <v>33.243243243243242</v>
      </c>
      <c r="F128" s="480"/>
      <c r="G128" s="480"/>
      <c r="H128" s="480"/>
      <c r="I128" s="480"/>
      <c r="J128" s="480"/>
      <c r="K128" s="480"/>
      <c r="L128" s="480"/>
      <c r="M128" s="480"/>
      <c r="N128" s="480"/>
      <c r="O128" s="480"/>
      <c r="P128" s="480"/>
      <c r="Q128" s="480"/>
      <c r="R128" s="480"/>
      <c r="S128" s="480"/>
      <c r="T128" s="480"/>
      <c r="U128" s="480"/>
      <c r="V128" s="480"/>
      <c r="W128" s="480"/>
      <c r="X128" s="480"/>
      <c r="Y128" s="480"/>
    </row>
    <row r="129" spans="1:5" x14ac:dyDescent="0.25">
      <c r="A129" s="475" t="s">
        <v>932</v>
      </c>
      <c r="B129" s="476">
        <v>36.299999999999997</v>
      </c>
      <c r="C129" s="477">
        <v>62700</v>
      </c>
      <c r="D129" s="45">
        <v>64900</v>
      </c>
      <c r="E129" s="478">
        <v>3.5087719298245612</v>
      </c>
    </row>
    <row r="130" spans="1:5" x14ac:dyDescent="0.25">
      <c r="A130" s="475" t="s">
        <v>933</v>
      </c>
      <c r="B130" s="476">
        <v>17.100000000000001</v>
      </c>
      <c r="C130" s="477">
        <v>20300</v>
      </c>
      <c r="D130" s="45">
        <v>23500</v>
      </c>
      <c r="E130" s="478">
        <v>15.763546798029557</v>
      </c>
    </row>
    <row r="131" spans="1:5" x14ac:dyDescent="0.25">
      <c r="A131" s="475" t="s">
        <v>934</v>
      </c>
      <c r="B131" s="476">
        <v>9.4</v>
      </c>
      <c r="C131" s="477">
        <v>14700</v>
      </c>
      <c r="D131" s="45">
        <v>13200</v>
      </c>
      <c r="E131" s="478">
        <v>-10.204081632653061</v>
      </c>
    </row>
    <row r="132" spans="1:5" x14ac:dyDescent="0.25">
      <c r="A132" s="475" t="s">
        <v>935</v>
      </c>
      <c r="B132" s="476">
        <v>13</v>
      </c>
      <c r="C132" s="477">
        <v>9500</v>
      </c>
      <c r="D132" s="45">
        <v>13100</v>
      </c>
      <c r="E132" s="478">
        <v>37.894736842105267</v>
      </c>
    </row>
    <row r="133" spans="1:5" x14ac:dyDescent="0.25">
      <c r="A133" s="475" t="s">
        <v>589</v>
      </c>
      <c r="B133" s="476">
        <v>24.8</v>
      </c>
      <c r="C133" s="477">
        <v>38500</v>
      </c>
      <c r="D133" s="45">
        <v>39400</v>
      </c>
      <c r="E133" s="478">
        <v>2.3376623376623376</v>
      </c>
    </row>
    <row r="134" spans="1:5" x14ac:dyDescent="0.25">
      <c r="A134" s="475" t="s">
        <v>590</v>
      </c>
      <c r="B134" s="476">
        <v>43.5</v>
      </c>
      <c r="C134" s="477">
        <v>95900</v>
      </c>
      <c r="D134" s="45">
        <v>149900</v>
      </c>
      <c r="E134" s="478">
        <v>56.308654848800835</v>
      </c>
    </row>
    <row r="135" spans="1:5" x14ac:dyDescent="0.25">
      <c r="A135" s="475" t="s">
        <v>592</v>
      </c>
      <c r="B135" s="476">
        <v>42.5</v>
      </c>
      <c r="C135" s="477">
        <v>66200</v>
      </c>
      <c r="D135" s="45">
        <v>110300</v>
      </c>
      <c r="E135" s="478">
        <v>66.616314199395759</v>
      </c>
    </row>
    <row r="136" spans="1:5" x14ac:dyDescent="0.25">
      <c r="A136" s="475" t="s">
        <v>936</v>
      </c>
      <c r="B136" s="476">
        <v>13.200000000000001</v>
      </c>
      <c r="C136" s="477">
        <v>15900</v>
      </c>
      <c r="D136" s="45">
        <v>12700</v>
      </c>
      <c r="E136" s="478">
        <v>-20.125786163522015</v>
      </c>
    </row>
    <row r="137" spans="1:5" x14ac:dyDescent="0.25">
      <c r="A137" s="475" t="s">
        <v>937</v>
      </c>
      <c r="B137" s="476">
        <v>16.600000000000001</v>
      </c>
      <c r="C137" s="477">
        <v>26800</v>
      </c>
      <c r="D137" s="45">
        <v>27500</v>
      </c>
      <c r="E137" s="478">
        <v>2.6119402985074625</v>
      </c>
    </row>
    <row r="138" spans="1:5" x14ac:dyDescent="0.25">
      <c r="A138" s="475" t="s">
        <v>938</v>
      </c>
      <c r="B138" s="476">
        <v>18.5</v>
      </c>
      <c r="C138" s="477">
        <v>39000</v>
      </c>
      <c r="D138" s="45">
        <v>42200</v>
      </c>
      <c r="E138" s="478">
        <v>8.2051282051282044</v>
      </c>
    </row>
    <row r="139" spans="1:5" x14ac:dyDescent="0.25">
      <c r="A139" s="475" t="s">
        <v>459</v>
      </c>
      <c r="B139" s="476">
        <v>28.199999999999996</v>
      </c>
      <c r="C139" s="477">
        <v>45200</v>
      </c>
      <c r="D139" s="45">
        <v>72400</v>
      </c>
      <c r="E139" s="478">
        <v>60.176991150442483</v>
      </c>
    </row>
    <row r="140" spans="1:5" x14ac:dyDescent="0.25">
      <c r="A140" s="475" t="s">
        <v>595</v>
      </c>
      <c r="B140" s="476">
        <v>12.7</v>
      </c>
      <c r="C140" s="477">
        <v>15600</v>
      </c>
      <c r="D140" s="45">
        <v>16200</v>
      </c>
      <c r="E140" s="478">
        <v>3.8461538461538463</v>
      </c>
    </row>
    <row r="141" spans="1:5" x14ac:dyDescent="0.25">
      <c r="A141" s="475" t="s">
        <v>939</v>
      </c>
      <c r="B141" s="476">
        <v>13.100000000000001</v>
      </c>
      <c r="C141" s="477">
        <v>20200</v>
      </c>
      <c r="D141" s="45">
        <v>18900</v>
      </c>
      <c r="E141" s="478">
        <v>-6.435643564356436</v>
      </c>
    </row>
    <row r="142" spans="1:5" x14ac:dyDescent="0.25">
      <c r="A142" s="475" t="s">
        <v>940</v>
      </c>
      <c r="B142" s="476">
        <v>14.499999999999998</v>
      </c>
      <c r="C142" s="477">
        <v>19900</v>
      </c>
      <c r="D142" s="45">
        <v>18100</v>
      </c>
      <c r="E142" s="478">
        <v>-9.0452261306532673</v>
      </c>
    </row>
    <row r="143" spans="1:5" x14ac:dyDescent="0.25">
      <c r="A143" s="475" t="s">
        <v>597</v>
      </c>
      <c r="B143" s="476">
        <v>28.999999999999996</v>
      </c>
      <c r="C143" s="477">
        <v>44800</v>
      </c>
      <c r="D143" s="45">
        <v>56900</v>
      </c>
      <c r="E143" s="478">
        <v>27.008928571428569</v>
      </c>
    </row>
    <row r="144" spans="1:5" x14ac:dyDescent="0.25">
      <c r="A144" s="475" t="s">
        <v>598</v>
      </c>
      <c r="B144" s="476">
        <v>23.3</v>
      </c>
      <c r="C144" s="477">
        <v>29700</v>
      </c>
      <c r="D144" s="45">
        <v>29800</v>
      </c>
      <c r="E144" s="478">
        <v>0.33670033670033667</v>
      </c>
    </row>
    <row r="145" spans="1:5" x14ac:dyDescent="0.25">
      <c r="A145" s="475" t="s">
        <v>846</v>
      </c>
      <c r="B145" s="476">
        <v>24.6</v>
      </c>
      <c r="C145" s="477">
        <v>27600</v>
      </c>
      <c r="D145" s="45">
        <v>30100</v>
      </c>
      <c r="E145" s="478">
        <v>9.0579710144927539</v>
      </c>
    </row>
    <row r="146" spans="1:5" x14ac:dyDescent="0.25">
      <c r="A146" s="475" t="s">
        <v>600</v>
      </c>
      <c r="B146" s="476">
        <v>14.899999999999999</v>
      </c>
      <c r="C146" s="477">
        <v>16000</v>
      </c>
      <c r="D146" s="45">
        <v>17300</v>
      </c>
      <c r="E146" s="478">
        <v>8.125</v>
      </c>
    </row>
    <row r="147" spans="1:5" x14ac:dyDescent="0.25">
      <c r="A147" s="475" t="s">
        <v>599</v>
      </c>
      <c r="B147" s="476">
        <v>15.5</v>
      </c>
      <c r="C147" s="477">
        <v>19900</v>
      </c>
      <c r="D147" s="45">
        <v>17300</v>
      </c>
      <c r="E147" s="478">
        <v>-13.06532663316583</v>
      </c>
    </row>
    <row r="148" spans="1:5" x14ac:dyDescent="0.25">
      <c r="A148" s="475" t="s">
        <v>461</v>
      </c>
      <c r="B148" s="476">
        <v>22.3</v>
      </c>
      <c r="C148" s="477">
        <v>29600</v>
      </c>
      <c r="D148" s="45">
        <v>40600</v>
      </c>
      <c r="E148" s="478">
        <v>37.162162162162161</v>
      </c>
    </row>
    <row r="149" spans="1:5" x14ac:dyDescent="0.25">
      <c r="A149" s="475" t="s">
        <v>462</v>
      </c>
      <c r="B149" s="476">
        <v>37.1</v>
      </c>
      <c r="C149" s="477">
        <v>88600</v>
      </c>
      <c r="D149" s="45">
        <v>167700</v>
      </c>
      <c r="E149" s="478">
        <v>89.277652370203171</v>
      </c>
    </row>
    <row r="150" spans="1:5" x14ac:dyDescent="0.25">
      <c r="A150" s="475" t="s">
        <v>463</v>
      </c>
      <c r="B150" s="476">
        <v>24.5</v>
      </c>
      <c r="C150" s="477">
        <v>31000</v>
      </c>
      <c r="D150" s="45">
        <v>39500</v>
      </c>
      <c r="E150" s="478">
        <v>27.419354838709676</v>
      </c>
    </row>
    <row r="151" spans="1:5" x14ac:dyDescent="0.25">
      <c r="A151" s="475" t="s">
        <v>464</v>
      </c>
      <c r="B151" s="476">
        <v>24.8</v>
      </c>
      <c r="C151" s="477">
        <v>28500</v>
      </c>
      <c r="D151" s="45">
        <v>42600</v>
      </c>
      <c r="E151" s="478">
        <v>49.473684210526315</v>
      </c>
    </row>
    <row r="152" spans="1:5" x14ac:dyDescent="0.25">
      <c r="A152" s="475" t="s">
        <v>941</v>
      </c>
      <c r="B152" s="476">
        <v>15.4</v>
      </c>
      <c r="C152" s="477">
        <v>36000</v>
      </c>
      <c r="D152" s="45">
        <v>44800</v>
      </c>
      <c r="E152" s="478">
        <v>24.444444444444443</v>
      </c>
    </row>
    <row r="153" spans="1:5" x14ac:dyDescent="0.25">
      <c r="A153" s="475" t="s">
        <v>942</v>
      </c>
      <c r="B153" s="476">
        <v>9.5</v>
      </c>
      <c r="C153" s="477">
        <v>14400</v>
      </c>
      <c r="D153" s="45">
        <v>13600</v>
      </c>
      <c r="E153" s="478">
        <v>-5.5555555555555554</v>
      </c>
    </row>
    <row r="154" spans="1:5" x14ac:dyDescent="0.25">
      <c r="A154" s="475" t="s">
        <v>601</v>
      </c>
      <c r="B154" s="476">
        <v>14.099999999999998</v>
      </c>
      <c r="C154" s="477">
        <v>19200</v>
      </c>
      <c r="D154" s="45">
        <v>14600</v>
      </c>
      <c r="E154" s="478">
        <v>-23.958333333333336</v>
      </c>
    </row>
    <row r="155" spans="1:5" x14ac:dyDescent="0.25">
      <c r="A155" s="475" t="s">
        <v>602</v>
      </c>
      <c r="B155" s="476">
        <v>23.9</v>
      </c>
      <c r="C155" s="477">
        <v>41100</v>
      </c>
      <c r="D155" s="45">
        <v>45500</v>
      </c>
      <c r="E155" s="478">
        <v>10.70559610705596</v>
      </c>
    </row>
    <row r="156" spans="1:5" x14ac:dyDescent="0.25">
      <c r="A156" s="475" t="s">
        <v>943</v>
      </c>
      <c r="B156" s="476">
        <v>8.6999999999999993</v>
      </c>
      <c r="C156" s="477">
        <v>12800</v>
      </c>
      <c r="D156" s="45">
        <v>12300</v>
      </c>
      <c r="E156" s="478">
        <v>-3.90625</v>
      </c>
    </row>
    <row r="157" spans="1:5" x14ac:dyDescent="0.25">
      <c r="A157" s="475" t="s">
        <v>944</v>
      </c>
      <c r="B157" s="476">
        <v>12.4</v>
      </c>
      <c r="C157" s="477">
        <v>19100</v>
      </c>
      <c r="D157" s="45">
        <v>14200</v>
      </c>
      <c r="E157" s="478">
        <v>-25.654450261780106</v>
      </c>
    </row>
    <row r="158" spans="1:5" x14ac:dyDescent="0.25">
      <c r="A158" s="475" t="s">
        <v>603</v>
      </c>
      <c r="B158" s="476">
        <v>24</v>
      </c>
      <c r="C158" s="477">
        <v>30600</v>
      </c>
      <c r="D158" s="45">
        <v>32700</v>
      </c>
      <c r="E158" s="478">
        <v>6.8627450980392162</v>
      </c>
    </row>
    <row r="159" spans="1:5" x14ac:dyDescent="0.25">
      <c r="A159" s="475" t="s">
        <v>604</v>
      </c>
      <c r="B159" s="476">
        <v>22.5</v>
      </c>
      <c r="C159" s="477">
        <v>31200</v>
      </c>
      <c r="D159" s="45">
        <v>27600</v>
      </c>
      <c r="E159" s="478">
        <v>-11.538461538461538</v>
      </c>
    </row>
    <row r="160" spans="1:5" x14ac:dyDescent="0.25">
      <c r="A160" s="475" t="s">
        <v>945</v>
      </c>
      <c r="B160" s="476">
        <v>28.7</v>
      </c>
      <c r="C160" s="477">
        <v>102000</v>
      </c>
      <c r="D160" s="45">
        <v>123800</v>
      </c>
      <c r="E160" s="478">
        <v>21.372549019607842</v>
      </c>
    </row>
    <row r="161" spans="1:5" x14ac:dyDescent="0.25">
      <c r="A161" s="475" t="s">
        <v>946</v>
      </c>
      <c r="B161" s="476">
        <v>11.5</v>
      </c>
      <c r="C161" s="477">
        <v>15100</v>
      </c>
      <c r="D161" s="45">
        <v>17900</v>
      </c>
      <c r="E161" s="478">
        <v>18.543046357615893</v>
      </c>
    </row>
    <row r="162" spans="1:5" x14ac:dyDescent="0.25">
      <c r="A162" s="475" t="s">
        <v>465</v>
      </c>
      <c r="B162" s="476">
        <v>28.1</v>
      </c>
      <c r="C162" s="477">
        <v>51200</v>
      </c>
      <c r="D162" s="45">
        <v>64100</v>
      </c>
      <c r="E162" s="478">
        <v>25.1953125</v>
      </c>
    </row>
    <row r="163" spans="1:5" x14ac:dyDescent="0.25">
      <c r="A163" s="475" t="s">
        <v>947</v>
      </c>
      <c r="B163" s="476">
        <v>38.200000000000003</v>
      </c>
      <c r="C163" s="477">
        <v>111400</v>
      </c>
      <c r="D163" s="45">
        <v>102700</v>
      </c>
      <c r="E163" s="478">
        <v>-7.8096947935368046</v>
      </c>
    </row>
    <row r="164" spans="1:5" x14ac:dyDescent="0.25">
      <c r="A164" s="475" t="s">
        <v>605</v>
      </c>
      <c r="B164" s="476">
        <v>11.4</v>
      </c>
      <c r="C164" s="477">
        <v>22300</v>
      </c>
      <c r="D164" s="45">
        <v>17000</v>
      </c>
      <c r="E164" s="478">
        <v>-23.766816143497756</v>
      </c>
    </row>
    <row r="165" spans="1:5" x14ac:dyDescent="0.25">
      <c r="A165" s="475" t="s">
        <v>606</v>
      </c>
      <c r="B165" s="476">
        <v>22</v>
      </c>
      <c r="C165" s="477">
        <v>31500</v>
      </c>
      <c r="D165" s="45">
        <v>31600</v>
      </c>
      <c r="E165" s="478">
        <v>0.31746031746031744</v>
      </c>
    </row>
    <row r="166" spans="1:5" x14ac:dyDescent="0.25">
      <c r="A166" s="475" t="s">
        <v>948</v>
      </c>
      <c r="B166" s="476">
        <v>37.6</v>
      </c>
      <c r="C166" s="477">
        <v>164300</v>
      </c>
      <c r="D166" s="45">
        <v>349100</v>
      </c>
      <c r="E166" s="478">
        <v>112.47717589774801</v>
      </c>
    </row>
    <row r="167" spans="1:5" x14ac:dyDescent="0.25">
      <c r="A167" s="475" t="s">
        <v>949</v>
      </c>
      <c r="B167" s="476">
        <v>16.5</v>
      </c>
      <c r="C167" s="477">
        <v>25900</v>
      </c>
      <c r="D167" s="45">
        <v>25600</v>
      </c>
      <c r="E167" s="478">
        <v>-1.1583011583011582</v>
      </c>
    </row>
    <row r="168" spans="1:5" x14ac:dyDescent="0.25">
      <c r="A168" s="475" t="s">
        <v>607</v>
      </c>
      <c r="B168" s="476">
        <v>18.5</v>
      </c>
      <c r="C168" s="477">
        <v>25100</v>
      </c>
      <c r="D168" s="45">
        <v>42800</v>
      </c>
      <c r="E168" s="478">
        <v>70.517928286852595</v>
      </c>
    </row>
    <row r="169" spans="1:5" x14ac:dyDescent="0.25">
      <c r="A169" s="475" t="s">
        <v>950</v>
      </c>
      <c r="B169" s="476">
        <v>16.600000000000001</v>
      </c>
      <c r="C169" s="477">
        <v>33400</v>
      </c>
      <c r="D169" s="45">
        <v>24400</v>
      </c>
      <c r="E169" s="478">
        <v>-26.946107784431138</v>
      </c>
    </row>
    <row r="170" spans="1:5" x14ac:dyDescent="0.25">
      <c r="A170" s="475" t="s">
        <v>608</v>
      </c>
      <c r="B170" s="476">
        <v>16.8</v>
      </c>
      <c r="C170" s="477">
        <v>23700</v>
      </c>
      <c r="D170" s="45">
        <v>21100</v>
      </c>
      <c r="E170" s="478">
        <v>-10.970464135021098</v>
      </c>
    </row>
    <row r="171" spans="1:5" x14ac:dyDescent="0.25">
      <c r="A171" s="475" t="s">
        <v>609</v>
      </c>
      <c r="B171" s="476">
        <v>21.7</v>
      </c>
      <c r="C171" s="477">
        <v>20000</v>
      </c>
      <c r="D171" s="45">
        <v>20200</v>
      </c>
      <c r="E171" s="478">
        <v>1</v>
      </c>
    </row>
    <row r="172" spans="1:5" x14ac:dyDescent="0.25">
      <c r="A172" s="475" t="s">
        <v>951</v>
      </c>
      <c r="B172" s="476">
        <v>20.8</v>
      </c>
      <c r="C172" s="477">
        <v>44300</v>
      </c>
      <c r="D172" s="45">
        <v>45800</v>
      </c>
      <c r="E172" s="478">
        <v>3.3860045146726865</v>
      </c>
    </row>
    <row r="173" spans="1:5" x14ac:dyDescent="0.25">
      <c r="A173" s="475" t="s">
        <v>952</v>
      </c>
      <c r="B173" s="476">
        <v>27.3</v>
      </c>
      <c r="C173" s="477">
        <v>48500</v>
      </c>
      <c r="D173" s="45">
        <v>82800</v>
      </c>
      <c r="E173" s="478">
        <v>70.721649484536087</v>
      </c>
    </row>
    <row r="174" spans="1:5" x14ac:dyDescent="0.25">
      <c r="A174" s="475" t="s">
        <v>466</v>
      </c>
      <c r="B174" s="476">
        <v>24.8</v>
      </c>
      <c r="C174" s="477">
        <v>32900</v>
      </c>
      <c r="D174" s="45">
        <v>35400</v>
      </c>
      <c r="E174" s="478">
        <v>7.598784194528875</v>
      </c>
    </row>
    <row r="175" spans="1:5" x14ac:dyDescent="0.25">
      <c r="A175" s="475" t="s">
        <v>611</v>
      </c>
      <c r="B175" s="476">
        <v>15.4</v>
      </c>
      <c r="C175" s="477">
        <v>17400</v>
      </c>
      <c r="D175" s="45">
        <v>13200</v>
      </c>
      <c r="E175" s="478">
        <v>-24.137931034482758</v>
      </c>
    </row>
    <row r="176" spans="1:5" x14ac:dyDescent="0.25">
      <c r="A176" s="475" t="s">
        <v>953</v>
      </c>
      <c r="B176" s="476">
        <v>17.299999999999997</v>
      </c>
      <c r="C176" s="477">
        <v>19900</v>
      </c>
      <c r="D176" s="45">
        <v>16300</v>
      </c>
      <c r="E176" s="478">
        <v>-18.090452261306535</v>
      </c>
    </row>
    <row r="177" spans="1:5" x14ac:dyDescent="0.25">
      <c r="A177" s="475" t="s">
        <v>612</v>
      </c>
      <c r="B177" s="476">
        <v>22</v>
      </c>
      <c r="C177" s="477">
        <v>30900</v>
      </c>
      <c r="D177" s="45">
        <v>25100</v>
      </c>
      <c r="E177" s="478">
        <v>-18.770226537216828</v>
      </c>
    </row>
    <row r="178" spans="1:5" x14ac:dyDescent="0.25">
      <c r="A178" s="475" t="s">
        <v>954</v>
      </c>
      <c r="B178" s="476">
        <v>32.6</v>
      </c>
      <c r="C178" s="477">
        <v>65600</v>
      </c>
      <c r="D178" s="45">
        <v>91600</v>
      </c>
      <c r="E178" s="478">
        <v>39.634146341463413</v>
      </c>
    </row>
    <row r="179" spans="1:5" x14ac:dyDescent="0.25">
      <c r="A179" s="475" t="s">
        <v>955</v>
      </c>
      <c r="B179" s="476">
        <v>32.9</v>
      </c>
      <c r="C179" s="477">
        <v>101400</v>
      </c>
      <c r="D179" s="45">
        <v>108700</v>
      </c>
      <c r="E179" s="478">
        <v>7.1992110453648923</v>
      </c>
    </row>
    <row r="180" spans="1:5" x14ac:dyDescent="0.25">
      <c r="A180" s="475" t="s">
        <v>956</v>
      </c>
      <c r="B180" s="476">
        <v>15.2</v>
      </c>
      <c r="C180" s="477">
        <v>29200</v>
      </c>
      <c r="D180" s="45">
        <v>30200</v>
      </c>
      <c r="E180" s="478">
        <v>3.4246575342465753</v>
      </c>
    </row>
    <row r="181" spans="1:5" x14ac:dyDescent="0.25">
      <c r="A181" s="475" t="s">
        <v>614</v>
      </c>
      <c r="B181" s="476">
        <v>17.599999999999998</v>
      </c>
      <c r="C181" s="477">
        <v>22800</v>
      </c>
      <c r="D181" s="45">
        <v>20700</v>
      </c>
      <c r="E181" s="478">
        <v>-9.2105263157894726</v>
      </c>
    </row>
    <row r="182" spans="1:5" x14ac:dyDescent="0.25">
      <c r="A182" s="475" t="s">
        <v>616</v>
      </c>
      <c r="B182" s="476">
        <v>12.2</v>
      </c>
      <c r="C182" s="477">
        <v>28700</v>
      </c>
      <c r="D182" s="45">
        <v>26300</v>
      </c>
      <c r="E182" s="478">
        <v>-8.3623693379790947</v>
      </c>
    </row>
    <row r="183" spans="1:5" x14ac:dyDescent="0.25">
      <c r="A183" s="475" t="s">
        <v>957</v>
      </c>
      <c r="B183" s="476">
        <v>19</v>
      </c>
      <c r="C183" s="477">
        <v>23500</v>
      </c>
      <c r="D183" s="45">
        <v>23200</v>
      </c>
      <c r="E183" s="478">
        <v>-1.2765957446808509</v>
      </c>
    </row>
    <row r="184" spans="1:5" x14ac:dyDescent="0.25">
      <c r="A184" s="475" t="s">
        <v>618</v>
      </c>
      <c r="B184" s="476">
        <v>18.7</v>
      </c>
      <c r="C184" s="477">
        <v>34700</v>
      </c>
      <c r="D184" s="45">
        <v>48400</v>
      </c>
      <c r="E184" s="478">
        <v>39.481268011527376</v>
      </c>
    </row>
    <row r="185" spans="1:5" x14ac:dyDescent="0.25">
      <c r="A185" s="475" t="s">
        <v>958</v>
      </c>
      <c r="B185" s="476">
        <v>27.3</v>
      </c>
      <c r="C185" s="477">
        <v>33900</v>
      </c>
      <c r="D185" s="45">
        <v>42800</v>
      </c>
      <c r="E185" s="478">
        <v>26.253687315634217</v>
      </c>
    </row>
    <row r="186" spans="1:5" x14ac:dyDescent="0.25">
      <c r="A186" s="475" t="s">
        <v>959</v>
      </c>
      <c r="B186" s="476">
        <v>11.600000000000001</v>
      </c>
      <c r="C186" s="477">
        <v>13900</v>
      </c>
      <c r="D186" s="45">
        <v>12100</v>
      </c>
      <c r="E186" s="478">
        <v>-12.949640287769784</v>
      </c>
    </row>
    <row r="187" spans="1:5" x14ac:dyDescent="0.25">
      <c r="A187" s="475" t="s">
        <v>617</v>
      </c>
      <c r="B187" s="476">
        <v>18.7</v>
      </c>
      <c r="C187" s="477">
        <v>37800</v>
      </c>
      <c r="D187" s="45">
        <v>35100</v>
      </c>
      <c r="E187" s="478">
        <v>-7.1428571428571423</v>
      </c>
    </row>
    <row r="188" spans="1:5" x14ac:dyDescent="0.25">
      <c r="A188" s="475" t="s">
        <v>615</v>
      </c>
      <c r="B188" s="476">
        <v>20.599999999999998</v>
      </c>
      <c r="C188" s="477">
        <v>28300</v>
      </c>
      <c r="D188" s="45">
        <v>24200</v>
      </c>
      <c r="E188" s="478">
        <v>-14.487632508833922</v>
      </c>
    </row>
    <row r="189" spans="1:5" x14ac:dyDescent="0.25">
      <c r="A189" s="475" t="s">
        <v>960</v>
      </c>
      <c r="B189" s="476">
        <v>21.7</v>
      </c>
      <c r="C189" s="477">
        <v>23500</v>
      </c>
      <c r="D189" s="45">
        <v>32700</v>
      </c>
      <c r="E189" s="478">
        <v>39.148936170212764</v>
      </c>
    </row>
    <row r="190" spans="1:5" x14ac:dyDescent="0.25">
      <c r="A190" s="475" t="s">
        <v>961</v>
      </c>
      <c r="B190" s="476">
        <v>31.3</v>
      </c>
      <c r="C190" s="477">
        <v>56000</v>
      </c>
      <c r="D190" s="45">
        <v>54900</v>
      </c>
      <c r="E190" s="478">
        <v>-1.9642857142857142</v>
      </c>
    </row>
    <row r="191" spans="1:5" x14ac:dyDescent="0.25">
      <c r="A191" s="475" t="s">
        <v>962</v>
      </c>
      <c r="B191" s="476">
        <v>17.5</v>
      </c>
      <c r="C191" s="477">
        <v>19800</v>
      </c>
      <c r="D191" s="45">
        <v>42100</v>
      </c>
      <c r="E191" s="478">
        <v>112.62626262626263</v>
      </c>
    </row>
    <row r="192" spans="1:5" x14ac:dyDescent="0.25">
      <c r="A192" s="475" t="s">
        <v>963</v>
      </c>
      <c r="B192" s="476">
        <v>21</v>
      </c>
      <c r="C192" s="477">
        <v>21600</v>
      </c>
      <c r="D192" s="45">
        <v>22600</v>
      </c>
      <c r="E192" s="478">
        <v>4.6296296296296298</v>
      </c>
    </row>
    <row r="193" spans="1:5" x14ac:dyDescent="0.25">
      <c r="A193" s="475" t="s">
        <v>620</v>
      </c>
      <c r="B193" s="476">
        <v>29.7</v>
      </c>
      <c r="C193" s="477">
        <v>76400</v>
      </c>
      <c r="D193" s="45">
        <v>105700</v>
      </c>
      <c r="E193" s="478">
        <v>38.35078534031414</v>
      </c>
    </row>
    <row r="194" spans="1:5" x14ac:dyDescent="0.25">
      <c r="A194" s="475" t="s">
        <v>621</v>
      </c>
      <c r="B194" s="476">
        <v>19.3</v>
      </c>
      <c r="C194" s="477">
        <v>10300</v>
      </c>
      <c r="D194" s="45">
        <v>11300</v>
      </c>
      <c r="E194" s="478">
        <v>9.7087378640776691</v>
      </c>
    </row>
    <row r="195" spans="1:5" x14ac:dyDescent="0.25">
      <c r="A195" s="475" t="s">
        <v>622</v>
      </c>
      <c r="B195" s="476">
        <v>15.4</v>
      </c>
      <c r="C195" s="477">
        <v>19900</v>
      </c>
      <c r="D195" s="45">
        <v>18300</v>
      </c>
      <c r="E195" s="478">
        <v>-8.0402010050251249</v>
      </c>
    </row>
    <row r="196" spans="1:5" x14ac:dyDescent="0.25">
      <c r="A196" s="475" t="s">
        <v>623</v>
      </c>
      <c r="B196" s="476">
        <v>17</v>
      </c>
      <c r="C196" s="477">
        <v>27500</v>
      </c>
      <c r="D196" s="45">
        <v>21900</v>
      </c>
      <c r="E196" s="478">
        <v>-20.363636363636363</v>
      </c>
    </row>
    <row r="197" spans="1:5" x14ac:dyDescent="0.25">
      <c r="A197" s="475" t="s">
        <v>624</v>
      </c>
      <c r="B197" s="476">
        <v>16.8</v>
      </c>
      <c r="C197" s="477">
        <v>28400</v>
      </c>
      <c r="D197" s="45">
        <v>26100</v>
      </c>
      <c r="E197" s="478">
        <v>-8.0985915492957758</v>
      </c>
    </row>
    <row r="198" spans="1:5" x14ac:dyDescent="0.25">
      <c r="A198" s="475" t="s">
        <v>625</v>
      </c>
      <c r="B198" s="476">
        <v>29.2</v>
      </c>
      <c r="C198" s="477">
        <v>68300</v>
      </c>
      <c r="D198" s="45">
        <v>107200</v>
      </c>
      <c r="E198" s="478">
        <v>56.954612005856518</v>
      </c>
    </row>
    <row r="199" spans="1:5" x14ac:dyDescent="0.25">
      <c r="A199" s="475" t="s">
        <v>964</v>
      </c>
      <c r="B199" s="476">
        <v>10.7</v>
      </c>
      <c r="C199" s="477">
        <v>9300</v>
      </c>
      <c r="D199" s="45">
        <v>9700</v>
      </c>
      <c r="E199" s="478">
        <v>4.3010752688172049</v>
      </c>
    </row>
    <row r="200" spans="1:5" x14ac:dyDescent="0.25">
      <c r="A200" s="475" t="s">
        <v>626</v>
      </c>
      <c r="B200" s="476">
        <v>21.7</v>
      </c>
      <c r="C200" s="477">
        <v>19000</v>
      </c>
      <c r="D200" s="45">
        <v>20600</v>
      </c>
      <c r="E200" s="478">
        <v>8.4210526315789469</v>
      </c>
    </row>
    <row r="201" spans="1:5" x14ac:dyDescent="0.25">
      <c r="A201" s="475" t="s">
        <v>627</v>
      </c>
      <c r="B201" s="476">
        <v>22.900000000000002</v>
      </c>
      <c r="C201" s="477">
        <v>22300</v>
      </c>
      <c r="D201" s="45">
        <v>24900</v>
      </c>
      <c r="E201" s="478">
        <v>11.659192825112108</v>
      </c>
    </row>
    <row r="202" spans="1:5" x14ac:dyDescent="0.25">
      <c r="A202" s="475" t="s">
        <v>965</v>
      </c>
      <c r="B202" s="476">
        <v>16.3</v>
      </c>
      <c r="C202" s="477">
        <v>27500</v>
      </c>
      <c r="D202" s="45">
        <v>24900</v>
      </c>
      <c r="E202" s="478">
        <v>-9.454545454545455</v>
      </c>
    </row>
    <row r="203" spans="1:5" x14ac:dyDescent="0.25">
      <c r="A203" s="475" t="s">
        <v>467</v>
      </c>
      <c r="B203" s="476">
        <v>23.400000000000002</v>
      </c>
      <c r="C203" s="477">
        <v>42300</v>
      </c>
      <c r="D203" s="45">
        <v>68800</v>
      </c>
      <c r="E203" s="478">
        <v>62.64775413711584</v>
      </c>
    </row>
    <row r="204" spans="1:5" x14ac:dyDescent="0.25">
      <c r="A204" s="475" t="s">
        <v>628</v>
      </c>
      <c r="B204" s="476">
        <v>12.4</v>
      </c>
      <c r="C204" s="477">
        <v>22400</v>
      </c>
      <c r="D204" s="45">
        <v>16200</v>
      </c>
      <c r="E204" s="478">
        <v>-27.678571428571431</v>
      </c>
    </row>
    <row r="205" spans="1:5" x14ac:dyDescent="0.25">
      <c r="A205" s="475" t="s">
        <v>630</v>
      </c>
      <c r="B205" s="476">
        <v>27.3</v>
      </c>
      <c r="C205" s="477">
        <v>34300</v>
      </c>
      <c r="D205" s="45">
        <v>45500</v>
      </c>
      <c r="E205" s="478">
        <v>32.653061224489797</v>
      </c>
    </row>
    <row r="206" spans="1:5" x14ac:dyDescent="0.25">
      <c r="A206" s="475" t="s">
        <v>629</v>
      </c>
      <c r="B206" s="476">
        <v>20.9</v>
      </c>
      <c r="C206" s="477">
        <v>33400</v>
      </c>
      <c r="D206" s="45">
        <v>38800</v>
      </c>
      <c r="E206" s="478">
        <v>16.167664670658681</v>
      </c>
    </row>
    <row r="207" spans="1:5" x14ac:dyDescent="0.25">
      <c r="A207" s="475" t="s">
        <v>966</v>
      </c>
      <c r="B207" s="476">
        <v>22.2</v>
      </c>
      <c r="C207" s="477">
        <v>19400</v>
      </c>
      <c r="D207" s="45">
        <v>19300</v>
      </c>
      <c r="E207" s="478">
        <v>-0.51546391752577314</v>
      </c>
    </row>
    <row r="208" spans="1:5" x14ac:dyDescent="0.25">
      <c r="A208" s="475" t="s">
        <v>967</v>
      </c>
      <c r="B208" s="476">
        <v>10.199999999999999</v>
      </c>
      <c r="C208" s="477">
        <v>15300</v>
      </c>
      <c r="D208" s="45">
        <v>18000</v>
      </c>
      <c r="E208" s="478">
        <v>17.647058823529413</v>
      </c>
    </row>
    <row r="209" spans="1:5" x14ac:dyDescent="0.25">
      <c r="A209" s="475" t="s">
        <v>968</v>
      </c>
      <c r="B209" s="476">
        <v>36.700000000000003</v>
      </c>
      <c r="C209" s="477">
        <v>73200</v>
      </c>
      <c r="D209" s="45">
        <v>157600</v>
      </c>
      <c r="E209" s="478">
        <v>115.30054644808743</v>
      </c>
    </row>
    <row r="210" spans="1:5" x14ac:dyDescent="0.25">
      <c r="A210" s="475" t="s">
        <v>969</v>
      </c>
      <c r="B210" s="476">
        <v>31.900000000000002</v>
      </c>
      <c r="C210" s="477">
        <v>54900</v>
      </c>
      <c r="D210" s="45">
        <v>65600</v>
      </c>
      <c r="E210" s="478">
        <v>19.489981785063755</v>
      </c>
    </row>
    <row r="211" spans="1:5" x14ac:dyDescent="0.25">
      <c r="A211" s="475" t="s">
        <v>631</v>
      </c>
      <c r="B211" s="476">
        <v>22.400000000000002</v>
      </c>
      <c r="C211" s="477">
        <v>39100</v>
      </c>
      <c r="D211" s="45">
        <v>38900</v>
      </c>
      <c r="E211" s="478">
        <v>-0.51150895140664965</v>
      </c>
    </row>
    <row r="212" spans="1:5" x14ac:dyDescent="0.25">
      <c r="A212" s="475" t="s">
        <v>970</v>
      </c>
      <c r="B212" s="476">
        <v>22.2</v>
      </c>
      <c r="C212" s="477">
        <v>41000</v>
      </c>
      <c r="D212" s="45">
        <v>42000</v>
      </c>
      <c r="E212" s="478">
        <v>2.4390243902439024</v>
      </c>
    </row>
    <row r="213" spans="1:5" x14ac:dyDescent="0.25">
      <c r="A213" s="475" t="s">
        <v>971</v>
      </c>
      <c r="B213" s="476">
        <v>10.9</v>
      </c>
      <c r="C213" s="477">
        <v>13300</v>
      </c>
      <c r="D213" s="45">
        <v>14500</v>
      </c>
      <c r="E213" s="478">
        <v>9.0225563909774422</v>
      </c>
    </row>
    <row r="214" spans="1:5" x14ac:dyDescent="0.25">
      <c r="A214" s="475" t="s">
        <v>632</v>
      </c>
      <c r="B214" s="476">
        <v>29.599999999999998</v>
      </c>
      <c r="C214" s="477">
        <v>60300</v>
      </c>
      <c r="D214" s="45">
        <v>74300</v>
      </c>
      <c r="E214" s="478">
        <v>23.217247097844112</v>
      </c>
    </row>
    <row r="215" spans="1:5" x14ac:dyDescent="0.25">
      <c r="A215" s="475" t="s">
        <v>972</v>
      </c>
      <c r="B215" s="476">
        <v>18.7</v>
      </c>
      <c r="C215" s="477">
        <v>56900</v>
      </c>
      <c r="D215" s="45">
        <v>83800</v>
      </c>
      <c r="E215" s="478">
        <v>47.27592267135325</v>
      </c>
    </row>
    <row r="216" spans="1:5" x14ac:dyDescent="0.25">
      <c r="A216" s="475" t="s">
        <v>973</v>
      </c>
      <c r="B216" s="476">
        <v>18.399999999999999</v>
      </c>
      <c r="C216" s="477">
        <v>18300</v>
      </c>
      <c r="D216" s="45">
        <v>22700</v>
      </c>
      <c r="E216" s="478">
        <v>24.043715846994534</v>
      </c>
    </row>
    <row r="217" spans="1:5" x14ac:dyDescent="0.25">
      <c r="A217" s="475" t="s">
        <v>633</v>
      </c>
      <c r="B217" s="476">
        <v>15.8</v>
      </c>
      <c r="C217" s="477">
        <v>27300</v>
      </c>
      <c r="D217" s="45">
        <v>23400</v>
      </c>
      <c r="E217" s="478">
        <v>-14.285714285714285</v>
      </c>
    </row>
    <row r="218" spans="1:5" x14ac:dyDescent="0.25">
      <c r="A218" s="475" t="s">
        <v>974</v>
      </c>
      <c r="B218" s="476">
        <v>22.5</v>
      </c>
      <c r="C218" s="477">
        <v>38900</v>
      </c>
      <c r="D218" s="45">
        <v>40700</v>
      </c>
      <c r="E218" s="478">
        <v>4.6272493573264777</v>
      </c>
    </row>
    <row r="219" spans="1:5" x14ac:dyDescent="0.25">
      <c r="A219" s="475" t="s">
        <v>637</v>
      </c>
      <c r="B219" s="476">
        <v>18.7</v>
      </c>
      <c r="C219" s="477">
        <v>36600</v>
      </c>
      <c r="D219" s="45">
        <v>45200</v>
      </c>
      <c r="E219" s="478">
        <v>23.497267759562842</v>
      </c>
    </row>
    <row r="220" spans="1:5" x14ac:dyDescent="0.25">
      <c r="A220" s="475" t="s">
        <v>635</v>
      </c>
      <c r="B220" s="476">
        <v>20.3</v>
      </c>
      <c r="C220" s="477">
        <v>20600</v>
      </c>
      <c r="D220" s="45">
        <v>23600</v>
      </c>
      <c r="E220" s="478">
        <v>14.563106796116504</v>
      </c>
    </row>
    <row r="221" spans="1:5" x14ac:dyDescent="0.25">
      <c r="A221" s="475" t="s">
        <v>638</v>
      </c>
      <c r="B221" s="476">
        <v>24.4</v>
      </c>
      <c r="C221" s="477">
        <v>44100</v>
      </c>
      <c r="D221" s="45">
        <v>62300</v>
      </c>
      <c r="E221" s="478">
        <v>41.269841269841265</v>
      </c>
    </row>
    <row r="222" spans="1:5" x14ac:dyDescent="0.25">
      <c r="A222" s="475" t="s">
        <v>975</v>
      </c>
      <c r="B222" s="476">
        <v>26.400000000000002</v>
      </c>
      <c r="C222" s="477">
        <v>35300</v>
      </c>
      <c r="D222" s="45">
        <v>26700</v>
      </c>
      <c r="E222" s="478">
        <v>-24.362606232294617</v>
      </c>
    </row>
    <row r="223" spans="1:5" x14ac:dyDescent="0.25">
      <c r="A223" s="475" t="s">
        <v>849</v>
      </c>
      <c r="B223" s="476">
        <v>21.7</v>
      </c>
      <c r="C223" s="477">
        <v>24000</v>
      </c>
      <c r="D223" s="45">
        <v>31800</v>
      </c>
      <c r="E223" s="478">
        <v>32.5</v>
      </c>
    </row>
    <row r="224" spans="1:5" x14ac:dyDescent="0.25">
      <c r="A224" s="475" t="s">
        <v>636</v>
      </c>
      <c r="B224" s="476">
        <v>21.3</v>
      </c>
      <c r="C224" s="477">
        <v>36800</v>
      </c>
      <c r="D224" s="45">
        <v>35600</v>
      </c>
      <c r="E224" s="478">
        <v>-3.2608695652173911</v>
      </c>
    </row>
    <row r="225" spans="1:5" x14ac:dyDescent="0.25">
      <c r="A225" s="475" t="s">
        <v>639</v>
      </c>
      <c r="B225" s="476">
        <v>25</v>
      </c>
      <c r="C225" s="477">
        <v>36800</v>
      </c>
      <c r="D225" s="45">
        <v>73800</v>
      </c>
      <c r="E225" s="478">
        <v>100.54347826086956</v>
      </c>
    </row>
    <row r="226" spans="1:5" x14ac:dyDescent="0.25">
      <c r="A226" s="475" t="s">
        <v>634</v>
      </c>
      <c r="B226" s="476">
        <v>18.600000000000001</v>
      </c>
      <c r="C226" s="477">
        <v>38300</v>
      </c>
      <c r="D226" s="45">
        <v>37300</v>
      </c>
      <c r="E226" s="478">
        <v>-2.610966057441253</v>
      </c>
    </row>
    <row r="227" spans="1:5" x14ac:dyDescent="0.25">
      <c r="A227" s="475" t="s">
        <v>469</v>
      </c>
      <c r="B227" s="476">
        <v>21</v>
      </c>
      <c r="C227" s="477">
        <v>28900</v>
      </c>
      <c r="D227" s="45">
        <v>29700</v>
      </c>
      <c r="E227" s="478">
        <v>2.7681660899653981</v>
      </c>
    </row>
    <row r="228" spans="1:5" x14ac:dyDescent="0.25">
      <c r="A228" s="475" t="s">
        <v>976</v>
      </c>
      <c r="B228" s="476">
        <v>18</v>
      </c>
      <c r="C228" s="477">
        <v>21500</v>
      </c>
      <c r="D228" s="45">
        <v>19000</v>
      </c>
      <c r="E228" s="478">
        <v>-11.627906976744185</v>
      </c>
    </row>
    <row r="229" spans="1:5" x14ac:dyDescent="0.25">
      <c r="A229" s="475" t="s">
        <v>642</v>
      </c>
      <c r="B229" s="476">
        <v>19.3</v>
      </c>
      <c r="C229" s="477">
        <v>25600</v>
      </c>
      <c r="D229" s="45">
        <v>23000</v>
      </c>
      <c r="E229" s="478">
        <v>-10.15625</v>
      </c>
    </row>
    <row r="230" spans="1:5" x14ac:dyDescent="0.25">
      <c r="A230" s="475" t="s">
        <v>850</v>
      </c>
      <c r="B230" s="476">
        <v>17.2</v>
      </c>
      <c r="C230" s="477">
        <v>29300</v>
      </c>
      <c r="D230" s="45">
        <v>33300</v>
      </c>
      <c r="E230" s="478">
        <v>13.651877133105803</v>
      </c>
    </row>
    <row r="231" spans="1:5" x14ac:dyDescent="0.25">
      <c r="A231" s="475" t="s">
        <v>977</v>
      </c>
      <c r="B231" s="476">
        <v>17.5</v>
      </c>
      <c r="C231" s="477">
        <v>22000</v>
      </c>
      <c r="D231" s="45">
        <v>21500</v>
      </c>
      <c r="E231" s="478">
        <v>-2.2727272727272729</v>
      </c>
    </row>
    <row r="232" spans="1:5" x14ac:dyDescent="0.25">
      <c r="A232" s="475" t="s">
        <v>645</v>
      </c>
      <c r="B232" s="476">
        <v>22.400000000000002</v>
      </c>
      <c r="C232" s="477">
        <v>37500</v>
      </c>
      <c r="D232" s="45">
        <v>39300</v>
      </c>
      <c r="E232" s="478">
        <v>4.8</v>
      </c>
    </row>
    <row r="233" spans="1:5" x14ac:dyDescent="0.25">
      <c r="A233" s="475" t="s">
        <v>978</v>
      </c>
      <c r="B233" s="476">
        <v>31.8</v>
      </c>
      <c r="C233" s="477">
        <v>202400</v>
      </c>
      <c r="D233" s="45">
        <v>202400</v>
      </c>
      <c r="E233" s="478">
        <v>0</v>
      </c>
    </row>
    <row r="234" spans="1:5" x14ac:dyDescent="0.25">
      <c r="A234" s="475" t="s">
        <v>650</v>
      </c>
      <c r="B234" s="476">
        <v>17.899999999999999</v>
      </c>
      <c r="C234" s="477">
        <v>21100</v>
      </c>
      <c r="D234" s="45">
        <v>21900</v>
      </c>
      <c r="E234" s="478">
        <v>3.7914691943127963</v>
      </c>
    </row>
    <row r="235" spans="1:5" x14ac:dyDescent="0.25">
      <c r="A235" s="475" t="s">
        <v>643</v>
      </c>
      <c r="B235" s="476">
        <v>24.3</v>
      </c>
      <c r="C235" s="477">
        <v>38600</v>
      </c>
      <c r="D235" s="45">
        <v>54500</v>
      </c>
      <c r="E235" s="478">
        <v>41.19170984455959</v>
      </c>
    </row>
    <row r="236" spans="1:5" x14ac:dyDescent="0.25">
      <c r="A236" s="475" t="s">
        <v>471</v>
      </c>
      <c r="B236" s="476">
        <v>28.7</v>
      </c>
      <c r="C236" s="477">
        <v>41700</v>
      </c>
      <c r="D236" s="45">
        <v>45200</v>
      </c>
      <c r="E236" s="478">
        <v>8.393285371702639</v>
      </c>
    </row>
    <row r="237" spans="1:5" x14ac:dyDescent="0.25">
      <c r="A237" s="475" t="s">
        <v>644</v>
      </c>
      <c r="B237" s="476">
        <v>20.8</v>
      </c>
      <c r="C237" s="477">
        <v>45900</v>
      </c>
      <c r="D237" s="45">
        <v>50200</v>
      </c>
      <c r="E237" s="478">
        <v>9.3681917211328969</v>
      </c>
    </row>
    <row r="238" spans="1:5" x14ac:dyDescent="0.25">
      <c r="A238" s="475" t="s">
        <v>851</v>
      </c>
      <c r="B238" s="476">
        <v>36.199999999999996</v>
      </c>
      <c r="C238" s="477">
        <v>70700</v>
      </c>
      <c r="D238" s="45">
        <v>65500</v>
      </c>
      <c r="E238" s="478">
        <v>-7.355021216407355</v>
      </c>
    </row>
    <row r="239" spans="1:5" x14ac:dyDescent="0.25">
      <c r="A239" s="475" t="s">
        <v>979</v>
      </c>
      <c r="B239" s="476">
        <v>11</v>
      </c>
      <c r="C239" s="477">
        <v>18000</v>
      </c>
      <c r="D239" s="45">
        <v>18700</v>
      </c>
      <c r="E239" s="478">
        <v>3.8888888888888888</v>
      </c>
    </row>
    <row r="240" spans="1:5" x14ac:dyDescent="0.25">
      <c r="A240" s="475" t="s">
        <v>646</v>
      </c>
      <c r="B240" s="476">
        <v>15.2</v>
      </c>
      <c r="C240" s="477">
        <v>16400</v>
      </c>
      <c r="D240" s="45">
        <v>15900</v>
      </c>
      <c r="E240" s="478">
        <v>-3.0487804878048781</v>
      </c>
    </row>
    <row r="241" spans="1:5" x14ac:dyDescent="0.25">
      <c r="A241" s="475" t="s">
        <v>980</v>
      </c>
      <c r="B241" s="476">
        <v>9.8000000000000007</v>
      </c>
      <c r="C241" s="477">
        <v>13800</v>
      </c>
      <c r="D241" s="45">
        <v>18600</v>
      </c>
      <c r="E241" s="478">
        <v>34.782608695652172</v>
      </c>
    </row>
    <row r="242" spans="1:5" x14ac:dyDescent="0.25">
      <c r="A242" s="475" t="s">
        <v>981</v>
      </c>
      <c r="B242" s="476">
        <v>37.299999999999997</v>
      </c>
      <c r="C242" s="477">
        <v>150100</v>
      </c>
      <c r="D242" s="45">
        <v>253000</v>
      </c>
      <c r="E242" s="478">
        <v>68.554297135243175</v>
      </c>
    </row>
    <row r="243" spans="1:5" x14ac:dyDescent="0.25">
      <c r="A243" s="475" t="s">
        <v>982</v>
      </c>
      <c r="B243" s="476">
        <v>23.5</v>
      </c>
      <c r="C243" s="477">
        <v>50500</v>
      </c>
      <c r="D243" s="45">
        <v>62500</v>
      </c>
      <c r="E243" s="478">
        <v>23.762376237623762</v>
      </c>
    </row>
    <row r="244" spans="1:5" x14ac:dyDescent="0.25">
      <c r="A244" s="475" t="s">
        <v>983</v>
      </c>
      <c r="B244" s="476">
        <v>21.6</v>
      </c>
      <c r="C244" s="477">
        <v>37200</v>
      </c>
      <c r="D244" s="45">
        <v>40300</v>
      </c>
      <c r="E244" s="478">
        <v>8.3333333333333321</v>
      </c>
    </row>
    <row r="245" spans="1:5" x14ac:dyDescent="0.25">
      <c r="A245" s="475" t="s">
        <v>647</v>
      </c>
      <c r="B245" s="476">
        <v>17.299999999999997</v>
      </c>
      <c r="C245" s="477">
        <v>19100</v>
      </c>
      <c r="D245" s="45">
        <v>18200</v>
      </c>
      <c r="E245" s="478">
        <v>-4.7120418848167542</v>
      </c>
    </row>
    <row r="246" spans="1:5" x14ac:dyDescent="0.25">
      <c r="A246" s="475" t="s">
        <v>984</v>
      </c>
      <c r="B246" s="476">
        <v>21</v>
      </c>
      <c r="C246" s="477">
        <v>31500</v>
      </c>
      <c r="D246" s="45">
        <v>31300</v>
      </c>
      <c r="E246" s="478">
        <v>-0.63492063492063489</v>
      </c>
    </row>
    <row r="247" spans="1:5" x14ac:dyDescent="0.25">
      <c r="A247" s="475" t="s">
        <v>985</v>
      </c>
      <c r="B247" s="476">
        <v>32.1</v>
      </c>
      <c r="C247" s="477">
        <v>92600</v>
      </c>
      <c r="D247" s="45">
        <v>129300</v>
      </c>
      <c r="E247" s="478">
        <v>39.632829373650111</v>
      </c>
    </row>
    <row r="248" spans="1:5" x14ac:dyDescent="0.25">
      <c r="A248" s="475" t="s">
        <v>986</v>
      </c>
      <c r="B248" s="476">
        <v>24.4</v>
      </c>
      <c r="C248" s="477">
        <v>54400</v>
      </c>
      <c r="D248" s="45">
        <v>68000</v>
      </c>
      <c r="E248" s="478">
        <v>25</v>
      </c>
    </row>
    <row r="249" spans="1:5" x14ac:dyDescent="0.25">
      <c r="A249" s="475" t="s">
        <v>987</v>
      </c>
      <c r="B249" s="476">
        <v>18.899999999999999</v>
      </c>
      <c r="C249" s="477">
        <v>41400</v>
      </c>
      <c r="D249" s="45">
        <v>39500</v>
      </c>
      <c r="E249" s="478">
        <v>-4.5893719806763285</v>
      </c>
    </row>
    <row r="250" spans="1:5" x14ac:dyDescent="0.25">
      <c r="A250" s="475" t="s">
        <v>652</v>
      </c>
      <c r="B250" s="476">
        <v>13.3</v>
      </c>
      <c r="C250" s="477">
        <v>15500</v>
      </c>
      <c r="D250" s="45">
        <v>16300</v>
      </c>
      <c r="E250" s="478">
        <v>5.161290322580645</v>
      </c>
    </row>
    <row r="251" spans="1:5" x14ac:dyDescent="0.25">
      <c r="A251" s="475" t="s">
        <v>988</v>
      </c>
      <c r="B251" s="476">
        <v>49.4</v>
      </c>
      <c r="C251" s="477">
        <v>113600</v>
      </c>
      <c r="D251" s="45">
        <v>206400</v>
      </c>
      <c r="E251" s="478">
        <v>81.690140845070431</v>
      </c>
    </row>
    <row r="252" spans="1:5" x14ac:dyDescent="0.25">
      <c r="A252" s="475" t="s">
        <v>653</v>
      </c>
      <c r="B252" s="476">
        <v>19.8</v>
      </c>
      <c r="C252" s="477">
        <v>34600</v>
      </c>
      <c r="D252" s="45">
        <v>24800</v>
      </c>
      <c r="E252" s="478">
        <v>-28.323699421965319</v>
      </c>
    </row>
    <row r="253" spans="1:5" x14ac:dyDescent="0.25">
      <c r="A253" s="475" t="s">
        <v>651</v>
      </c>
      <c r="B253" s="476">
        <v>19</v>
      </c>
      <c r="C253" s="477">
        <v>30500</v>
      </c>
      <c r="D253" s="45">
        <v>32800</v>
      </c>
      <c r="E253" s="478">
        <v>7.5409836065573774</v>
      </c>
    </row>
    <row r="254" spans="1:5" x14ac:dyDescent="0.25">
      <c r="A254" s="475" t="s">
        <v>472</v>
      </c>
      <c r="B254" s="476">
        <v>29.5</v>
      </c>
      <c r="C254" s="477">
        <v>53400</v>
      </c>
      <c r="D254" s="45">
        <v>79700</v>
      </c>
      <c r="E254" s="478">
        <v>49.250936329588015</v>
      </c>
    </row>
    <row r="255" spans="1:5" x14ac:dyDescent="0.25">
      <c r="A255" s="475" t="s">
        <v>989</v>
      </c>
      <c r="B255" s="476">
        <v>15</v>
      </c>
      <c r="C255" s="477">
        <v>36700</v>
      </c>
      <c r="D255" s="45">
        <v>34300</v>
      </c>
      <c r="E255" s="478">
        <v>-6.5395095367847409</v>
      </c>
    </row>
    <row r="256" spans="1:5" x14ac:dyDescent="0.25">
      <c r="A256" s="475" t="s">
        <v>655</v>
      </c>
      <c r="B256" s="476">
        <v>20.200000000000003</v>
      </c>
      <c r="C256" s="477">
        <v>26400</v>
      </c>
      <c r="D256" s="45">
        <v>26200</v>
      </c>
      <c r="E256" s="478">
        <v>-0.75757575757575757</v>
      </c>
    </row>
    <row r="257" spans="1:5" x14ac:dyDescent="0.25">
      <c r="A257" s="475" t="s">
        <v>654</v>
      </c>
      <c r="B257" s="476">
        <v>18.3</v>
      </c>
      <c r="C257" s="477">
        <v>27000</v>
      </c>
      <c r="D257" s="45">
        <v>28300</v>
      </c>
      <c r="E257" s="478">
        <v>4.8148148148148149</v>
      </c>
    </row>
    <row r="258" spans="1:5" x14ac:dyDescent="0.25">
      <c r="A258" s="475" t="s">
        <v>990</v>
      </c>
      <c r="B258" s="476">
        <v>12.9</v>
      </c>
      <c r="C258" s="477">
        <v>14300</v>
      </c>
      <c r="D258" s="45">
        <v>19200</v>
      </c>
      <c r="E258" s="478">
        <v>34.265734265734267</v>
      </c>
    </row>
    <row r="259" spans="1:5" x14ac:dyDescent="0.25">
      <c r="A259" s="475" t="s">
        <v>991</v>
      </c>
      <c r="B259" s="476">
        <v>8.6999999999999993</v>
      </c>
      <c r="C259" s="477">
        <v>8500</v>
      </c>
      <c r="D259" s="45">
        <v>6700</v>
      </c>
      <c r="E259" s="478">
        <v>-21.176470588235293</v>
      </c>
    </row>
    <row r="260" spans="1:5" x14ac:dyDescent="0.25">
      <c r="A260" s="475" t="s">
        <v>992</v>
      </c>
      <c r="B260" s="476">
        <v>16.400000000000002</v>
      </c>
      <c r="C260" s="477">
        <v>30300</v>
      </c>
      <c r="D260" s="45">
        <v>28600</v>
      </c>
      <c r="E260" s="478">
        <v>-5.6105610561056105</v>
      </c>
    </row>
    <row r="261" spans="1:5" x14ac:dyDescent="0.25">
      <c r="A261" s="475" t="s">
        <v>656</v>
      </c>
      <c r="B261" s="476">
        <v>16.900000000000002</v>
      </c>
      <c r="C261" s="477">
        <v>24400</v>
      </c>
      <c r="D261" s="45">
        <v>31200</v>
      </c>
      <c r="E261" s="478">
        <v>27.868852459016392</v>
      </c>
    </row>
    <row r="262" spans="1:5" x14ac:dyDescent="0.25">
      <c r="A262" s="475" t="s">
        <v>993</v>
      </c>
      <c r="B262" s="476">
        <v>14.6</v>
      </c>
      <c r="C262" s="477">
        <v>25400</v>
      </c>
      <c r="D262" s="45">
        <v>18400</v>
      </c>
      <c r="E262" s="478">
        <v>-27.559055118110237</v>
      </c>
    </row>
    <row r="263" spans="1:5" x14ac:dyDescent="0.25">
      <c r="A263" s="475" t="s">
        <v>473</v>
      </c>
      <c r="B263" s="476">
        <v>21.4</v>
      </c>
      <c r="C263" s="477">
        <v>26600</v>
      </c>
      <c r="D263" s="45">
        <v>32300</v>
      </c>
      <c r="E263" s="478">
        <v>21.428571428571427</v>
      </c>
    </row>
    <row r="264" spans="1:5" x14ac:dyDescent="0.25">
      <c r="A264" s="475" t="s">
        <v>657</v>
      </c>
      <c r="B264" s="476">
        <v>21</v>
      </c>
      <c r="C264" s="477">
        <v>50500</v>
      </c>
      <c r="D264" s="45">
        <v>57900</v>
      </c>
      <c r="E264" s="478">
        <v>14.653465346534652</v>
      </c>
    </row>
    <row r="265" spans="1:5" x14ac:dyDescent="0.25">
      <c r="A265" s="475" t="s">
        <v>658</v>
      </c>
      <c r="B265" s="476">
        <v>17.299999999999997</v>
      </c>
      <c r="C265" s="477">
        <v>26900</v>
      </c>
      <c r="D265" s="45">
        <v>36200</v>
      </c>
      <c r="E265" s="478">
        <v>34.572490706319705</v>
      </c>
    </row>
    <row r="266" spans="1:5" x14ac:dyDescent="0.25">
      <c r="A266" s="475" t="s">
        <v>659</v>
      </c>
      <c r="B266" s="476">
        <v>13.700000000000001</v>
      </c>
      <c r="C266" s="477">
        <v>22500</v>
      </c>
      <c r="D266" s="45">
        <v>21000</v>
      </c>
      <c r="E266" s="478">
        <v>-6.666666666666667</v>
      </c>
    </row>
    <row r="267" spans="1:5" x14ac:dyDescent="0.25">
      <c r="A267" s="475" t="s">
        <v>474</v>
      </c>
      <c r="B267" s="476">
        <v>20.7</v>
      </c>
      <c r="C267" s="477">
        <v>25300</v>
      </c>
      <c r="D267" s="45">
        <v>24300</v>
      </c>
      <c r="E267" s="478">
        <v>-3.9525691699604746</v>
      </c>
    </row>
    <row r="268" spans="1:5" x14ac:dyDescent="0.25">
      <c r="A268" s="475" t="s">
        <v>662</v>
      </c>
      <c r="B268" s="476">
        <v>16.900000000000002</v>
      </c>
      <c r="C268" s="477">
        <v>14000</v>
      </c>
      <c r="D268" s="45">
        <v>15400</v>
      </c>
      <c r="E268" s="478">
        <v>10</v>
      </c>
    </row>
    <row r="269" spans="1:5" x14ac:dyDescent="0.25">
      <c r="A269" s="475" t="s">
        <v>994</v>
      </c>
      <c r="B269" s="476">
        <v>48.199999999999996</v>
      </c>
      <c r="C269" s="477">
        <v>175200</v>
      </c>
      <c r="D269" s="45">
        <v>496700</v>
      </c>
      <c r="E269" s="478">
        <v>183.50456621004568</v>
      </c>
    </row>
    <row r="270" spans="1:5" x14ac:dyDescent="0.25">
      <c r="A270" s="475" t="s">
        <v>475</v>
      </c>
      <c r="B270" s="476">
        <v>27.800000000000004</v>
      </c>
      <c r="C270" s="477">
        <v>43000</v>
      </c>
      <c r="D270" s="45">
        <v>60900</v>
      </c>
      <c r="E270" s="478">
        <v>41.627906976744185</v>
      </c>
    </row>
    <row r="271" spans="1:5" x14ac:dyDescent="0.25">
      <c r="A271" s="475" t="s">
        <v>661</v>
      </c>
      <c r="B271" s="476">
        <v>22.900000000000002</v>
      </c>
      <c r="C271" s="477">
        <v>41400</v>
      </c>
      <c r="D271" s="45">
        <v>36300</v>
      </c>
      <c r="E271" s="478">
        <v>-12.318840579710146</v>
      </c>
    </row>
    <row r="272" spans="1:5" x14ac:dyDescent="0.25">
      <c r="A272" s="475" t="s">
        <v>995</v>
      </c>
      <c r="B272" s="476">
        <v>23.5</v>
      </c>
      <c r="C272" s="477">
        <v>30100</v>
      </c>
      <c r="D272" s="45">
        <v>28300</v>
      </c>
      <c r="E272" s="478">
        <v>-5.9800664451827243</v>
      </c>
    </row>
    <row r="273" spans="1:5" x14ac:dyDescent="0.25">
      <c r="A273" s="475" t="s">
        <v>660</v>
      </c>
      <c r="B273" s="476">
        <v>22.6</v>
      </c>
      <c r="C273" s="477">
        <v>26000</v>
      </c>
      <c r="D273" s="45">
        <v>26500</v>
      </c>
      <c r="E273" s="478">
        <v>1.9230769230769231</v>
      </c>
    </row>
    <row r="274" spans="1:5" x14ac:dyDescent="0.25">
      <c r="A274" s="475" t="s">
        <v>996</v>
      </c>
      <c r="B274" s="476">
        <v>15</v>
      </c>
      <c r="C274" s="477">
        <v>16500</v>
      </c>
      <c r="D274" s="45">
        <v>13800</v>
      </c>
      <c r="E274" s="478">
        <v>-16.363636363636363</v>
      </c>
    </row>
    <row r="275" spans="1:5" x14ac:dyDescent="0.25">
      <c r="A275" s="475" t="s">
        <v>997</v>
      </c>
      <c r="B275" s="476">
        <v>16</v>
      </c>
      <c r="C275" s="477">
        <v>15500</v>
      </c>
      <c r="D275" s="45">
        <v>16200</v>
      </c>
      <c r="E275" s="478">
        <v>4.5161290322580641</v>
      </c>
    </row>
    <row r="276" spans="1:5" x14ac:dyDescent="0.25">
      <c r="A276" s="475" t="s">
        <v>998</v>
      </c>
      <c r="B276" s="476">
        <v>15.5</v>
      </c>
      <c r="C276" s="477">
        <v>13700</v>
      </c>
      <c r="D276" s="45">
        <v>26900</v>
      </c>
      <c r="E276" s="478">
        <v>96.350364963503651</v>
      </c>
    </row>
    <row r="277" spans="1:5" x14ac:dyDescent="0.25">
      <c r="A277" s="475" t="s">
        <v>663</v>
      </c>
      <c r="B277" s="476">
        <v>13.3</v>
      </c>
      <c r="C277" s="477">
        <v>18800</v>
      </c>
      <c r="D277" s="45">
        <v>17500</v>
      </c>
      <c r="E277" s="478">
        <v>-6.9148936170212769</v>
      </c>
    </row>
    <row r="278" spans="1:5" x14ac:dyDescent="0.25">
      <c r="A278" s="475" t="s">
        <v>666</v>
      </c>
      <c r="B278" s="476">
        <v>19.3</v>
      </c>
      <c r="C278" s="477">
        <v>23200</v>
      </c>
      <c r="D278" s="45">
        <v>22100</v>
      </c>
      <c r="E278" s="478">
        <v>-4.7413793103448274</v>
      </c>
    </row>
    <row r="279" spans="1:5" x14ac:dyDescent="0.25">
      <c r="A279" s="475" t="s">
        <v>665</v>
      </c>
      <c r="B279" s="476">
        <v>17.599999999999998</v>
      </c>
      <c r="C279" s="477">
        <v>19100</v>
      </c>
      <c r="D279" s="45">
        <v>19100</v>
      </c>
      <c r="E279" s="478">
        <v>0</v>
      </c>
    </row>
    <row r="280" spans="1:5" x14ac:dyDescent="0.25">
      <c r="A280" s="475" t="s">
        <v>664</v>
      </c>
      <c r="B280" s="476">
        <v>18.2</v>
      </c>
      <c r="C280" s="477">
        <v>22800</v>
      </c>
      <c r="D280" s="45">
        <v>26300</v>
      </c>
      <c r="E280" s="478">
        <v>15.350877192982457</v>
      </c>
    </row>
    <row r="281" spans="1:5" x14ac:dyDescent="0.25">
      <c r="A281" s="475" t="s">
        <v>667</v>
      </c>
      <c r="B281" s="476">
        <v>10.5</v>
      </c>
      <c r="C281" s="477">
        <v>14600</v>
      </c>
      <c r="D281" s="45">
        <v>14100</v>
      </c>
      <c r="E281" s="478">
        <v>-3.4246575342465753</v>
      </c>
    </row>
    <row r="282" spans="1:5" x14ac:dyDescent="0.25">
      <c r="A282" s="475" t="s">
        <v>999</v>
      </c>
      <c r="B282" s="476">
        <v>33.700000000000003</v>
      </c>
      <c r="C282" s="477">
        <v>96300</v>
      </c>
      <c r="D282" s="45">
        <v>132800</v>
      </c>
      <c r="E282" s="478">
        <v>37.902388369678093</v>
      </c>
    </row>
    <row r="283" spans="1:5" x14ac:dyDescent="0.25">
      <c r="A283" s="475" t="s">
        <v>668</v>
      </c>
      <c r="B283" s="476">
        <v>42.1</v>
      </c>
      <c r="C283" s="477">
        <v>211500</v>
      </c>
      <c r="D283" s="45">
        <v>331400</v>
      </c>
      <c r="E283" s="478">
        <v>56.690307328605208</v>
      </c>
    </row>
    <row r="284" spans="1:5" x14ac:dyDescent="0.25">
      <c r="A284" s="475" t="s">
        <v>670</v>
      </c>
      <c r="B284" s="476">
        <v>19.3</v>
      </c>
      <c r="C284" s="477">
        <v>46300</v>
      </c>
      <c r="D284" s="45">
        <v>39200</v>
      </c>
      <c r="E284" s="478">
        <v>-15.334773218142548</v>
      </c>
    </row>
    <row r="285" spans="1:5" x14ac:dyDescent="0.25">
      <c r="A285" s="475" t="s">
        <v>1000</v>
      </c>
      <c r="B285" s="476">
        <v>25.4</v>
      </c>
      <c r="C285" s="477">
        <v>52200</v>
      </c>
      <c r="D285" s="45">
        <v>71500</v>
      </c>
      <c r="E285" s="478">
        <v>36.973180076628353</v>
      </c>
    </row>
    <row r="286" spans="1:5" x14ac:dyDescent="0.25">
      <c r="A286" s="475" t="s">
        <v>669</v>
      </c>
      <c r="B286" s="476">
        <v>15</v>
      </c>
      <c r="C286" s="477">
        <v>25000</v>
      </c>
      <c r="D286" s="45">
        <v>23500</v>
      </c>
      <c r="E286" s="478">
        <v>-6</v>
      </c>
    </row>
    <row r="287" spans="1:5" x14ac:dyDescent="0.25">
      <c r="A287" s="475" t="s">
        <v>476</v>
      </c>
      <c r="B287" s="476">
        <v>25.7</v>
      </c>
      <c r="C287" s="477">
        <v>30400</v>
      </c>
      <c r="D287" s="45">
        <v>38600</v>
      </c>
      <c r="E287" s="478">
        <v>26.973684210526315</v>
      </c>
    </row>
    <row r="288" spans="1:5" x14ac:dyDescent="0.25">
      <c r="A288" s="475" t="s">
        <v>1001</v>
      </c>
      <c r="B288" s="476">
        <v>42.8</v>
      </c>
      <c r="C288" s="477">
        <v>199700</v>
      </c>
      <c r="D288" s="45">
        <v>290700</v>
      </c>
      <c r="E288" s="478">
        <v>45.568352528793184</v>
      </c>
    </row>
    <row r="289" spans="1:5" x14ac:dyDescent="0.25">
      <c r="A289" s="475" t="s">
        <v>1002</v>
      </c>
      <c r="B289" s="476">
        <v>17.7</v>
      </c>
      <c r="C289" s="477">
        <v>30000</v>
      </c>
      <c r="D289" s="45">
        <v>37300</v>
      </c>
      <c r="E289" s="478">
        <v>24.333333333333336</v>
      </c>
    </row>
    <row r="290" spans="1:5" x14ac:dyDescent="0.25">
      <c r="A290" s="475" t="s">
        <v>1003</v>
      </c>
      <c r="B290" s="476">
        <v>36.5</v>
      </c>
      <c r="C290" s="477">
        <v>46100</v>
      </c>
      <c r="D290" s="45">
        <v>48000</v>
      </c>
      <c r="E290" s="478">
        <v>4.1214750542299354</v>
      </c>
    </row>
    <row r="291" spans="1:5" x14ac:dyDescent="0.25">
      <c r="A291" s="475" t="s">
        <v>674</v>
      </c>
      <c r="B291" s="476">
        <v>26.3</v>
      </c>
      <c r="C291" s="477">
        <v>39500</v>
      </c>
      <c r="D291" s="45">
        <v>59800</v>
      </c>
      <c r="E291" s="478">
        <v>51.392405063291136</v>
      </c>
    </row>
    <row r="292" spans="1:5" x14ac:dyDescent="0.25">
      <c r="A292" s="475" t="s">
        <v>1004</v>
      </c>
      <c r="B292" s="476">
        <v>44.3</v>
      </c>
      <c r="C292" s="477">
        <v>220500</v>
      </c>
      <c r="D292" s="45">
        <v>413500</v>
      </c>
      <c r="E292" s="478">
        <v>87.528344671201822</v>
      </c>
    </row>
    <row r="293" spans="1:5" x14ac:dyDescent="0.25">
      <c r="A293" s="475" t="s">
        <v>1005</v>
      </c>
      <c r="B293" s="476">
        <v>36.5</v>
      </c>
      <c r="C293" s="477">
        <v>126900</v>
      </c>
      <c r="D293" s="45">
        <v>145900</v>
      </c>
      <c r="E293" s="478">
        <v>14.972419227738376</v>
      </c>
    </row>
    <row r="294" spans="1:5" x14ac:dyDescent="0.25">
      <c r="A294" s="475" t="s">
        <v>671</v>
      </c>
      <c r="B294" s="476">
        <v>12</v>
      </c>
      <c r="C294" s="477">
        <v>16800</v>
      </c>
      <c r="D294" s="45">
        <v>17600</v>
      </c>
      <c r="E294" s="478">
        <v>4.7619047619047619</v>
      </c>
    </row>
    <row r="295" spans="1:5" x14ac:dyDescent="0.25">
      <c r="A295" s="475" t="s">
        <v>1006</v>
      </c>
      <c r="B295" s="476">
        <v>17.399999999999999</v>
      </c>
      <c r="C295" s="477">
        <v>19300</v>
      </c>
      <c r="D295" s="45">
        <v>16900</v>
      </c>
      <c r="E295" s="478">
        <v>-12.435233160621761</v>
      </c>
    </row>
    <row r="296" spans="1:5" x14ac:dyDescent="0.25">
      <c r="A296" s="475" t="s">
        <v>673</v>
      </c>
      <c r="B296" s="476">
        <v>17.599999999999998</v>
      </c>
      <c r="C296" s="477">
        <v>32100</v>
      </c>
      <c r="D296" s="45">
        <v>33700</v>
      </c>
      <c r="E296" s="478">
        <v>4.9844236760124607</v>
      </c>
    </row>
    <row r="297" spans="1:5" x14ac:dyDescent="0.25">
      <c r="A297" s="475" t="s">
        <v>1007</v>
      </c>
      <c r="B297" s="476">
        <v>19.8</v>
      </c>
      <c r="C297" s="477">
        <v>28100</v>
      </c>
      <c r="D297" s="45">
        <v>31200</v>
      </c>
      <c r="E297" s="478">
        <v>11.032028469750891</v>
      </c>
    </row>
    <row r="298" spans="1:5" x14ac:dyDescent="0.25">
      <c r="A298" s="475" t="s">
        <v>477</v>
      </c>
      <c r="B298" s="476">
        <v>19.2</v>
      </c>
      <c r="C298" s="477">
        <v>29900</v>
      </c>
      <c r="D298" s="45">
        <v>28800</v>
      </c>
      <c r="E298" s="478">
        <v>-3.6789297658862878</v>
      </c>
    </row>
    <row r="299" spans="1:5" x14ac:dyDescent="0.25">
      <c r="A299" s="475" t="s">
        <v>675</v>
      </c>
      <c r="B299" s="476">
        <v>14.299999999999999</v>
      </c>
      <c r="C299" s="477">
        <v>16800</v>
      </c>
      <c r="D299" s="45">
        <v>12600</v>
      </c>
      <c r="E299" s="478">
        <v>-25</v>
      </c>
    </row>
    <row r="300" spans="1:5" x14ac:dyDescent="0.25">
      <c r="A300" s="475" t="s">
        <v>1008</v>
      </c>
      <c r="B300" s="476">
        <v>34.799999999999997</v>
      </c>
      <c r="C300" s="477">
        <v>101000</v>
      </c>
      <c r="D300" s="45">
        <v>98200</v>
      </c>
      <c r="E300" s="478">
        <v>-2.7722772277227725</v>
      </c>
    </row>
    <row r="301" spans="1:5" x14ac:dyDescent="0.25">
      <c r="A301" s="475" t="s">
        <v>683</v>
      </c>
      <c r="B301" s="476">
        <v>17.2</v>
      </c>
      <c r="C301" s="477">
        <v>34500</v>
      </c>
      <c r="D301" s="45">
        <v>35500</v>
      </c>
      <c r="E301" s="478">
        <v>2.8985507246376812</v>
      </c>
    </row>
    <row r="302" spans="1:5" x14ac:dyDescent="0.25">
      <c r="A302" s="475" t="s">
        <v>676</v>
      </c>
      <c r="B302" s="476">
        <v>16.100000000000001</v>
      </c>
      <c r="C302" s="477">
        <v>30400</v>
      </c>
      <c r="D302" s="45">
        <v>32600</v>
      </c>
      <c r="E302" s="478">
        <v>7.2368421052631584</v>
      </c>
    </row>
    <row r="303" spans="1:5" x14ac:dyDescent="0.25">
      <c r="A303" s="475" t="s">
        <v>679</v>
      </c>
      <c r="B303" s="476">
        <v>23.799999999999997</v>
      </c>
      <c r="C303" s="477">
        <v>27700</v>
      </c>
      <c r="D303" s="45">
        <v>34700</v>
      </c>
      <c r="E303" s="478">
        <v>25.270758122743679</v>
      </c>
    </row>
    <row r="304" spans="1:5" x14ac:dyDescent="0.25">
      <c r="A304" s="475" t="s">
        <v>1009</v>
      </c>
      <c r="B304" s="476">
        <v>14.399999999999999</v>
      </c>
      <c r="C304" s="477">
        <v>15200</v>
      </c>
      <c r="D304" s="45">
        <v>15200</v>
      </c>
      <c r="E304" s="478">
        <v>0</v>
      </c>
    </row>
    <row r="305" spans="1:5" x14ac:dyDescent="0.25">
      <c r="A305" s="475" t="s">
        <v>681</v>
      </c>
      <c r="B305" s="476">
        <v>17.899999999999999</v>
      </c>
      <c r="C305" s="477">
        <v>31100</v>
      </c>
      <c r="D305" s="45">
        <v>36500</v>
      </c>
      <c r="E305" s="478">
        <v>17.363344051446948</v>
      </c>
    </row>
    <row r="306" spans="1:5" x14ac:dyDescent="0.25">
      <c r="A306" s="475" t="s">
        <v>680</v>
      </c>
      <c r="B306" s="476">
        <v>25.2</v>
      </c>
      <c r="C306" s="477">
        <v>26300</v>
      </c>
      <c r="D306" s="45">
        <v>40800</v>
      </c>
      <c r="E306" s="478">
        <v>55.133079847908753</v>
      </c>
    </row>
    <row r="307" spans="1:5" x14ac:dyDescent="0.25">
      <c r="A307" s="475" t="s">
        <v>478</v>
      </c>
      <c r="B307" s="476">
        <v>22.1</v>
      </c>
      <c r="C307" s="477">
        <v>23000</v>
      </c>
      <c r="D307" s="45">
        <v>31000</v>
      </c>
      <c r="E307" s="478">
        <v>34.782608695652172</v>
      </c>
    </row>
    <row r="308" spans="1:5" x14ac:dyDescent="0.25">
      <c r="A308" s="475" t="s">
        <v>677</v>
      </c>
      <c r="B308" s="476">
        <v>33.4</v>
      </c>
      <c r="C308" s="477">
        <v>47700</v>
      </c>
      <c r="D308" s="45">
        <v>52700</v>
      </c>
      <c r="E308" s="478">
        <v>10.482180293501047</v>
      </c>
    </row>
    <row r="309" spans="1:5" x14ac:dyDescent="0.25">
      <c r="A309" s="475" t="s">
        <v>682</v>
      </c>
      <c r="B309" s="476">
        <v>23</v>
      </c>
      <c r="C309" s="477">
        <v>21900</v>
      </c>
      <c r="D309" s="45">
        <v>25600</v>
      </c>
      <c r="E309" s="478">
        <v>16.894977168949772</v>
      </c>
    </row>
    <row r="310" spans="1:5" x14ac:dyDescent="0.25">
      <c r="A310" s="475" t="s">
        <v>1010</v>
      </c>
      <c r="B310" s="476">
        <v>20.100000000000001</v>
      </c>
      <c r="C310" s="477">
        <v>57200</v>
      </c>
      <c r="D310" s="45">
        <v>60700</v>
      </c>
      <c r="E310" s="478">
        <v>6.1188811188811192</v>
      </c>
    </row>
    <row r="311" spans="1:5" x14ac:dyDescent="0.25">
      <c r="A311" s="475" t="s">
        <v>678</v>
      </c>
      <c r="B311" s="476">
        <v>31.5</v>
      </c>
      <c r="C311" s="477">
        <v>53800</v>
      </c>
      <c r="D311" s="45">
        <v>66800</v>
      </c>
      <c r="E311" s="478">
        <v>24.1635687732342</v>
      </c>
    </row>
    <row r="312" spans="1:5" x14ac:dyDescent="0.25">
      <c r="A312" s="475" t="s">
        <v>694</v>
      </c>
      <c r="B312" s="476">
        <v>23.9</v>
      </c>
      <c r="C312" s="477">
        <v>35600</v>
      </c>
      <c r="D312" s="45">
        <v>35900</v>
      </c>
      <c r="E312" s="478">
        <v>0.84269662921348309</v>
      </c>
    </row>
    <row r="313" spans="1:5" x14ac:dyDescent="0.25">
      <c r="A313" s="475" t="s">
        <v>479</v>
      </c>
      <c r="B313" s="476">
        <v>21.9</v>
      </c>
      <c r="C313" s="477">
        <v>29800</v>
      </c>
      <c r="D313" s="45">
        <v>81100</v>
      </c>
      <c r="E313" s="478">
        <v>172.14765100671141</v>
      </c>
    </row>
    <row r="314" spans="1:5" x14ac:dyDescent="0.25">
      <c r="A314" s="475" t="s">
        <v>696</v>
      </c>
      <c r="B314" s="476">
        <v>25.8</v>
      </c>
      <c r="C314" s="477">
        <v>40900</v>
      </c>
      <c r="D314" s="45">
        <v>45900</v>
      </c>
      <c r="E314" s="478">
        <v>12.224938875305623</v>
      </c>
    </row>
    <row r="315" spans="1:5" x14ac:dyDescent="0.25">
      <c r="A315" s="475" t="s">
        <v>1011</v>
      </c>
      <c r="B315" s="476">
        <v>9.8000000000000007</v>
      </c>
      <c r="C315" s="477">
        <v>11200</v>
      </c>
      <c r="D315" s="45">
        <v>10400</v>
      </c>
      <c r="E315" s="478">
        <v>-7.1428571428571423</v>
      </c>
    </row>
    <row r="316" spans="1:5" x14ac:dyDescent="0.25">
      <c r="A316" s="475" t="s">
        <v>1012</v>
      </c>
      <c r="B316" s="476">
        <v>32</v>
      </c>
      <c r="C316" s="477">
        <v>60000</v>
      </c>
      <c r="D316" s="45">
        <v>58800</v>
      </c>
      <c r="E316" s="478">
        <v>-2</v>
      </c>
    </row>
    <row r="317" spans="1:5" x14ac:dyDescent="0.25">
      <c r="A317" s="475" t="s">
        <v>685</v>
      </c>
      <c r="B317" s="476">
        <v>24</v>
      </c>
      <c r="C317" s="477">
        <v>36500</v>
      </c>
      <c r="D317" s="45">
        <v>39900</v>
      </c>
      <c r="E317" s="478">
        <v>9.3150684931506849</v>
      </c>
    </row>
    <row r="318" spans="1:5" x14ac:dyDescent="0.25">
      <c r="A318" s="475" t="s">
        <v>1013</v>
      </c>
      <c r="B318" s="476">
        <v>17.399999999999999</v>
      </c>
      <c r="C318" s="477">
        <v>32000</v>
      </c>
      <c r="D318" s="45">
        <v>31600</v>
      </c>
      <c r="E318" s="478">
        <v>-1.25</v>
      </c>
    </row>
    <row r="319" spans="1:5" x14ac:dyDescent="0.25">
      <c r="A319" s="475" t="s">
        <v>686</v>
      </c>
      <c r="B319" s="476">
        <v>18.099999999999998</v>
      </c>
      <c r="C319" s="477">
        <v>35700</v>
      </c>
      <c r="D319" s="45">
        <v>38800</v>
      </c>
      <c r="E319" s="478">
        <v>8.6834733893557416</v>
      </c>
    </row>
    <row r="320" spans="1:5" x14ac:dyDescent="0.25">
      <c r="A320" s="475" t="s">
        <v>687</v>
      </c>
      <c r="B320" s="476">
        <v>16.8</v>
      </c>
      <c r="C320" s="477">
        <v>26500</v>
      </c>
      <c r="D320" s="45">
        <v>25600</v>
      </c>
      <c r="E320" s="478">
        <v>-3.3962264150943398</v>
      </c>
    </row>
    <row r="321" spans="1:5" x14ac:dyDescent="0.25">
      <c r="A321" s="475" t="s">
        <v>688</v>
      </c>
      <c r="B321" s="476">
        <v>24.9</v>
      </c>
      <c r="C321" s="477">
        <v>42400</v>
      </c>
      <c r="D321" s="45">
        <v>49000</v>
      </c>
      <c r="E321" s="478">
        <v>15.566037735849056</v>
      </c>
    </row>
    <row r="322" spans="1:5" x14ac:dyDescent="0.25">
      <c r="A322" s="475" t="s">
        <v>689</v>
      </c>
      <c r="B322" s="476">
        <v>18.5</v>
      </c>
      <c r="C322" s="477">
        <v>18100</v>
      </c>
      <c r="D322" s="45">
        <v>16400</v>
      </c>
      <c r="E322" s="478">
        <v>-9.3922651933701662</v>
      </c>
    </row>
    <row r="323" spans="1:5" x14ac:dyDescent="0.25">
      <c r="A323" s="475" t="s">
        <v>690</v>
      </c>
      <c r="B323" s="476">
        <v>30.8</v>
      </c>
      <c r="C323" s="477">
        <v>42200</v>
      </c>
      <c r="D323" s="45">
        <v>52500</v>
      </c>
      <c r="E323" s="478">
        <v>24.407582938388625</v>
      </c>
    </row>
    <row r="324" spans="1:5" x14ac:dyDescent="0.25">
      <c r="A324" s="475" t="s">
        <v>367</v>
      </c>
      <c r="B324" s="476">
        <v>22.3</v>
      </c>
      <c r="C324" s="477">
        <v>29400</v>
      </c>
      <c r="D324" s="45">
        <v>29300</v>
      </c>
      <c r="E324" s="478">
        <v>-0.3401360544217687</v>
      </c>
    </row>
    <row r="325" spans="1:5" x14ac:dyDescent="0.25">
      <c r="A325" s="475" t="s">
        <v>691</v>
      </c>
      <c r="B325" s="476">
        <v>23.9</v>
      </c>
      <c r="C325" s="477">
        <v>45500</v>
      </c>
      <c r="D325" s="45">
        <v>62900</v>
      </c>
      <c r="E325" s="478">
        <v>38.241758241758241</v>
      </c>
    </row>
    <row r="326" spans="1:5" x14ac:dyDescent="0.25">
      <c r="A326" s="475" t="s">
        <v>1014</v>
      </c>
      <c r="B326" s="476">
        <v>12.5</v>
      </c>
      <c r="C326" s="477">
        <v>14200</v>
      </c>
      <c r="D326" s="45">
        <v>15100</v>
      </c>
      <c r="E326" s="478">
        <v>6.3380281690140841</v>
      </c>
    </row>
    <row r="327" spans="1:5" x14ac:dyDescent="0.25">
      <c r="A327" s="475" t="s">
        <v>692</v>
      </c>
      <c r="B327" s="476">
        <v>14.899999999999999</v>
      </c>
      <c r="C327" s="477">
        <v>19300</v>
      </c>
      <c r="D327" s="45">
        <v>17100</v>
      </c>
      <c r="E327" s="478">
        <v>-11.398963730569948</v>
      </c>
    </row>
    <row r="328" spans="1:5" x14ac:dyDescent="0.25">
      <c r="A328" s="475" t="s">
        <v>693</v>
      </c>
      <c r="B328" s="476">
        <v>24.4</v>
      </c>
      <c r="C328" s="477">
        <v>37200</v>
      </c>
      <c r="D328" s="45">
        <v>51400</v>
      </c>
      <c r="E328" s="478">
        <v>38.172043010752688</v>
      </c>
    </row>
    <row r="329" spans="1:5" x14ac:dyDescent="0.25">
      <c r="A329" s="475" t="s">
        <v>1015</v>
      </c>
      <c r="B329" s="476">
        <v>23.3</v>
      </c>
      <c r="C329" s="477">
        <v>84300</v>
      </c>
      <c r="D329" s="45">
        <v>86600</v>
      </c>
      <c r="E329" s="478">
        <v>2.7283511269276395</v>
      </c>
    </row>
    <row r="330" spans="1:5" x14ac:dyDescent="0.25">
      <c r="A330" s="475" t="s">
        <v>480</v>
      </c>
      <c r="B330" s="476">
        <v>64.400000000000006</v>
      </c>
      <c r="C330" s="477">
        <v>359900</v>
      </c>
      <c r="D330" s="45">
        <v>658500</v>
      </c>
      <c r="E330" s="478">
        <v>82.967490969713808</v>
      </c>
    </row>
    <row r="331" spans="1:5" x14ac:dyDescent="0.25">
      <c r="A331" s="475" t="s">
        <v>481</v>
      </c>
      <c r="B331" s="476">
        <v>18.8</v>
      </c>
      <c r="C331" s="477">
        <v>41300</v>
      </c>
      <c r="D331" s="45">
        <v>41800</v>
      </c>
      <c r="E331" s="478">
        <v>1.2106537530266344</v>
      </c>
    </row>
    <row r="332" spans="1:5" x14ac:dyDescent="0.25">
      <c r="A332" s="475" t="s">
        <v>695</v>
      </c>
      <c r="B332" s="476">
        <v>12.9</v>
      </c>
      <c r="C332" s="477">
        <v>22800</v>
      </c>
      <c r="D332" s="45">
        <v>22000</v>
      </c>
      <c r="E332" s="478">
        <v>-3.5087719298245612</v>
      </c>
    </row>
    <row r="333" spans="1:5" x14ac:dyDescent="0.25">
      <c r="A333" s="475" t="s">
        <v>697</v>
      </c>
      <c r="B333" s="476">
        <v>22.7</v>
      </c>
      <c r="C333" s="477">
        <v>35400</v>
      </c>
      <c r="D333" s="45">
        <v>34400</v>
      </c>
      <c r="E333" s="478">
        <v>-2.8248587570621471</v>
      </c>
    </row>
    <row r="334" spans="1:5" x14ac:dyDescent="0.25">
      <c r="A334" s="475" t="s">
        <v>698</v>
      </c>
      <c r="B334" s="476">
        <v>15.299999999999999</v>
      </c>
      <c r="C334" s="477">
        <v>15100</v>
      </c>
      <c r="D334" s="45">
        <v>11100</v>
      </c>
      <c r="E334" s="478">
        <v>-26.490066225165563</v>
      </c>
    </row>
    <row r="335" spans="1:5" x14ac:dyDescent="0.25">
      <c r="A335" s="475" t="s">
        <v>701</v>
      </c>
      <c r="B335" s="476">
        <v>20.7</v>
      </c>
      <c r="C335" s="477">
        <v>28500</v>
      </c>
      <c r="D335" s="45">
        <v>51100</v>
      </c>
      <c r="E335" s="478">
        <v>79.298245614035096</v>
      </c>
    </row>
    <row r="336" spans="1:5" x14ac:dyDescent="0.25">
      <c r="A336" s="475" t="s">
        <v>482</v>
      </c>
      <c r="B336" s="476">
        <v>43.1</v>
      </c>
      <c r="C336" s="477">
        <v>81600</v>
      </c>
      <c r="D336" s="45">
        <v>101700</v>
      </c>
      <c r="E336" s="478">
        <v>24.632352941176471</v>
      </c>
    </row>
    <row r="337" spans="1:5" x14ac:dyDescent="0.25">
      <c r="A337" s="475" t="s">
        <v>1016</v>
      </c>
      <c r="B337" s="476">
        <v>11</v>
      </c>
      <c r="C337" s="477">
        <v>13200</v>
      </c>
      <c r="D337" s="45">
        <v>12000</v>
      </c>
      <c r="E337" s="478">
        <v>-9.0909090909090917</v>
      </c>
    </row>
    <row r="338" spans="1:5" x14ac:dyDescent="0.25">
      <c r="A338" s="475" t="s">
        <v>709</v>
      </c>
      <c r="B338" s="476">
        <v>42.5</v>
      </c>
      <c r="C338" s="477">
        <v>74500</v>
      </c>
      <c r="D338" s="45">
        <v>89500</v>
      </c>
      <c r="E338" s="478">
        <v>20.134228187919462</v>
      </c>
    </row>
    <row r="339" spans="1:5" x14ac:dyDescent="0.25">
      <c r="A339" s="475" t="s">
        <v>700</v>
      </c>
      <c r="B339" s="476">
        <v>16.2</v>
      </c>
      <c r="C339" s="477">
        <v>21100</v>
      </c>
      <c r="D339" s="45">
        <v>25200</v>
      </c>
      <c r="E339" s="478">
        <v>19.431279620853083</v>
      </c>
    </row>
    <row r="340" spans="1:5" x14ac:dyDescent="0.25">
      <c r="A340" s="475" t="s">
        <v>1017</v>
      </c>
      <c r="B340" s="476">
        <v>20.100000000000001</v>
      </c>
      <c r="C340" s="477">
        <v>41000</v>
      </c>
      <c r="D340" s="45">
        <v>43200</v>
      </c>
      <c r="E340" s="478">
        <v>5.3658536585365857</v>
      </c>
    </row>
    <row r="341" spans="1:5" x14ac:dyDescent="0.25">
      <c r="A341" s="475" t="s">
        <v>1018</v>
      </c>
      <c r="B341" s="476">
        <v>15.7</v>
      </c>
      <c r="C341" s="477">
        <v>24700</v>
      </c>
      <c r="D341" s="45">
        <v>22700</v>
      </c>
      <c r="E341" s="478">
        <v>-8.097165991902834</v>
      </c>
    </row>
    <row r="342" spans="1:5" x14ac:dyDescent="0.25">
      <c r="A342" s="475" t="s">
        <v>1019</v>
      </c>
      <c r="B342" s="476">
        <v>14.799999999999999</v>
      </c>
      <c r="C342" s="477">
        <v>14500</v>
      </c>
      <c r="D342" s="45">
        <v>16200</v>
      </c>
      <c r="E342" s="478">
        <v>11.724137931034482</v>
      </c>
    </row>
    <row r="343" spans="1:5" x14ac:dyDescent="0.25">
      <c r="A343" s="475" t="s">
        <v>483</v>
      </c>
      <c r="B343" s="476">
        <v>24.4</v>
      </c>
      <c r="C343" s="477">
        <v>29700</v>
      </c>
      <c r="D343" s="45">
        <v>33400</v>
      </c>
      <c r="E343" s="478">
        <v>12.457912457912458</v>
      </c>
    </row>
    <row r="344" spans="1:5" x14ac:dyDescent="0.25">
      <c r="A344" s="475" t="s">
        <v>704</v>
      </c>
      <c r="B344" s="476">
        <v>35.799999999999997</v>
      </c>
      <c r="C344" s="477">
        <v>60800</v>
      </c>
      <c r="D344" s="45">
        <v>107700</v>
      </c>
      <c r="E344" s="478">
        <v>77.13815789473685</v>
      </c>
    </row>
    <row r="345" spans="1:5" x14ac:dyDescent="0.25">
      <c r="A345" s="475" t="s">
        <v>484</v>
      </c>
      <c r="B345" s="476">
        <v>21.099999999999998</v>
      </c>
      <c r="C345" s="477">
        <v>32200</v>
      </c>
      <c r="D345" s="45">
        <v>31800</v>
      </c>
      <c r="E345" s="478">
        <v>-1.2422360248447204</v>
      </c>
    </row>
    <row r="346" spans="1:5" x14ac:dyDescent="0.25">
      <c r="A346" s="475" t="s">
        <v>1020</v>
      </c>
      <c r="B346" s="476">
        <v>13.4</v>
      </c>
      <c r="C346" s="477">
        <v>18700</v>
      </c>
      <c r="D346" s="45">
        <v>19200</v>
      </c>
      <c r="E346" s="478">
        <v>2.6737967914438503</v>
      </c>
    </row>
    <row r="347" spans="1:5" x14ac:dyDescent="0.25">
      <c r="A347" s="475" t="s">
        <v>703</v>
      </c>
      <c r="B347" s="476">
        <v>27.200000000000003</v>
      </c>
      <c r="C347" s="477">
        <v>23100</v>
      </c>
      <c r="D347" s="45">
        <v>64800</v>
      </c>
      <c r="E347" s="478">
        <v>180.51948051948051</v>
      </c>
    </row>
    <row r="348" spans="1:5" x14ac:dyDescent="0.25">
      <c r="A348" s="475" t="s">
        <v>1021</v>
      </c>
      <c r="B348" s="476">
        <v>22.3</v>
      </c>
      <c r="C348" s="477">
        <v>19400</v>
      </c>
      <c r="D348" s="45">
        <v>17000</v>
      </c>
      <c r="E348" s="478">
        <v>-12.371134020618557</v>
      </c>
    </row>
    <row r="349" spans="1:5" x14ac:dyDescent="0.25">
      <c r="A349" s="475" t="s">
        <v>1022</v>
      </c>
      <c r="B349" s="476">
        <v>41</v>
      </c>
      <c r="C349" s="477">
        <v>88400</v>
      </c>
      <c r="D349" s="45">
        <v>168400</v>
      </c>
      <c r="E349" s="478">
        <v>90.497737556561091</v>
      </c>
    </row>
    <row r="350" spans="1:5" x14ac:dyDescent="0.25">
      <c r="A350" s="475" t="s">
        <v>705</v>
      </c>
      <c r="B350" s="476">
        <v>28.4</v>
      </c>
      <c r="C350" s="477">
        <v>33400</v>
      </c>
      <c r="D350" s="45">
        <v>30500</v>
      </c>
      <c r="E350" s="478">
        <v>-8.682634730538922</v>
      </c>
    </row>
    <row r="351" spans="1:5" x14ac:dyDescent="0.25">
      <c r="A351" s="475" t="s">
        <v>707</v>
      </c>
      <c r="B351" s="476">
        <v>17.599999999999998</v>
      </c>
      <c r="C351" s="477">
        <v>36200</v>
      </c>
      <c r="D351" s="45">
        <v>30300</v>
      </c>
      <c r="E351" s="478">
        <v>-16.298342541436465</v>
      </c>
    </row>
    <row r="352" spans="1:5" x14ac:dyDescent="0.25">
      <c r="A352" s="475" t="s">
        <v>706</v>
      </c>
      <c r="B352" s="476">
        <v>16</v>
      </c>
      <c r="C352" s="477">
        <v>29000</v>
      </c>
      <c r="D352" s="45">
        <v>42700</v>
      </c>
      <c r="E352" s="478">
        <v>47.241379310344826</v>
      </c>
    </row>
    <row r="353" spans="1:5" x14ac:dyDescent="0.25">
      <c r="A353" s="475" t="s">
        <v>857</v>
      </c>
      <c r="B353" s="476">
        <v>28.299999999999997</v>
      </c>
      <c r="C353" s="477">
        <v>44900</v>
      </c>
      <c r="D353" s="45">
        <v>47300</v>
      </c>
      <c r="E353" s="478">
        <v>5.3452115812917596</v>
      </c>
    </row>
    <row r="354" spans="1:5" x14ac:dyDescent="0.25">
      <c r="A354" s="475" t="s">
        <v>375</v>
      </c>
      <c r="B354" s="476">
        <v>33.300000000000004</v>
      </c>
      <c r="C354" s="477">
        <v>65400</v>
      </c>
      <c r="D354" s="45">
        <v>85700</v>
      </c>
      <c r="E354" s="478">
        <v>31.039755351681958</v>
      </c>
    </row>
    <row r="355" spans="1:5" x14ac:dyDescent="0.25">
      <c r="A355" s="475" t="s">
        <v>1023</v>
      </c>
      <c r="B355" s="476">
        <v>17.399999999999999</v>
      </c>
      <c r="C355" s="477">
        <v>51200</v>
      </c>
      <c r="D355" s="45">
        <v>42500</v>
      </c>
      <c r="E355" s="478">
        <v>-16.9921875</v>
      </c>
    </row>
    <row r="356" spans="1:5" x14ac:dyDescent="0.25">
      <c r="A356" s="475" t="s">
        <v>708</v>
      </c>
      <c r="B356" s="476">
        <v>33</v>
      </c>
      <c r="C356" s="477">
        <v>86700</v>
      </c>
      <c r="D356" s="45">
        <v>96900</v>
      </c>
      <c r="E356" s="478">
        <v>11.76470588235294</v>
      </c>
    </row>
    <row r="357" spans="1:5" x14ac:dyDescent="0.25">
      <c r="A357" s="475" t="s">
        <v>710</v>
      </c>
      <c r="B357" s="476">
        <v>20.7</v>
      </c>
      <c r="C357" s="477">
        <v>29000</v>
      </c>
      <c r="D357" s="45">
        <v>28800</v>
      </c>
      <c r="E357" s="478">
        <v>-0.68965517241379315</v>
      </c>
    </row>
    <row r="358" spans="1:5" x14ac:dyDescent="0.25">
      <c r="A358" s="475" t="s">
        <v>711</v>
      </c>
      <c r="B358" s="476">
        <v>26.5</v>
      </c>
      <c r="C358" s="477">
        <v>37100</v>
      </c>
      <c r="D358" s="45">
        <v>98900</v>
      </c>
      <c r="E358" s="478">
        <v>166.57681940700809</v>
      </c>
    </row>
    <row r="359" spans="1:5" x14ac:dyDescent="0.25">
      <c r="A359" s="475" t="s">
        <v>715</v>
      </c>
      <c r="B359" s="476">
        <v>18.399999999999999</v>
      </c>
      <c r="C359" s="477">
        <v>22000</v>
      </c>
      <c r="D359" s="45">
        <v>25700</v>
      </c>
      <c r="E359" s="478">
        <v>16.818181818181817</v>
      </c>
    </row>
    <row r="360" spans="1:5" x14ac:dyDescent="0.25">
      <c r="A360" s="475" t="s">
        <v>712</v>
      </c>
      <c r="B360" s="476">
        <v>19</v>
      </c>
      <c r="C360" s="477">
        <v>25200</v>
      </c>
      <c r="D360" s="45">
        <v>22200</v>
      </c>
      <c r="E360" s="478">
        <v>-11.904761904761903</v>
      </c>
    </row>
    <row r="361" spans="1:5" x14ac:dyDescent="0.25">
      <c r="A361" s="475" t="s">
        <v>714</v>
      </c>
      <c r="B361" s="476">
        <v>21.2</v>
      </c>
      <c r="C361" s="477">
        <v>30500</v>
      </c>
      <c r="D361" s="45">
        <v>27600</v>
      </c>
      <c r="E361" s="478">
        <v>-9.5081967213114744</v>
      </c>
    </row>
    <row r="362" spans="1:5" x14ac:dyDescent="0.25">
      <c r="A362" s="475" t="s">
        <v>1024</v>
      </c>
      <c r="B362" s="476">
        <v>16.2</v>
      </c>
      <c r="C362" s="477">
        <v>36800</v>
      </c>
      <c r="D362" s="45">
        <v>39200</v>
      </c>
      <c r="E362" s="478">
        <v>6.5217391304347823</v>
      </c>
    </row>
    <row r="363" spans="1:5" x14ac:dyDescent="0.25">
      <c r="A363" s="475" t="s">
        <v>1025</v>
      </c>
      <c r="B363" s="476">
        <v>33.4</v>
      </c>
      <c r="C363" s="477">
        <v>125200</v>
      </c>
      <c r="D363" s="45">
        <v>99300</v>
      </c>
      <c r="E363" s="478">
        <v>-20.686900958466452</v>
      </c>
    </row>
    <row r="364" spans="1:5" x14ac:dyDescent="0.25">
      <c r="A364" s="475" t="s">
        <v>1026</v>
      </c>
      <c r="B364" s="476">
        <v>18.2</v>
      </c>
      <c r="C364" s="477">
        <v>30500</v>
      </c>
      <c r="D364" s="45">
        <v>30700</v>
      </c>
      <c r="E364" s="478">
        <v>0.65573770491803274</v>
      </c>
    </row>
    <row r="365" spans="1:5" x14ac:dyDescent="0.25">
      <c r="A365" s="475" t="s">
        <v>713</v>
      </c>
      <c r="B365" s="476">
        <v>19.100000000000001</v>
      </c>
      <c r="C365" s="477">
        <v>35700</v>
      </c>
      <c r="D365" s="45">
        <v>42000</v>
      </c>
      <c r="E365" s="478">
        <v>17.647058823529413</v>
      </c>
    </row>
    <row r="366" spans="1:5" x14ac:dyDescent="0.25">
      <c r="A366" s="475" t="s">
        <v>717</v>
      </c>
      <c r="B366" s="476">
        <v>20.7</v>
      </c>
      <c r="C366" s="477">
        <v>21500</v>
      </c>
      <c r="D366" s="45">
        <v>18500</v>
      </c>
      <c r="E366" s="478">
        <v>-13.953488372093023</v>
      </c>
    </row>
    <row r="367" spans="1:5" x14ac:dyDescent="0.25">
      <c r="A367" s="475" t="s">
        <v>1027</v>
      </c>
      <c r="B367" s="476">
        <v>22.6</v>
      </c>
      <c r="C367" s="477">
        <v>52000</v>
      </c>
      <c r="D367" s="45">
        <v>59500</v>
      </c>
      <c r="E367" s="478">
        <v>14.423076923076922</v>
      </c>
    </row>
    <row r="368" spans="1:5" x14ac:dyDescent="0.25">
      <c r="A368" s="475" t="s">
        <v>1028</v>
      </c>
      <c r="B368" s="476">
        <v>21.5</v>
      </c>
      <c r="C368" s="477">
        <v>40200</v>
      </c>
      <c r="D368" s="45">
        <v>43400</v>
      </c>
      <c r="E368" s="478">
        <v>7.9601990049751246</v>
      </c>
    </row>
    <row r="369" spans="1:5" x14ac:dyDescent="0.25">
      <c r="A369" s="475" t="s">
        <v>1029</v>
      </c>
      <c r="B369" s="476">
        <v>12.2</v>
      </c>
      <c r="C369" s="477">
        <v>17200</v>
      </c>
      <c r="D369" s="45">
        <v>14600</v>
      </c>
      <c r="E369" s="478">
        <v>-15.11627906976744</v>
      </c>
    </row>
    <row r="370" spans="1:5" x14ac:dyDescent="0.25">
      <c r="A370" s="475" t="s">
        <v>1030</v>
      </c>
      <c r="B370" s="476">
        <v>12.3</v>
      </c>
      <c r="C370" s="477">
        <v>16100</v>
      </c>
      <c r="D370" s="45">
        <v>15600</v>
      </c>
      <c r="E370" s="478">
        <v>-3.1055900621118013</v>
      </c>
    </row>
    <row r="371" spans="1:5" x14ac:dyDescent="0.25">
      <c r="A371" s="475" t="s">
        <v>1031</v>
      </c>
      <c r="B371" s="476">
        <v>14.299999999999999</v>
      </c>
      <c r="C371" s="477">
        <v>19400</v>
      </c>
      <c r="D371" s="45">
        <v>20100</v>
      </c>
      <c r="E371" s="478">
        <v>3.608247422680412</v>
      </c>
    </row>
    <row r="372" spans="1:5" x14ac:dyDescent="0.25">
      <c r="A372" s="475" t="s">
        <v>716</v>
      </c>
      <c r="B372" s="476">
        <v>33.6</v>
      </c>
      <c r="C372" s="477">
        <v>85900</v>
      </c>
      <c r="D372" s="45">
        <v>110600</v>
      </c>
      <c r="E372" s="478">
        <v>28.754365541327125</v>
      </c>
    </row>
    <row r="373" spans="1:5" x14ac:dyDescent="0.25">
      <c r="A373" s="475" t="s">
        <v>718</v>
      </c>
      <c r="B373" s="476">
        <v>17.899999999999999</v>
      </c>
      <c r="C373" s="477">
        <v>18000</v>
      </c>
      <c r="D373" s="45">
        <v>13100</v>
      </c>
      <c r="E373" s="478">
        <v>-27.222222222222221</v>
      </c>
    </row>
    <row r="374" spans="1:5" x14ac:dyDescent="0.25">
      <c r="A374" s="475" t="s">
        <v>1032</v>
      </c>
      <c r="B374" s="476">
        <v>13.200000000000001</v>
      </c>
      <c r="C374" s="477">
        <v>22500</v>
      </c>
      <c r="D374" s="45">
        <v>21300</v>
      </c>
      <c r="E374" s="478">
        <v>-5.3333333333333339</v>
      </c>
    </row>
    <row r="375" spans="1:5" x14ac:dyDescent="0.25">
      <c r="A375" s="475" t="s">
        <v>719</v>
      </c>
      <c r="B375" s="476">
        <v>16.7</v>
      </c>
      <c r="C375" s="477">
        <v>19600</v>
      </c>
      <c r="D375" s="45">
        <v>19800</v>
      </c>
      <c r="E375" s="478">
        <v>1.0204081632653061</v>
      </c>
    </row>
    <row r="376" spans="1:5" x14ac:dyDescent="0.25">
      <c r="A376" s="475" t="s">
        <v>720</v>
      </c>
      <c r="B376" s="476">
        <v>27.1</v>
      </c>
      <c r="C376" s="477">
        <v>47200</v>
      </c>
      <c r="D376" s="45">
        <v>59200</v>
      </c>
      <c r="E376" s="478">
        <v>25.423728813559322</v>
      </c>
    </row>
    <row r="377" spans="1:5" x14ac:dyDescent="0.25">
      <c r="A377" s="475" t="s">
        <v>721</v>
      </c>
      <c r="B377" s="476">
        <v>40.1</v>
      </c>
      <c r="C377" s="477">
        <v>153000</v>
      </c>
      <c r="D377" s="45">
        <v>325500</v>
      </c>
      <c r="E377" s="478">
        <v>112.74509803921569</v>
      </c>
    </row>
    <row r="378" spans="1:5" x14ac:dyDescent="0.25">
      <c r="A378" s="475" t="s">
        <v>1033</v>
      </c>
      <c r="B378" s="476">
        <v>40</v>
      </c>
      <c r="C378" s="477">
        <v>134000</v>
      </c>
      <c r="D378" s="45">
        <v>260300</v>
      </c>
      <c r="E378" s="478">
        <v>94.25373134328359</v>
      </c>
    </row>
    <row r="379" spans="1:5" x14ac:dyDescent="0.25">
      <c r="A379" s="475" t="s">
        <v>376</v>
      </c>
      <c r="B379" s="476">
        <v>29.4</v>
      </c>
      <c r="C379" s="477">
        <v>47500</v>
      </c>
      <c r="D379" s="45">
        <v>77600</v>
      </c>
      <c r="E379" s="478">
        <v>63.368421052631575</v>
      </c>
    </row>
    <row r="380" spans="1:5" x14ac:dyDescent="0.25">
      <c r="A380" s="475" t="s">
        <v>1034</v>
      </c>
      <c r="B380" s="476">
        <v>15.9</v>
      </c>
      <c r="C380" s="477">
        <v>25400</v>
      </c>
      <c r="D380" s="45">
        <v>25600</v>
      </c>
      <c r="E380" s="478">
        <v>0.78740157480314954</v>
      </c>
    </row>
    <row r="381" spans="1:5" x14ac:dyDescent="0.25">
      <c r="A381" s="475" t="s">
        <v>724</v>
      </c>
      <c r="B381" s="476">
        <v>20.8</v>
      </c>
      <c r="C381" s="477">
        <v>34000</v>
      </c>
      <c r="D381" s="45">
        <v>30700</v>
      </c>
      <c r="E381" s="478">
        <v>-9.7058823529411775</v>
      </c>
    </row>
    <row r="382" spans="1:5" x14ac:dyDescent="0.25">
      <c r="A382" s="475" t="s">
        <v>486</v>
      </c>
      <c r="B382" s="476">
        <v>38.700000000000003</v>
      </c>
      <c r="C382" s="477">
        <v>82500</v>
      </c>
      <c r="D382" s="45">
        <v>78900</v>
      </c>
      <c r="E382" s="478">
        <v>-4.3636363636363642</v>
      </c>
    </row>
    <row r="383" spans="1:5" x14ac:dyDescent="0.25">
      <c r="A383" s="475" t="s">
        <v>487</v>
      </c>
      <c r="B383" s="476">
        <v>28.799999999999997</v>
      </c>
      <c r="C383" s="477">
        <v>107400</v>
      </c>
      <c r="D383" s="45">
        <v>136800</v>
      </c>
      <c r="E383" s="478">
        <v>27.374301675977652</v>
      </c>
    </row>
    <row r="384" spans="1:5" x14ac:dyDescent="0.25">
      <c r="A384" s="475" t="s">
        <v>1035</v>
      </c>
      <c r="B384" s="476">
        <v>31.900000000000002</v>
      </c>
      <c r="C384" s="477">
        <v>97200</v>
      </c>
      <c r="D384" s="45">
        <v>91500</v>
      </c>
      <c r="E384" s="478">
        <v>-5.8641975308641969</v>
      </c>
    </row>
    <row r="385" spans="1:5" x14ac:dyDescent="0.25">
      <c r="A385" s="475" t="s">
        <v>488</v>
      </c>
      <c r="B385" s="476">
        <v>45.4</v>
      </c>
      <c r="C385" s="477">
        <v>309500</v>
      </c>
      <c r="D385" s="45">
        <v>469800</v>
      </c>
      <c r="E385" s="478">
        <v>51.793214862681744</v>
      </c>
    </row>
    <row r="386" spans="1:5" x14ac:dyDescent="0.25">
      <c r="A386" s="475" t="s">
        <v>1036</v>
      </c>
      <c r="B386" s="476">
        <v>24</v>
      </c>
      <c r="C386" s="477">
        <v>91200</v>
      </c>
      <c r="D386" s="45">
        <v>53200</v>
      </c>
      <c r="E386" s="478">
        <v>-41.666666666666671</v>
      </c>
    </row>
    <row r="387" spans="1:5" x14ac:dyDescent="0.25">
      <c r="A387" s="475" t="s">
        <v>1037</v>
      </c>
      <c r="B387" s="476">
        <v>16.2</v>
      </c>
      <c r="C387" s="477">
        <v>19300</v>
      </c>
      <c r="D387" s="45">
        <v>23100</v>
      </c>
      <c r="E387" s="478">
        <v>19.689119170984455</v>
      </c>
    </row>
    <row r="388" spans="1:5" x14ac:dyDescent="0.25">
      <c r="A388" s="475" t="s">
        <v>1038</v>
      </c>
      <c r="B388" s="476">
        <v>12.7</v>
      </c>
      <c r="C388" s="477">
        <v>20600</v>
      </c>
      <c r="D388" s="45">
        <v>22900</v>
      </c>
      <c r="E388" s="478">
        <v>11.165048543689322</v>
      </c>
    </row>
    <row r="389" spans="1:5" x14ac:dyDescent="0.25">
      <c r="A389" s="475" t="s">
        <v>1039</v>
      </c>
      <c r="B389" s="476">
        <v>9.6</v>
      </c>
      <c r="C389" s="477">
        <v>14400</v>
      </c>
      <c r="D389" s="45">
        <v>15500</v>
      </c>
      <c r="E389" s="478">
        <v>7.6388888888888893</v>
      </c>
    </row>
    <row r="390" spans="1:5" x14ac:dyDescent="0.25">
      <c r="A390" s="475" t="s">
        <v>489</v>
      </c>
      <c r="B390" s="476">
        <v>39</v>
      </c>
      <c r="C390" s="477">
        <v>63900</v>
      </c>
      <c r="D390" s="45">
        <v>96100</v>
      </c>
      <c r="E390" s="478">
        <v>50.391236306729262</v>
      </c>
    </row>
    <row r="391" spans="1:5" x14ac:dyDescent="0.25">
      <c r="A391" s="475" t="s">
        <v>1040</v>
      </c>
      <c r="B391" s="476">
        <v>12.4</v>
      </c>
      <c r="C391" s="477">
        <v>15800</v>
      </c>
      <c r="D391" s="45">
        <v>16100</v>
      </c>
      <c r="E391" s="478">
        <v>1.89873417721519</v>
      </c>
    </row>
    <row r="392" spans="1:5" x14ac:dyDescent="0.25">
      <c r="A392" s="475" t="s">
        <v>726</v>
      </c>
      <c r="B392" s="476">
        <v>42.8</v>
      </c>
      <c r="C392" s="477">
        <v>83500</v>
      </c>
      <c r="D392" s="45">
        <v>83500</v>
      </c>
      <c r="E392" s="478">
        <v>0</v>
      </c>
    </row>
    <row r="393" spans="1:5" x14ac:dyDescent="0.25">
      <c r="A393" s="475" t="s">
        <v>1041</v>
      </c>
      <c r="B393" s="476">
        <v>36.199999999999996</v>
      </c>
      <c r="C393" s="477">
        <v>113300</v>
      </c>
      <c r="D393" s="45">
        <v>143400</v>
      </c>
      <c r="E393" s="478">
        <v>26.566637246248899</v>
      </c>
    </row>
    <row r="394" spans="1:5" x14ac:dyDescent="0.25">
      <c r="A394" s="475" t="s">
        <v>727</v>
      </c>
      <c r="B394" s="476">
        <v>18</v>
      </c>
      <c r="C394" s="477">
        <v>14800</v>
      </c>
      <c r="D394" s="45">
        <v>19700</v>
      </c>
      <c r="E394" s="478">
        <v>33.108108108108105</v>
      </c>
    </row>
    <row r="395" spans="1:5" x14ac:dyDescent="0.25">
      <c r="A395" s="475" t="s">
        <v>728</v>
      </c>
      <c r="B395" s="476">
        <v>66</v>
      </c>
      <c r="C395" s="477">
        <v>352400</v>
      </c>
      <c r="D395" s="45">
        <v>427800</v>
      </c>
      <c r="E395" s="478">
        <v>21.396140749148696</v>
      </c>
    </row>
    <row r="396" spans="1:5" x14ac:dyDescent="0.25">
      <c r="A396" s="475" t="s">
        <v>729</v>
      </c>
      <c r="B396" s="476">
        <v>19.8</v>
      </c>
      <c r="C396" s="477">
        <v>29300</v>
      </c>
      <c r="D396" s="45">
        <v>30000</v>
      </c>
      <c r="E396" s="478">
        <v>2.3890784982935154</v>
      </c>
    </row>
    <row r="397" spans="1:5" x14ac:dyDescent="0.25">
      <c r="A397" s="475" t="s">
        <v>490</v>
      </c>
      <c r="B397" s="476">
        <v>30.9</v>
      </c>
      <c r="C397" s="477">
        <v>59100</v>
      </c>
      <c r="D397" s="45">
        <v>91500</v>
      </c>
      <c r="E397" s="478">
        <v>54.82233502538071</v>
      </c>
    </row>
    <row r="398" spans="1:5" x14ac:dyDescent="0.25">
      <c r="A398" s="475" t="s">
        <v>1042</v>
      </c>
      <c r="B398" s="476">
        <v>13.3</v>
      </c>
      <c r="C398" s="477">
        <v>12600</v>
      </c>
      <c r="D398" s="45">
        <v>12600</v>
      </c>
      <c r="E398" s="478">
        <v>0</v>
      </c>
    </row>
    <row r="399" spans="1:5" x14ac:dyDescent="0.25">
      <c r="A399" s="475" t="s">
        <v>491</v>
      </c>
      <c r="B399" s="476">
        <v>23.200000000000003</v>
      </c>
      <c r="C399" s="477">
        <v>29400</v>
      </c>
      <c r="D399" s="45">
        <v>31400</v>
      </c>
      <c r="E399" s="478">
        <v>6.8027210884353746</v>
      </c>
    </row>
    <row r="400" spans="1:5" x14ac:dyDescent="0.25">
      <c r="A400" s="475" t="s">
        <v>1043</v>
      </c>
      <c r="B400" s="476">
        <v>29.099999999999998</v>
      </c>
      <c r="C400" s="477">
        <v>61300</v>
      </c>
      <c r="D400" s="45">
        <v>81800</v>
      </c>
      <c r="E400" s="478">
        <v>33.442088091353995</v>
      </c>
    </row>
    <row r="401" spans="1:5" x14ac:dyDescent="0.25">
      <c r="A401" s="475" t="s">
        <v>492</v>
      </c>
      <c r="B401" s="476">
        <v>22.5</v>
      </c>
      <c r="C401" s="477">
        <v>25500</v>
      </c>
      <c r="D401" s="45">
        <v>32500</v>
      </c>
      <c r="E401" s="478">
        <v>27.450980392156865</v>
      </c>
    </row>
    <row r="402" spans="1:5" x14ac:dyDescent="0.25">
      <c r="A402" s="475" t="s">
        <v>1044</v>
      </c>
      <c r="B402" s="476">
        <v>10.9</v>
      </c>
      <c r="C402" s="477">
        <v>21900</v>
      </c>
      <c r="D402" s="45">
        <v>16600</v>
      </c>
      <c r="E402" s="478">
        <v>-24.200913242009133</v>
      </c>
    </row>
    <row r="403" spans="1:5" x14ac:dyDescent="0.25">
      <c r="A403" s="475" t="s">
        <v>1045</v>
      </c>
      <c r="B403" s="476">
        <v>12.5</v>
      </c>
      <c r="C403" s="477">
        <v>18600</v>
      </c>
      <c r="D403" s="45">
        <v>17800</v>
      </c>
      <c r="E403" s="478">
        <v>-4.3010752688172049</v>
      </c>
    </row>
    <row r="404" spans="1:5" x14ac:dyDescent="0.25">
      <c r="A404" s="475" t="s">
        <v>1046</v>
      </c>
      <c r="B404" s="476">
        <v>18.7</v>
      </c>
      <c r="C404" s="477">
        <v>15900</v>
      </c>
      <c r="D404" s="45">
        <v>16300</v>
      </c>
      <c r="E404" s="478">
        <v>2.5157232704402519</v>
      </c>
    </row>
    <row r="405" spans="1:5" x14ac:dyDescent="0.25">
      <c r="A405" s="475" t="s">
        <v>493</v>
      </c>
      <c r="B405" s="476">
        <v>25.5</v>
      </c>
      <c r="C405" s="477">
        <v>41700</v>
      </c>
      <c r="D405" s="45">
        <v>65800</v>
      </c>
      <c r="E405" s="478">
        <v>57.793764988009585</v>
      </c>
    </row>
    <row r="406" spans="1:5" x14ac:dyDescent="0.25">
      <c r="A406" s="475" t="s">
        <v>731</v>
      </c>
      <c r="B406" s="476">
        <v>20.5</v>
      </c>
      <c r="C406" s="477">
        <v>32100</v>
      </c>
      <c r="D406" s="45">
        <v>27700</v>
      </c>
      <c r="E406" s="478">
        <v>-13.707165109034266</v>
      </c>
    </row>
    <row r="407" spans="1:5" x14ac:dyDescent="0.25">
      <c r="A407" s="475" t="s">
        <v>1047</v>
      </c>
      <c r="B407" s="476">
        <v>14.399999999999999</v>
      </c>
      <c r="C407" s="477">
        <v>24700</v>
      </c>
      <c r="D407" s="45">
        <v>19700</v>
      </c>
      <c r="E407" s="478">
        <v>-20.242914979757085</v>
      </c>
    </row>
    <row r="408" spans="1:5" x14ac:dyDescent="0.25">
      <c r="A408" s="475" t="s">
        <v>1048</v>
      </c>
      <c r="B408" s="476">
        <v>15.9</v>
      </c>
      <c r="C408" s="477">
        <v>27400</v>
      </c>
      <c r="D408" s="45">
        <v>29100</v>
      </c>
      <c r="E408" s="478">
        <v>6.2043795620437958</v>
      </c>
    </row>
    <row r="409" spans="1:5" x14ac:dyDescent="0.25">
      <c r="A409" s="475" t="s">
        <v>732</v>
      </c>
      <c r="B409" s="476">
        <v>16</v>
      </c>
      <c r="C409" s="477">
        <v>20600</v>
      </c>
      <c r="D409" s="45">
        <v>19700</v>
      </c>
      <c r="E409" s="478">
        <v>-4.3689320388349513</v>
      </c>
    </row>
    <row r="410" spans="1:5" x14ac:dyDescent="0.25">
      <c r="A410" s="475" t="s">
        <v>1049</v>
      </c>
      <c r="B410" s="476">
        <v>31.7</v>
      </c>
      <c r="C410" s="477">
        <v>44400</v>
      </c>
      <c r="D410" s="45">
        <v>63000</v>
      </c>
      <c r="E410" s="478">
        <v>41.891891891891895</v>
      </c>
    </row>
    <row r="411" spans="1:5" x14ac:dyDescent="0.25">
      <c r="A411" s="475" t="s">
        <v>494</v>
      </c>
      <c r="B411" s="476">
        <v>49.1</v>
      </c>
      <c r="C411" s="477">
        <v>213200</v>
      </c>
      <c r="D411" s="45">
        <v>372700</v>
      </c>
      <c r="E411" s="478">
        <v>74.812382739211998</v>
      </c>
    </row>
    <row r="412" spans="1:5" x14ac:dyDescent="0.25">
      <c r="A412" s="475" t="s">
        <v>1050</v>
      </c>
      <c r="B412" s="476">
        <v>11.3</v>
      </c>
      <c r="C412" s="477">
        <v>19200</v>
      </c>
      <c r="D412" s="45">
        <v>18900</v>
      </c>
      <c r="E412" s="478">
        <v>-1.5625</v>
      </c>
    </row>
    <row r="413" spans="1:5" x14ac:dyDescent="0.25">
      <c r="A413" s="475" t="s">
        <v>1051</v>
      </c>
      <c r="B413" s="476">
        <v>13.700000000000001</v>
      </c>
      <c r="C413" s="477">
        <v>9800</v>
      </c>
      <c r="D413" s="45">
        <v>17500</v>
      </c>
      <c r="E413" s="478">
        <v>78.571428571428569</v>
      </c>
    </row>
    <row r="414" spans="1:5" x14ac:dyDescent="0.25">
      <c r="A414" s="475" t="s">
        <v>495</v>
      </c>
      <c r="B414" s="476">
        <v>29.2</v>
      </c>
      <c r="C414" s="477">
        <v>36700</v>
      </c>
      <c r="D414" s="45">
        <v>57100</v>
      </c>
      <c r="E414" s="478">
        <v>55.585831062670302</v>
      </c>
    </row>
    <row r="415" spans="1:5" x14ac:dyDescent="0.25">
      <c r="A415" s="475" t="s">
        <v>733</v>
      </c>
      <c r="B415" s="476">
        <v>33.5</v>
      </c>
      <c r="C415" s="477">
        <v>35000</v>
      </c>
      <c r="D415" s="45">
        <v>58800</v>
      </c>
      <c r="E415" s="478">
        <v>68</v>
      </c>
    </row>
    <row r="416" spans="1:5" x14ac:dyDescent="0.25">
      <c r="A416" s="475" t="s">
        <v>1052</v>
      </c>
      <c r="B416" s="476">
        <v>14.899999999999999</v>
      </c>
      <c r="C416" s="477">
        <v>16900</v>
      </c>
      <c r="D416" s="45">
        <v>18600</v>
      </c>
      <c r="E416" s="478">
        <v>10.059171597633137</v>
      </c>
    </row>
    <row r="417" spans="1:5" x14ac:dyDescent="0.25">
      <c r="A417" s="475" t="s">
        <v>734</v>
      </c>
      <c r="B417" s="476">
        <v>18.5</v>
      </c>
      <c r="C417" s="477">
        <v>21500</v>
      </c>
      <c r="D417" s="45">
        <v>21500</v>
      </c>
      <c r="E417" s="478">
        <v>0</v>
      </c>
    </row>
    <row r="418" spans="1:5" x14ac:dyDescent="0.25">
      <c r="A418" s="475" t="s">
        <v>1053</v>
      </c>
      <c r="B418" s="476">
        <v>21.2</v>
      </c>
      <c r="C418" s="477">
        <v>32600</v>
      </c>
      <c r="D418" s="45">
        <v>41400</v>
      </c>
      <c r="E418" s="478">
        <v>26.993865030674847</v>
      </c>
    </row>
    <row r="419" spans="1:5" x14ac:dyDescent="0.25">
      <c r="A419" s="475" t="s">
        <v>735</v>
      </c>
      <c r="B419" s="476">
        <v>26.400000000000002</v>
      </c>
      <c r="C419" s="477">
        <v>33700</v>
      </c>
      <c r="D419" s="45">
        <v>39400</v>
      </c>
      <c r="E419" s="478">
        <v>16.913946587537094</v>
      </c>
    </row>
    <row r="420" spans="1:5" x14ac:dyDescent="0.25">
      <c r="A420" s="475" t="s">
        <v>736</v>
      </c>
      <c r="B420" s="476">
        <v>22.6</v>
      </c>
      <c r="C420" s="477">
        <v>27500</v>
      </c>
      <c r="D420" s="45">
        <v>23200</v>
      </c>
      <c r="E420" s="478">
        <v>-15.636363636363637</v>
      </c>
    </row>
    <row r="421" spans="1:5" x14ac:dyDescent="0.25">
      <c r="A421" s="475" t="s">
        <v>387</v>
      </c>
      <c r="B421" s="476">
        <v>24.5</v>
      </c>
      <c r="C421" s="477">
        <v>66400</v>
      </c>
      <c r="D421" s="45">
        <v>77800</v>
      </c>
      <c r="E421" s="478">
        <v>17.168674698795179</v>
      </c>
    </row>
    <row r="422" spans="1:5" x14ac:dyDescent="0.25">
      <c r="A422" s="475" t="s">
        <v>866</v>
      </c>
      <c r="B422" s="476">
        <v>25.900000000000002</v>
      </c>
      <c r="C422" s="477">
        <v>45400</v>
      </c>
      <c r="D422" s="45">
        <v>87200</v>
      </c>
      <c r="E422" s="478">
        <v>92.070484581497809</v>
      </c>
    </row>
    <row r="423" spans="1:5" x14ac:dyDescent="0.25">
      <c r="A423" s="475" t="s">
        <v>1054</v>
      </c>
      <c r="B423" s="476">
        <v>11.799999999999999</v>
      </c>
      <c r="C423" s="477">
        <v>13700</v>
      </c>
      <c r="D423" s="45">
        <v>11200</v>
      </c>
      <c r="E423" s="478">
        <v>-18.248175182481752</v>
      </c>
    </row>
    <row r="424" spans="1:5" x14ac:dyDescent="0.25">
      <c r="A424" s="475" t="s">
        <v>1055</v>
      </c>
      <c r="B424" s="476">
        <v>19</v>
      </c>
      <c r="C424" s="477">
        <v>34900</v>
      </c>
      <c r="D424" s="45">
        <v>30000</v>
      </c>
      <c r="E424" s="478">
        <v>-14.040114613180515</v>
      </c>
    </row>
    <row r="425" spans="1:5" x14ac:dyDescent="0.25">
      <c r="A425" s="475" t="s">
        <v>497</v>
      </c>
      <c r="B425" s="476">
        <v>20.8</v>
      </c>
      <c r="C425" s="477">
        <v>33800</v>
      </c>
      <c r="D425" s="45">
        <v>39400</v>
      </c>
      <c r="E425" s="478">
        <v>16.568047337278109</v>
      </c>
    </row>
    <row r="426" spans="1:5" x14ac:dyDescent="0.25">
      <c r="A426" s="475" t="s">
        <v>738</v>
      </c>
      <c r="B426" s="476">
        <v>26.1</v>
      </c>
      <c r="C426" s="477">
        <v>54700</v>
      </c>
      <c r="D426" s="45">
        <v>48600</v>
      </c>
      <c r="E426" s="478">
        <v>-11.151736745886655</v>
      </c>
    </row>
    <row r="427" spans="1:5" x14ac:dyDescent="0.25">
      <c r="A427" s="475" t="s">
        <v>1056</v>
      </c>
      <c r="B427" s="476">
        <v>13.100000000000001</v>
      </c>
      <c r="C427" s="477">
        <v>19500</v>
      </c>
      <c r="D427" s="45">
        <v>17900</v>
      </c>
      <c r="E427" s="478">
        <v>-8.2051282051282044</v>
      </c>
    </row>
    <row r="428" spans="1:5" x14ac:dyDescent="0.25">
      <c r="A428" s="475" t="s">
        <v>1057</v>
      </c>
      <c r="B428" s="476">
        <v>15.8</v>
      </c>
      <c r="C428" s="477">
        <v>25800</v>
      </c>
      <c r="D428" s="45">
        <v>24100</v>
      </c>
      <c r="E428" s="478">
        <v>-6.5891472868217065</v>
      </c>
    </row>
    <row r="429" spans="1:5" x14ac:dyDescent="0.25">
      <c r="A429" s="475" t="s">
        <v>1058</v>
      </c>
      <c r="B429" s="476">
        <v>28.799999999999997</v>
      </c>
      <c r="C429" s="477">
        <v>34300</v>
      </c>
      <c r="D429" s="45">
        <v>34000</v>
      </c>
      <c r="E429" s="478">
        <v>-0.87463556851311952</v>
      </c>
    </row>
    <row r="430" spans="1:5" x14ac:dyDescent="0.25">
      <c r="A430" s="475" t="s">
        <v>739</v>
      </c>
      <c r="B430" s="476">
        <v>29.799999999999997</v>
      </c>
      <c r="C430" s="477">
        <v>30800</v>
      </c>
      <c r="D430" s="45">
        <v>37800</v>
      </c>
      <c r="E430" s="478">
        <v>22.727272727272727</v>
      </c>
    </row>
    <row r="431" spans="1:5" x14ac:dyDescent="0.25">
      <c r="A431" s="475" t="s">
        <v>1059</v>
      </c>
      <c r="B431" s="476">
        <v>11.4</v>
      </c>
      <c r="C431" s="477">
        <v>15800</v>
      </c>
      <c r="D431" s="45">
        <v>14500</v>
      </c>
      <c r="E431" s="478">
        <v>-8.2278481012658222</v>
      </c>
    </row>
    <row r="432" spans="1:5" x14ac:dyDescent="0.25">
      <c r="A432" s="475" t="s">
        <v>1060</v>
      </c>
      <c r="B432" s="476">
        <v>20.399999999999999</v>
      </c>
      <c r="C432" s="477">
        <v>55700</v>
      </c>
      <c r="D432" s="45">
        <v>56900</v>
      </c>
      <c r="E432" s="478">
        <v>2.1543985637342908</v>
      </c>
    </row>
    <row r="433" spans="1:5" x14ac:dyDescent="0.25">
      <c r="A433" s="475" t="s">
        <v>740</v>
      </c>
      <c r="B433" s="476">
        <v>40.400000000000006</v>
      </c>
      <c r="C433" s="477">
        <v>96400</v>
      </c>
      <c r="D433" s="45">
        <v>122800</v>
      </c>
      <c r="E433" s="478">
        <v>27.385892116182575</v>
      </c>
    </row>
    <row r="434" spans="1:5" x14ac:dyDescent="0.25">
      <c r="A434" s="475" t="s">
        <v>498</v>
      </c>
      <c r="B434" s="476">
        <v>44.5</v>
      </c>
      <c r="C434" s="477">
        <v>103600</v>
      </c>
      <c r="D434" s="45">
        <v>200900</v>
      </c>
      <c r="E434" s="478">
        <v>93.918918918918919</v>
      </c>
    </row>
    <row r="435" spans="1:5" x14ac:dyDescent="0.25">
      <c r="A435" s="475" t="s">
        <v>742</v>
      </c>
      <c r="B435" s="476">
        <v>28.599999999999998</v>
      </c>
      <c r="C435" s="477">
        <v>35500</v>
      </c>
      <c r="D435" s="45">
        <v>67900</v>
      </c>
      <c r="E435" s="478">
        <v>91.267605633802816</v>
      </c>
    </row>
    <row r="436" spans="1:5" x14ac:dyDescent="0.25">
      <c r="A436" s="475" t="s">
        <v>1061</v>
      </c>
      <c r="B436" s="476">
        <v>13.700000000000001</v>
      </c>
      <c r="C436" s="477">
        <v>16500</v>
      </c>
      <c r="D436" s="45">
        <v>15400</v>
      </c>
      <c r="E436" s="478">
        <v>-6.666666666666667</v>
      </c>
    </row>
    <row r="437" spans="1:5" x14ac:dyDescent="0.25">
      <c r="A437" s="475" t="s">
        <v>1062</v>
      </c>
      <c r="B437" s="476">
        <v>21.6</v>
      </c>
      <c r="C437" s="477">
        <v>48800</v>
      </c>
      <c r="D437" s="45">
        <v>52300</v>
      </c>
      <c r="E437" s="478">
        <v>7.1721311475409832</v>
      </c>
    </row>
    <row r="438" spans="1:5" x14ac:dyDescent="0.25">
      <c r="A438" s="475" t="s">
        <v>1063</v>
      </c>
      <c r="B438" s="476">
        <v>20.399999999999999</v>
      </c>
      <c r="C438" s="477">
        <v>34700</v>
      </c>
      <c r="D438" s="45">
        <v>52500</v>
      </c>
      <c r="E438" s="478">
        <v>51.296829971181559</v>
      </c>
    </row>
    <row r="439" spans="1:5" x14ac:dyDescent="0.25">
      <c r="A439" s="475" t="s">
        <v>499</v>
      </c>
      <c r="B439" s="476">
        <v>46.400000000000006</v>
      </c>
      <c r="C439" s="477">
        <v>87500</v>
      </c>
      <c r="D439" s="45">
        <v>113500</v>
      </c>
      <c r="E439" s="478">
        <v>29.714285714285715</v>
      </c>
    </row>
    <row r="440" spans="1:5" x14ac:dyDescent="0.25">
      <c r="A440" s="475" t="s">
        <v>500</v>
      </c>
      <c r="B440" s="476">
        <v>42.8</v>
      </c>
      <c r="C440" s="477">
        <v>66300</v>
      </c>
      <c r="D440" s="45">
        <v>126000</v>
      </c>
      <c r="E440" s="478">
        <v>90.045248868778287</v>
      </c>
    </row>
    <row r="441" spans="1:5" x14ac:dyDescent="0.25">
      <c r="A441" s="475" t="s">
        <v>743</v>
      </c>
      <c r="B441" s="476">
        <v>12.2</v>
      </c>
      <c r="C441" s="477">
        <v>19300</v>
      </c>
      <c r="D441" s="45">
        <v>18500</v>
      </c>
      <c r="E441" s="478">
        <v>-4.1450777202072544</v>
      </c>
    </row>
    <row r="442" spans="1:5" x14ac:dyDescent="0.25">
      <c r="A442" s="475" t="s">
        <v>1064</v>
      </c>
      <c r="B442" s="476">
        <v>23.9</v>
      </c>
      <c r="C442" s="477">
        <v>44300</v>
      </c>
      <c r="D442" s="45">
        <v>52700</v>
      </c>
      <c r="E442" s="478">
        <v>18.961625282167045</v>
      </c>
    </row>
    <row r="443" spans="1:5" x14ac:dyDescent="0.25">
      <c r="A443" s="475" t="s">
        <v>744</v>
      </c>
      <c r="B443" s="476">
        <v>22.8</v>
      </c>
      <c r="C443" s="477">
        <v>29100</v>
      </c>
      <c r="D443" s="45">
        <v>40800</v>
      </c>
      <c r="E443" s="478">
        <v>40.206185567010309</v>
      </c>
    </row>
    <row r="444" spans="1:5" x14ac:dyDescent="0.25">
      <c r="A444" s="475" t="s">
        <v>1065</v>
      </c>
      <c r="B444" s="476">
        <v>12.7</v>
      </c>
      <c r="C444" s="477">
        <v>16800</v>
      </c>
      <c r="D444" s="45">
        <v>16700</v>
      </c>
      <c r="E444" s="478">
        <v>-0.59523809523809523</v>
      </c>
    </row>
    <row r="445" spans="1:5" x14ac:dyDescent="0.25">
      <c r="A445" s="475" t="s">
        <v>745</v>
      </c>
      <c r="B445" s="476">
        <v>20.5</v>
      </c>
      <c r="C445" s="477">
        <v>41100</v>
      </c>
      <c r="D445" s="45">
        <v>41000</v>
      </c>
      <c r="E445" s="478">
        <v>-0.24330900243309003</v>
      </c>
    </row>
    <row r="446" spans="1:5" x14ac:dyDescent="0.25">
      <c r="A446" s="475" t="s">
        <v>867</v>
      </c>
      <c r="B446" s="476">
        <v>26</v>
      </c>
      <c r="C446" s="477">
        <v>55300</v>
      </c>
      <c r="D446" s="45">
        <v>74400</v>
      </c>
      <c r="E446" s="478">
        <v>34.538878842676311</v>
      </c>
    </row>
    <row r="447" spans="1:5" x14ac:dyDescent="0.25">
      <c r="A447" s="475" t="s">
        <v>746</v>
      </c>
      <c r="B447" s="476">
        <v>19.2</v>
      </c>
      <c r="C447" s="477">
        <v>39900</v>
      </c>
      <c r="D447" s="45">
        <v>43600</v>
      </c>
      <c r="E447" s="478">
        <v>9.2731829573934839</v>
      </c>
    </row>
    <row r="448" spans="1:5" x14ac:dyDescent="0.25">
      <c r="A448" s="475" t="s">
        <v>747</v>
      </c>
      <c r="B448" s="476">
        <v>17.899999999999999</v>
      </c>
      <c r="C448" s="477">
        <v>35600</v>
      </c>
      <c r="D448" s="45">
        <v>30500</v>
      </c>
      <c r="E448" s="478">
        <v>-14.325842696629213</v>
      </c>
    </row>
    <row r="449" spans="1:5" x14ac:dyDescent="0.25">
      <c r="A449" s="475" t="s">
        <v>1066</v>
      </c>
      <c r="B449" s="476">
        <v>17.5</v>
      </c>
      <c r="C449" s="477">
        <v>27400</v>
      </c>
      <c r="D449" s="45">
        <v>34100</v>
      </c>
      <c r="E449" s="478">
        <v>24.45255474452555</v>
      </c>
    </row>
    <row r="450" spans="1:5" x14ac:dyDescent="0.25">
      <c r="A450" s="475" t="s">
        <v>748</v>
      </c>
      <c r="B450" s="476">
        <v>26.3</v>
      </c>
      <c r="C450" s="477">
        <v>38800</v>
      </c>
      <c r="D450" s="45">
        <v>54500</v>
      </c>
      <c r="E450" s="478">
        <v>40.463917525773198</v>
      </c>
    </row>
    <row r="451" spans="1:5" x14ac:dyDescent="0.25">
      <c r="A451" s="475" t="s">
        <v>1067</v>
      </c>
      <c r="B451" s="476">
        <v>28.000000000000004</v>
      </c>
      <c r="C451" s="477">
        <v>30300</v>
      </c>
      <c r="D451" s="45">
        <v>43300</v>
      </c>
      <c r="E451" s="478">
        <v>42.904290429042902</v>
      </c>
    </row>
    <row r="452" spans="1:5" x14ac:dyDescent="0.25">
      <c r="A452" s="475" t="s">
        <v>749</v>
      </c>
      <c r="B452" s="476">
        <v>29.599999999999998</v>
      </c>
      <c r="C452" s="477">
        <v>44800</v>
      </c>
      <c r="D452" s="45">
        <v>110900</v>
      </c>
      <c r="E452" s="478">
        <v>147.54464285714286</v>
      </c>
    </row>
    <row r="453" spans="1:5" x14ac:dyDescent="0.25">
      <c r="A453" s="475" t="s">
        <v>502</v>
      </c>
      <c r="B453" s="476">
        <v>24.7</v>
      </c>
      <c r="C453" s="477">
        <v>52200</v>
      </c>
      <c r="D453" s="45">
        <v>61600</v>
      </c>
      <c r="E453" s="478">
        <v>18.007662835249043</v>
      </c>
    </row>
    <row r="454" spans="1:5" x14ac:dyDescent="0.25">
      <c r="A454" s="475" t="s">
        <v>1068</v>
      </c>
      <c r="B454" s="476">
        <v>13.3</v>
      </c>
      <c r="C454" s="477">
        <v>24500</v>
      </c>
      <c r="D454" s="45">
        <v>24300</v>
      </c>
      <c r="E454" s="478">
        <v>-0.81632653061224492</v>
      </c>
    </row>
    <row r="455" spans="1:5" x14ac:dyDescent="0.25">
      <c r="A455" s="475" t="s">
        <v>503</v>
      </c>
      <c r="B455" s="476">
        <v>33.1</v>
      </c>
      <c r="C455" s="477">
        <v>57800</v>
      </c>
      <c r="D455" s="45">
        <v>122100</v>
      </c>
      <c r="E455" s="478">
        <v>111.24567474048443</v>
      </c>
    </row>
    <row r="456" spans="1:5" x14ac:dyDescent="0.25">
      <c r="A456" s="475" t="s">
        <v>1069</v>
      </c>
      <c r="B456" s="476">
        <v>21.9</v>
      </c>
      <c r="C456" s="477">
        <v>37700</v>
      </c>
      <c r="D456" s="45">
        <v>45400</v>
      </c>
      <c r="E456" s="478">
        <v>20.424403183023873</v>
      </c>
    </row>
    <row r="457" spans="1:5" x14ac:dyDescent="0.25">
      <c r="A457" s="475" t="s">
        <v>750</v>
      </c>
      <c r="B457" s="476">
        <v>26.3</v>
      </c>
      <c r="C457" s="477">
        <v>47100</v>
      </c>
      <c r="D457" s="45">
        <v>41500</v>
      </c>
      <c r="E457" s="478">
        <v>-11.8895966029724</v>
      </c>
    </row>
    <row r="458" spans="1:5" x14ac:dyDescent="0.25">
      <c r="A458" s="475" t="s">
        <v>1070</v>
      </c>
      <c r="B458" s="476">
        <v>13.600000000000001</v>
      </c>
      <c r="C458" s="477">
        <v>23700</v>
      </c>
      <c r="D458" s="45">
        <v>17800</v>
      </c>
      <c r="E458" s="478">
        <v>-24.894514767932492</v>
      </c>
    </row>
    <row r="459" spans="1:5" x14ac:dyDescent="0.25">
      <c r="A459" s="475" t="s">
        <v>752</v>
      </c>
      <c r="B459" s="476">
        <v>27.700000000000003</v>
      </c>
      <c r="C459" s="477">
        <v>37100</v>
      </c>
      <c r="D459" s="45">
        <v>45400</v>
      </c>
      <c r="E459" s="478">
        <v>22.371967654986523</v>
      </c>
    </row>
    <row r="460" spans="1:5" x14ac:dyDescent="0.25">
      <c r="A460" s="475" t="s">
        <v>504</v>
      </c>
      <c r="B460" s="476">
        <v>18</v>
      </c>
      <c r="C460" s="477">
        <v>27400</v>
      </c>
      <c r="D460" s="45">
        <v>28100</v>
      </c>
      <c r="E460" s="478">
        <v>2.5547445255474455</v>
      </c>
    </row>
    <row r="461" spans="1:5" x14ac:dyDescent="0.25">
      <c r="A461" s="475" t="s">
        <v>751</v>
      </c>
      <c r="B461" s="476">
        <v>13.4</v>
      </c>
      <c r="C461" s="477">
        <v>19600</v>
      </c>
      <c r="D461" s="45">
        <v>16300</v>
      </c>
      <c r="E461" s="478">
        <v>-16.836734693877549</v>
      </c>
    </row>
    <row r="462" spans="1:5" x14ac:dyDescent="0.25">
      <c r="A462" s="475" t="s">
        <v>1071</v>
      </c>
      <c r="B462" s="476">
        <v>21.7</v>
      </c>
      <c r="C462" s="477">
        <v>57400</v>
      </c>
      <c r="D462" s="45">
        <v>54000</v>
      </c>
      <c r="E462" s="478">
        <v>-5.9233449477351918</v>
      </c>
    </row>
    <row r="463" spans="1:5" x14ac:dyDescent="0.25">
      <c r="A463" s="475" t="s">
        <v>1072</v>
      </c>
      <c r="B463" s="476">
        <v>23.7</v>
      </c>
      <c r="C463" s="477">
        <v>59200</v>
      </c>
      <c r="D463" s="45">
        <v>65200</v>
      </c>
      <c r="E463" s="478">
        <v>10.135135135135135</v>
      </c>
    </row>
    <row r="464" spans="1:5" x14ac:dyDescent="0.25">
      <c r="A464" s="475" t="s">
        <v>753</v>
      </c>
      <c r="B464" s="476">
        <v>16.900000000000002</v>
      </c>
      <c r="C464" s="477">
        <v>22000</v>
      </c>
      <c r="D464" s="45">
        <v>18700</v>
      </c>
      <c r="E464" s="478">
        <v>-15</v>
      </c>
    </row>
    <row r="465" spans="1:5" x14ac:dyDescent="0.25">
      <c r="A465" s="475" t="s">
        <v>1073</v>
      </c>
      <c r="B465" s="476">
        <v>11.600000000000001</v>
      </c>
      <c r="C465" s="477">
        <v>16900</v>
      </c>
      <c r="D465" s="45">
        <v>15700</v>
      </c>
      <c r="E465" s="478">
        <v>-7.1005917159763312</v>
      </c>
    </row>
    <row r="466" spans="1:5" x14ac:dyDescent="0.25">
      <c r="A466" s="475" t="s">
        <v>754</v>
      </c>
      <c r="B466" s="476">
        <v>14.099999999999998</v>
      </c>
      <c r="C466" s="477">
        <v>15600</v>
      </c>
      <c r="D466" s="45">
        <v>16200</v>
      </c>
      <c r="E466" s="478">
        <v>3.8461538461538463</v>
      </c>
    </row>
    <row r="467" spans="1:5" x14ac:dyDescent="0.25">
      <c r="A467" s="475" t="s">
        <v>1074</v>
      </c>
      <c r="B467" s="476">
        <v>26.3</v>
      </c>
      <c r="C467" s="477">
        <v>45400</v>
      </c>
      <c r="D467" s="45">
        <v>44800</v>
      </c>
      <c r="E467" s="478">
        <v>-1.3215859030837005</v>
      </c>
    </row>
    <row r="468" spans="1:5" x14ac:dyDescent="0.25">
      <c r="A468" s="475" t="s">
        <v>1075</v>
      </c>
      <c r="B468" s="476">
        <v>17.100000000000001</v>
      </c>
      <c r="C468" s="477">
        <v>23000</v>
      </c>
      <c r="D468" s="45">
        <v>18800</v>
      </c>
      <c r="E468" s="478">
        <v>-18.260869565217391</v>
      </c>
    </row>
    <row r="469" spans="1:5" x14ac:dyDescent="0.25">
      <c r="A469" s="475" t="s">
        <v>1076</v>
      </c>
      <c r="B469" s="476">
        <v>12.9</v>
      </c>
      <c r="C469" s="477">
        <v>30000</v>
      </c>
      <c r="D469" s="45">
        <v>30400</v>
      </c>
      <c r="E469" s="478">
        <v>1.3333333333333335</v>
      </c>
    </row>
    <row r="470" spans="1:5" x14ac:dyDescent="0.25">
      <c r="A470" s="475" t="s">
        <v>1077</v>
      </c>
      <c r="B470" s="476">
        <v>14.2</v>
      </c>
      <c r="C470" s="477">
        <v>13700</v>
      </c>
      <c r="D470" s="45">
        <v>14300</v>
      </c>
      <c r="E470" s="478">
        <v>4.3795620437956204</v>
      </c>
    </row>
    <row r="471" spans="1:5" x14ac:dyDescent="0.25">
      <c r="A471" s="475" t="s">
        <v>1078</v>
      </c>
      <c r="B471" s="476">
        <v>13.8</v>
      </c>
      <c r="C471" s="477">
        <v>26400</v>
      </c>
      <c r="D471" s="45">
        <v>28800</v>
      </c>
      <c r="E471" s="478">
        <v>9.0909090909090917</v>
      </c>
    </row>
    <row r="472" spans="1:5" x14ac:dyDescent="0.25">
      <c r="A472" s="475" t="s">
        <v>868</v>
      </c>
      <c r="B472" s="476">
        <v>31.2</v>
      </c>
      <c r="C472" s="477">
        <v>73200</v>
      </c>
      <c r="D472" s="45">
        <v>150700</v>
      </c>
      <c r="E472" s="478">
        <v>105.87431693989072</v>
      </c>
    </row>
    <row r="473" spans="1:5" x14ac:dyDescent="0.25">
      <c r="A473" s="475" t="s">
        <v>758</v>
      </c>
      <c r="B473" s="476">
        <v>19.600000000000001</v>
      </c>
      <c r="C473" s="477">
        <v>11600</v>
      </c>
      <c r="D473" s="45">
        <v>11100</v>
      </c>
      <c r="E473" s="478">
        <v>-4.3103448275862073</v>
      </c>
    </row>
    <row r="474" spans="1:5" x14ac:dyDescent="0.25">
      <c r="A474" s="475" t="s">
        <v>780</v>
      </c>
      <c r="B474" s="476">
        <v>22</v>
      </c>
      <c r="C474" s="477">
        <v>32100</v>
      </c>
      <c r="D474" s="45">
        <v>34500</v>
      </c>
      <c r="E474" s="478">
        <v>7.4766355140186906</v>
      </c>
    </row>
    <row r="475" spans="1:5" x14ac:dyDescent="0.25">
      <c r="A475" s="475" t="s">
        <v>763</v>
      </c>
      <c r="B475" s="476">
        <v>28.9</v>
      </c>
      <c r="C475" s="477">
        <v>55500</v>
      </c>
      <c r="D475" s="45">
        <v>84500</v>
      </c>
      <c r="E475" s="478">
        <v>52.252252252252248</v>
      </c>
    </row>
    <row r="476" spans="1:5" x14ac:dyDescent="0.25">
      <c r="A476" s="475" t="s">
        <v>782</v>
      </c>
      <c r="B476" s="476">
        <v>16.100000000000001</v>
      </c>
      <c r="C476" s="477">
        <v>24700</v>
      </c>
      <c r="D476" s="45">
        <v>22500</v>
      </c>
      <c r="E476" s="478">
        <v>-8.9068825910931171</v>
      </c>
    </row>
    <row r="477" spans="1:5" x14ac:dyDescent="0.25">
      <c r="A477" s="475" t="s">
        <v>514</v>
      </c>
      <c r="B477" s="476">
        <v>20</v>
      </c>
      <c r="C477" s="477">
        <v>32300</v>
      </c>
      <c r="D477" s="45">
        <v>36600</v>
      </c>
      <c r="E477" s="478">
        <v>13.312693498452013</v>
      </c>
    </row>
    <row r="478" spans="1:5" x14ac:dyDescent="0.25">
      <c r="A478" s="475" t="s">
        <v>1079</v>
      </c>
      <c r="B478" s="476">
        <v>14.499999999999998</v>
      </c>
      <c r="C478" s="477">
        <v>21800</v>
      </c>
      <c r="D478" s="45">
        <v>18700</v>
      </c>
      <c r="E478" s="478">
        <v>-14.220183486238533</v>
      </c>
    </row>
    <row r="479" spans="1:5" x14ac:dyDescent="0.25">
      <c r="A479" s="475" t="s">
        <v>757</v>
      </c>
      <c r="B479" s="476">
        <v>33.300000000000004</v>
      </c>
      <c r="C479" s="477">
        <v>51400</v>
      </c>
      <c r="D479" s="45">
        <v>90700</v>
      </c>
      <c r="E479" s="478">
        <v>76.459143968871587</v>
      </c>
    </row>
    <row r="480" spans="1:5" x14ac:dyDescent="0.25">
      <c r="A480" s="475" t="s">
        <v>1080</v>
      </c>
      <c r="B480" s="476">
        <v>14.2</v>
      </c>
      <c r="C480" s="477">
        <v>26100</v>
      </c>
      <c r="D480" s="45">
        <v>24900</v>
      </c>
      <c r="E480" s="478">
        <v>-4.5977011494252871</v>
      </c>
    </row>
    <row r="481" spans="1:5" x14ac:dyDescent="0.25">
      <c r="A481" s="475" t="s">
        <v>759</v>
      </c>
      <c r="B481" s="476">
        <v>50.5</v>
      </c>
      <c r="C481" s="477">
        <v>191300</v>
      </c>
      <c r="D481" s="45">
        <v>356700</v>
      </c>
      <c r="E481" s="478">
        <v>86.461055933089398</v>
      </c>
    </row>
    <row r="482" spans="1:5" x14ac:dyDescent="0.25">
      <c r="A482" s="475" t="s">
        <v>761</v>
      </c>
      <c r="B482" s="476">
        <v>33.4</v>
      </c>
      <c r="C482" s="477">
        <v>98400</v>
      </c>
      <c r="D482" s="45">
        <v>100300</v>
      </c>
      <c r="E482" s="478">
        <v>1.9308943089430894</v>
      </c>
    </row>
    <row r="483" spans="1:5" x14ac:dyDescent="0.25">
      <c r="A483" s="475" t="s">
        <v>505</v>
      </c>
      <c r="B483" s="476">
        <v>48.3</v>
      </c>
      <c r="C483" s="477">
        <v>93400</v>
      </c>
      <c r="D483" s="45">
        <v>154600</v>
      </c>
      <c r="E483" s="478">
        <v>65.524625267665954</v>
      </c>
    </row>
    <row r="484" spans="1:5" x14ac:dyDescent="0.25">
      <c r="A484" s="475" t="s">
        <v>760</v>
      </c>
      <c r="B484" s="476">
        <v>16</v>
      </c>
      <c r="C484" s="477">
        <v>18300</v>
      </c>
      <c r="D484" s="45">
        <v>21000</v>
      </c>
      <c r="E484" s="478">
        <v>14.754098360655737</v>
      </c>
    </row>
    <row r="485" spans="1:5" x14ac:dyDescent="0.25">
      <c r="A485" s="475" t="s">
        <v>506</v>
      </c>
      <c r="B485" s="476">
        <v>21.5</v>
      </c>
      <c r="C485" s="477">
        <v>31700</v>
      </c>
      <c r="D485" s="45">
        <v>42000</v>
      </c>
      <c r="E485" s="478">
        <v>32.49211356466877</v>
      </c>
    </row>
    <row r="486" spans="1:5" x14ac:dyDescent="0.25">
      <c r="A486" s="475" t="s">
        <v>869</v>
      </c>
      <c r="B486" s="476">
        <v>54.800000000000004</v>
      </c>
      <c r="C486" s="477">
        <v>244900</v>
      </c>
      <c r="D486" s="45">
        <v>442800</v>
      </c>
      <c r="E486" s="478">
        <v>80.808493262556141</v>
      </c>
    </row>
    <row r="487" spans="1:5" x14ac:dyDescent="0.25">
      <c r="A487" s="475" t="s">
        <v>1081</v>
      </c>
      <c r="B487" s="476">
        <v>31.7</v>
      </c>
      <c r="C487" s="477">
        <v>89800</v>
      </c>
      <c r="D487" s="45">
        <v>113100</v>
      </c>
      <c r="E487" s="478">
        <v>25.946547884187083</v>
      </c>
    </row>
    <row r="488" spans="1:5" x14ac:dyDescent="0.25">
      <c r="A488" s="475" t="s">
        <v>1082</v>
      </c>
      <c r="B488" s="476">
        <v>29.799999999999997</v>
      </c>
      <c r="C488" s="477">
        <v>45200</v>
      </c>
      <c r="D488" s="45">
        <v>31400</v>
      </c>
      <c r="E488" s="478">
        <v>-30.53097345132743</v>
      </c>
    </row>
    <row r="489" spans="1:5" x14ac:dyDescent="0.25">
      <c r="A489" s="475" t="s">
        <v>1083</v>
      </c>
      <c r="B489" s="476">
        <v>57.8</v>
      </c>
      <c r="C489" s="477">
        <v>408100</v>
      </c>
      <c r="D489" s="45">
        <v>877000</v>
      </c>
      <c r="E489" s="478">
        <v>114.89830923793187</v>
      </c>
    </row>
    <row r="490" spans="1:5" x14ac:dyDescent="0.25">
      <c r="A490" s="475" t="s">
        <v>509</v>
      </c>
      <c r="B490" s="476">
        <v>70</v>
      </c>
      <c r="C490" s="477">
        <v>546900</v>
      </c>
      <c r="D490" s="45">
        <v>1231800</v>
      </c>
      <c r="E490" s="478">
        <v>125.23313219967088</v>
      </c>
    </row>
    <row r="491" spans="1:5" x14ac:dyDescent="0.25">
      <c r="A491" s="475" t="s">
        <v>1084</v>
      </c>
      <c r="B491" s="476">
        <v>39.700000000000003</v>
      </c>
      <c r="C491" s="477">
        <v>180000</v>
      </c>
      <c r="D491" s="45">
        <v>284100</v>
      </c>
      <c r="E491" s="478">
        <v>57.833333333333336</v>
      </c>
    </row>
    <row r="492" spans="1:5" x14ac:dyDescent="0.25">
      <c r="A492" s="475" t="s">
        <v>765</v>
      </c>
      <c r="B492" s="476">
        <v>52.6</v>
      </c>
      <c r="C492" s="477">
        <v>271200</v>
      </c>
      <c r="D492" s="45">
        <v>531800</v>
      </c>
      <c r="E492" s="478">
        <v>96.091445427728615</v>
      </c>
    </row>
    <row r="493" spans="1:5" x14ac:dyDescent="0.25">
      <c r="A493" s="475" t="s">
        <v>767</v>
      </c>
      <c r="B493" s="476">
        <v>24.5</v>
      </c>
      <c r="C493" s="477">
        <v>86200</v>
      </c>
      <c r="D493" s="45">
        <v>101200</v>
      </c>
      <c r="E493" s="478">
        <v>17.40139211136891</v>
      </c>
    </row>
    <row r="494" spans="1:5" x14ac:dyDescent="0.25">
      <c r="A494" s="475" t="s">
        <v>762</v>
      </c>
      <c r="B494" s="476">
        <v>43.6</v>
      </c>
      <c r="C494" s="477">
        <v>233100</v>
      </c>
      <c r="D494" s="45">
        <v>360400</v>
      </c>
      <c r="E494" s="478">
        <v>54.611754611754613</v>
      </c>
    </row>
    <row r="495" spans="1:5" x14ac:dyDescent="0.25">
      <c r="A495" s="475" t="s">
        <v>1085</v>
      </c>
      <c r="B495" s="476">
        <v>37</v>
      </c>
      <c r="C495" s="477">
        <v>128100</v>
      </c>
      <c r="D495" s="45">
        <v>278600</v>
      </c>
      <c r="E495" s="478">
        <v>117.4863387978142</v>
      </c>
    </row>
    <row r="496" spans="1:5" x14ac:dyDescent="0.25">
      <c r="A496" s="475" t="s">
        <v>764</v>
      </c>
      <c r="B496" s="476">
        <v>23.3</v>
      </c>
      <c r="C496" s="477">
        <v>42700</v>
      </c>
      <c r="D496" s="45">
        <v>50600</v>
      </c>
      <c r="E496" s="478">
        <v>18.501170960187356</v>
      </c>
    </row>
    <row r="497" spans="1:5" x14ac:dyDescent="0.25">
      <c r="A497" s="475" t="s">
        <v>1086</v>
      </c>
      <c r="B497" s="476">
        <v>18.3</v>
      </c>
      <c r="C497" s="477">
        <v>20900</v>
      </c>
      <c r="D497" s="45">
        <v>23700</v>
      </c>
      <c r="E497" s="478">
        <v>13.397129186602871</v>
      </c>
    </row>
    <row r="498" spans="1:5" x14ac:dyDescent="0.25">
      <c r="A498" s="475" t="s">
        <v>1087</v>
      </c>
      <c r="B498" s="476">
        <v>13.100000000000001</v>
      </c>
      <c r="C498" s="477">
        <v>13000</v>
      </c>
      <c r="D498" s="45">
        <v>12900</v>
      </c>
      <c r="E498" s="478">
        <v>-0.76923076923076927</v>
      </c>
    </row>
    <row r="499" spans="1:5" x14ac:dyDescent="0.25">
      <c r="A499" s="475" t="s">
        <v>873</v>
      </c>
      <c r="B499" s="476">
        <v>14.000000000000002</v>
      </c>
      <c r="C499" s="477">
        <v>23900</v>
      </c>
      <c r="D499" s="45">
        <v>21000</v>
      </c>
      <c r="E499" s="478">
        <v>-12.133891213389122</v>
      </c>
    </row>
    <row r="500" spans="1:5" x14ac:dyDescent="0.25">
      <c r="A500" s="475" t="s">
        <v>1088</v>
      </c>
      <c r="B500" s="476">
        <v>14.7</v>
      </c>
      <c r="C500" s="477">
        <v>23800</v>
      </c>
      <c r="D500" s="45">
        <v>23500</v>
      </c>
      <c r="E500" s="478">
        <v>-1.2605042016806722</v>
      </c>
    </row>
    <row r="501" spans="1:5" x14ac:dyDescent="0.25">
      <c r="A501" s="475" t="s">
        <v>511</v>
      </c>
      <c r="B501" s="476">
        <v>52.400000000000006</v>
      </c>
      <c r="C501" s="477">
        <v>154900</v>
      </c>
      <c r="D501" s="45">
        <v>303400</v>
      </c>
      <c r="E501" s="478">
        <v>95.868302130406718</v>
      </c>
    </row>
    <row r="502" spans="1:5" x14ac:dyDescent="0.25">
      <c r="A502" s="475" t="s">
        <v>798</v>
      </c>
      <c r="B502" s="476">
        <v>25.7</v>
      </c>
      <c r="C502" s="477">
        <v>44000</v>
      </c>
      <c r="D502" s="45">
        <v>72500</v>
      </c>
      <c r="E502" s="478">
        <v>64.772727272727266</v>
      </c>
    </row>
    <row r="503" spans="1:5" x14ac:dyDescent="0.25">
      <c r="A503" s="475" t="s">
        <v>1089</v>
      </c>
      <c r="B503" s="476">
        <v>12.7</v>
      </c>
      <c r="C503" s="477">
        <v>14700</v>
      </c>
      <c r="D503" s="45">
        <v>13700</v>
      </c>
      <c r="E503" s="478">
        <v>-6.8027210884353746</v>
      </c>
    </row>
    <row r="504" spans="1:5" x14ac:dyDescent="0.25">
      <c r="A504" s="475" t="s">
        <v>1090</v>
      </c>
      <c r="B504" s="476">
        <v>12</v>
      </c>
      <c r="C504" s="477">
        <v>16000</v>
      </c>
      <c r="D504" s="45">
        <v>14500</v>
      </c>
      <c r="E504" s="478">
        <v>-9.375</v>
      </c>
    </row>
    <row r="505" spans="1:5" x14ac:dyDescent="0.25">
      <c r="A505" s="475" t="s">
        <v>1091</v>
      </c>
      <c r="B505" s="476">
        <v>17</v>
      </c>
      <c r="C505" s="477">
        <v>26300</v>
      </c>
      <c r="D505" s="45">
        <v>24100</v>
      </c>
      <c r="E505" s="478">
        <v>-8.3650190114068437</v>
      </c>
    </row>
    <row r="506" spans="1:5" x14ac:dyDescent="0.25">
      <c r="A506" s="475" t="s">
        <v>1092</v>
      </c>
      <c r="B506" s="476">
        <v>20.599999999999998</v>
      </c>
      <c r="C506" s="477">
        <v>50200</v>
      </c>
      <c r="D506" s="45">
        <v>44400</v>
      </c>
      <c r="E506" s="478">
        <v>-11.553784860557768</v>
      </c>
    </row>
    <row r="507" spans="1:5" x14ac:dyDescent="0.25">
      <c r="A507" s="475" t="s">
        <v>1093</v>
      </c>
      <c r="B507" s="476">
        <v>17.299999999999997</v>
      </c>
      <c r="C507" s="477">
        <v>32700</v>
      </c>
      <c r="D507" s="45">
        <v>32800</v>
      </c>
      <c r="E507" s="478">
        <v>0.3058103975535168</v>
      </c>
    </row>
    <row r="508" spans="1:5" x14ac:dyDescent="0.25">
      <c r="A508" s="475" t="s">
        <v>1094</v>
      </c>
      <c r="B508" s="476">
        <v>14.899999999999999</v>
      </c>
      <c r="C508" s="477">
        <v>12100</v>
      </c>
      <c r="D508" s="45">
        <v>13300</v>
      </c>
      <c r="E508" s="478">
        <v>9.9173553719008272</v>
      </c>
    </row>
    <row r="509" spans="1:5" x14ac:dyDescent="0.25">
      <c r="A509" s="475" t="s">
        <v>768</v>
      </c>
      <c r="B509" s="476">
        <v>21.099999999999998</v>
      </c>
      <c r="C509" s="477">
        <v>20500</v>
      </c>
      <c r="D509" s="45">
        <v>25500</v>
      </c>
      <c r="E509" s="478">
        <v>24.390243902439025</v>
      </c>
    </row>
    <row r="510" spans="1:5" x14ac:dyDescent="0.25">
      <c r="A510" s="475" t="s">
        <v>1095</v>
      </c>
      <c r="B510" s="476">
        <v>14.000000000000002</v>
      </c>
      <c r="C510" s="477">
        <v>16500</v>
      </c>
      <c r="D510" s="45">
        <v>14300</v>
      </c>
      <c r="E510" s="478">
        <v>-13.333333333333334</v>
      </c>
    </row>
    <row r="511" spans="1:5" x14ac:dyDescent="0.25">
      <c r="A511" s="475" t="s">
        <v>1096</v>
      </c>
      <c r="B511" s="476">
        <v>27.3</v>
      </c>
      <c r="C511" s="477">
        <v>58200</v>
      </c>
      <c r="D511" s="45">
        <v>65500</v>
      </c>
      <c r="E511" s="478">
        <v>12.542955326460481</v>
      </c>
    </row>
    <row r="512" spans="1:5" x14ac:dyDescent="0.25">
      <c r="A512" s="475" t="s">
        <v>1097</v>
      </c>
      <c r="B512" s="476">
        <v>21.3</v>
      </c>
      <c r="C512" s="477">
        <v>48000</v>
      </c>
      <c r="D512" s="45">
        <v>56400</v>
      </c>
      <c r="E512" s="478">
        <v>17.5</v>
      </c>
    </row>
    <row r="513" spans="1:5" x14ac:dyDescent="0.25">
      <c r="A513" s="475" t="s">
        <v>769</v>
      </c>
      <c r="B513" s="476">
        <v>15.7</v>
      </c>
      <c r="C513" s="477">
        <v>18000</v>
      </c>
      <c r="D513" s="45">
        <v>20500</v>
      </c>
      <c r="E513" s="478">
        <v>13.888888888888889</v>
      </c>
    </row>
    <row r="514" spans="1:5" x14ac:dyDescent="0.25">
      <c r="A514" s="475" t="s">
        <v>1098</v>
      </c>
      <c r="B514" s="476">
        <v>19.2</v>
      </c>
      <c r="C514" s="477">
        <v>26900</v>
      </c>
      <c r="D514" s="45">
        <v>33300</v>
      </c>
      <c r="E514" s="478">
        <v>23.791821561338288</v>
      </c>
    </row>
    <row r="515" spans="1:5" x14ac:dyDescent="0.25">
      <c r="A515" s="475" t="s">
        <v>770</v>
      </c>
      <c r="B515" s="476">
        <v>16.8</v>
      </c>
      <c r="C515" s="477">
        <v>26900</v>
      </c>
      <c r="D515" s="45">
        <v>27700</v>
      </c>
      <c r="E515" s="478">
        <v>2.9739776951672861</v>
      </c>
    </row>
    <row r="516" spans="1:5" x14ac:dyDescent="0.25">
      <c r="A516" s="475" t="s">
        <v>771</v>
      </c>
      <c r="B516" s="476">
        <v>17.2</v>
      </c>
      <c r="C516" s="477">
        <v>26200</v>
      </c>
      <c r="D516" s="45">
        <v>21600</v>
      </c>
      <c r="E516" s="478">
        <v>-17.557251908396946</v>
      </c>
    </row>
    <row r="517" spans="1:5" x14ac:dyDescent="0.25">
      <c r="A517" s="475" t="s">
        <v>1099</v>
      </c>
      <c r="B517" s="476">
        <v>12.6</v>
      </c>
      <c r="C517" s="477">
        <v>16500</v>
      </c>
      <c r="D517" s="45">
        <v>15700</v>
      </c>
      <c r="E517" s="478">
        <v>-4.8484848484848486</v>
      </c>
    </row>
    <row r="518" spans="1:5" x14ac:dyDescent="0.25">
      <c r="A518" s="475" t="s">
        <v>772</v>
      </c>
      <c r="B518" s="476">
        <v>15.8</v>
      </c>
      <c r="C518" s="477">
        <v>22500</v>
      </c>
      <c r="D518" s="45">
        <v>23500</v>
      </c>
      <c r="E518" s="478">
        <v>4.4444444444444446</v>
      </c>
    </row>
    <row r="519" spans="1:5" x14ac:dyDescent="0.25">
      <c r="A519" s="475" t="s">
        <v>773</v>
      </c>
      <c r="B519" s="476">
        <v>20.599999999999998</v>
      </c>
      <c r="C519" s="477">
        <v>32200</v>
      </c>
      <c r="D519" s="45">
        <v>41300</v>
      </c>
      <c r="E519" s="478">
        <v>28.260869565217391</v>
      </c>
    </row>
    <row r="520" spans="1:5" x14ac:dyDescent="0.25">
      <c r="A520" s="475" t="s">
        <v>1100</v>
      </c>
      <c r="B520" s="476">
        <v>13.5</v>
      </c>
      <c r="C520" s="477">
        <v>12900</v>
      </c>
      <c r="D520" s="45">
        <v>12900</v>
      </c>
      <c r="E520" s="478">
        <v>0</v>
      </c>
    </row>
    <row r="521" spans="1:5" x14ac:dyDescent="0.25">
      <c r="A521" s="475" t="s">
        <v>1101</v>
      </c>
      <c r="B521" s="476">
        <v>17.299999999999997</v>
      </c>
      <c r="C521" s="477">
        <v>29000</v>
      </c>
      <c r="D521" s="45">
        <v>42900</v>
      </c>
      <c r="E521" s="478">
        <v>47.931034482758619</v>
      </c>
    </row>
    <row r="522" spans="1:5" x14ac:dyDescent="0.25">
      <c r="A522" s="475" t="s">
        <v>775</v>
      </c>
      <c r="B522" s="476">
        <v>23.7</v>
      </c>
      <c r="C522" s="477">
        <v>35100</v>
      </c>
      <c r="D522" s="45">
        <v>31600</v>
      </c>
      <c r="E522" s="478">
        <v>-9.9715099715099722</v>
      </c>
    </row>
    <row r="523" spans="1:5" x14ac:dyDescent="0.25">
      <c r="A523" s="475" t="s">
        <v>776</v>
      </c>
      <c r="B523" s="476">
        <v>19.5</v>
      </c>
      <c r="C523" s="477">
        <v>23400</v>
      </c>
      <c r="D523" s="45">
        <v>22200</v>
      </c>
      <c r="E523" s="478">
        <v>-5.1282051282051277</v>
      </c>
    </row>
    <row r="524" spans="1:5" x14ac:dyDescent="0.25">
      <c r="A524" s="475" t="s">
        <v>1102</v>
      </c>
      <c r="B524" s="476">
        <v>21</v>
      </c>
      <c r="C524" s="477">
        <v>45100</v>
      </c>
      <c r="D524" s="45">
        <v>51100</v>
      </c>
      <c r="E524" s="478">
        <v>13.303769401330376</v>
      </c>
    </row>
    <row r="525" spans="1:5" x14ac:dyDescent="0.25">
      <c r="A525" s="475" t="s">
        <v>1103</v>
      </c>
      <c r="B525" s="476">
        <v>34.599999999999994</v>
      </c>
      <c r="C525" s="477">
        <v>157000</v>
      </c>
      <c r="D525" s="45">
        <v>135500</v>
      </c>
      <c r="E525" s="478">
        <v>-13.694267515923567</v>
      </c>
    </row>
    <row r="526" spans="1:5" x14ac:dyDescent="0.25">
      <c r="A526" s="475" t="s">
        <v>512</v>
      </c>
      <c r="B526" s="476">
        <v>26.200000000000003</v>
      </c>
      <c r="C526" s="477">
        <v>39500</v>
      </c>
      <c r="D526" s="45">
        <v>52800</v>
      </c>
      <c r="E526" s="478">
        <v>33.670886075949369</v>
      </c>
    </row>
    <row r="527" spans="1:5" x14ac:dyDescent="0.25">
      <c r="A527" s="475" t="s">
        <v>779</v>
      </c>
      <c r="B527" s="476">
        <v>14.6</v>
      </c>
      <c r="C527" s="477">
        <v>29300</v>
      </c>
      <c r="D527" s="45">
        <v>23500</v>
      </c>
      <c r="E527" s="478">
        <v>-19.795221843003414</v>
      </c>
    </row>
    <row r="528" spans="1:5" x14ac:dyDescent="0.25">
      <c r="A528" s="475" t="s">
        <v>513</v>
      </c>
      <c r="B528" s="476">
        <v>32.700000000000003</v>
      </c>
      <c r="C528" s="477">
        <v>62200</v>
      </c>
      <c r="D528" s="45">
        <v>63500</v>
      </c>
      <c r="E528" s="478">
        <v>2.090032154340836</v>
      </c>
    </row>
    <row r="529" spans="1:5" x14ac:dyDescent="0.25">
      <c r="A529" s="475" t="s">
        <v>778</v>
      </c>
      <c r="B529" s="476">
        <v>14.799999999999999</v>
      </c>
      <c r="C529" s="477">
        <v>20100</v>
      </c>
      <c r="D529" s="45">
        <v>22100</v>
      </c>
      <c r="E529" s="478">
        <v>9.9502487562189064</v>
      </c>
    </row>
    <row r="530" spans="1:5" x14ac:dyDescent="0.25">
      <c r="A530" s="475" t="s">
        <v>777</v>
      </c>
      <c r="B530" s="476">
        <v>18.8</v>
      </c>
      <c r="C530" s="477">
        <v>17100</v>
      </c>
      <c r="D530" s="45">
        <v>16200</v>
      </c>
      <c r="E530" s="478">
        <v>-5.2631578947368416</v>
      </c>
    </row>
    <row r="531" spans="1:5" x14ac:dyDescent="0.25">
      <c r="A531" s="475" t="s">
        <v>1104</v>
      </c>
      <c r="B531" s="476">
        <v>15.7</v>
      </c>
      <c r="C531" s="477">
        <v>34900</v>
      </c>
      <c r="D531" s="45">
        <v>37200</v>
      </c>
      <c r="E531" s="478">
        <v>6.5902578796561597</v>
      </c>
    </row>
    <row r="532" spans="1:5" x14ac:dyDescent="0.25">
      <c r="A532" s="475" t="s">
        <v>781</v>
      </c>
      <c r="B532" s="476">
        <v>24.5</v>
      </c>
      <c r="C532" s="477">
        <v>41700</v>
      </c>
      <c r="D532" s="45">
        <v>55900</v>
      </c>
      <c r="E532" s="478">
        <v>34.052757793764989</v>
      </c>
    </row>
    <row r="533" spans="1:5" x14ac:dyDescent="0.25">
      <c r="A533" s="475" t="s">
        <v>1105</v>
      </c>
      <c r="B533" s="476">
        <v>23.599999999999998</v>
      </c>
      <c r="C533" s="477">
        <v>41200</v>
      </c>
      <c r="D533" s="45">
        <v>39800</v>
      </c>
      <c r="E533" s="478">
        <v>-3.3980582524271843</v>
      </c>
    </row>
    <row r="534" spans="1:5" x14ac:dyDescent="0.25">
      <c r="A534" s="475" t="s">
        <v>1106</v>
      </c>
      <c r="B534" s="476">
        <v>26.3</v>
      </c>
      <c r="C534" s="477">
        <v>171600</v>
      </c>
      <c r="D534" s="45">
        <v>195000</v>
      </c>
      <c r="E534" s="478">
        <v>13.636363636363635</v>
      </c>
    </row>
    <row r="535" spans="1:5" x14ac:dyDescent="0.25">
      <c r="A535" s="475" t="s">
        <v>1107</v>
      </c>
      <c r="B535" s="476">
        <v>14.899999999999999</v>
      </c>
      <c r="C535" s="477">
        <v>21500</v>
      </c>
      <c r="D535" s="45">
        <v>22100</v>
      </c>
      <c r="E535" s="478">
        <v>2.7906976744186047</v>
      </c>
    </row>
    <row r="536" spans="1:5" x14ac:dyDescent="0.25">
      <c r="A536" s="475" t="s">
        <v>1108</v>
      </c>
      <c r="B536" s="476">
        <v>19.400000000000002</v>
      </c>
      <c r="C536" s="477">
        <v>22400</v>
      </c>
      <c r="D536" s="45">
        <v>24700</v>
      </c>
      <c r="E536" s="478">
        <v>10.267857142857142</v>
      </c>
    </row>
    <row r="537" spans="1:5" x14ac:dyDescent="0.25">
      <c r="A537" s="475" t="s">
        <v>876</v>
      </c>
      <c r="B537" s="476">
        <v>30.3</v>
      </c>
      <c r="C537" s="477">
        <v>38700</v>
      </c>
      <c r="D537" s="45">
        <v>123800</v>
      </c>
      <c r="E537" s="478">
        <v>219.89664082687338</v>
      </c>
    </row>
    <row r="538" spans="1:5" x14ac:dyDescent="0.25">
      <c r="A538" s="475" t="s">
        <v>1109</v>
      </c>
      <c r="B538" s="476">
        <v>24</v>
      </c>
      <c r="C538" s="477">
        <v>53500</v>
      </c>
      <c r="D538" s="45">
        <v>43800</v>
      </c>
      <c r="E538" s="478">
        <v>-18.13084112149533</v>
      </c>
    </row>
    <row r="539" spans="1:5" x14ac:dyDescent="0.25">
      <c r="A539" s="475" t="s">
        <v>784</v>
      </c>
      <c r="B539" s="476">
        <v>15.5</v>
      </c>
      <c r="C539" s="477">
        <v>20800</v>
      </c>
      <c r="D539" s="45">
        <v>18700</v>
      </c>
      <c r="E539" s="478">
        <v>-10.096153846153847</v>
      </c>
    </row>
    <row r="540" spans="1:5" x14ac:dyDescent="0.25">
      <c r="A540" s="475" t="s">
        <v>1110</v>
      </c>
      <c r="B540" s="476">
        <v>15.8</v>
      </c>
      <c r="C540" s="477">
        <v>22000</v>
      </c>
      <c r="D540" s="45">
        <v>18300</v>
      </c>
      <c r="E540" s="478">
        <v>-16.818181818181817</v>
      </c>
    </row>
    <row r="541" spans="1:5" x14ac:dyDescent="0.25">
      <c r="A541" s="475" t="s">
        <v>516</v>
      </c>
      <c r="B541" s="476">
        <v>16.600000000000001</v>
      </c>
      <c r="C541" s="477">
        <v>24800</v>
      </c>
      <c r="D541" s="45">
        <v>23000</v>
      </c>
      <c r="E541" s="478">
        <v>-7.2580645161290329</v>
      </c>
    </row>
    <row r="542" spans="1:5" x14ac:dyDescent="0.25">
      <c r="A542" s="475" t="s">
        <v>1111</v>
      </c>
      <c r="B542" s="476">
        <v>17.100000000000001</v>
      </c>
      <c r="C542" s="477">
        <v>18300</v>
      </c>
      <c r="D542" s="45">
        <v>14100</v>
      </c>
      <c r="E542" s="478">
        <v>-22.950819672131146</v>
      </c>
    </row>
    <row r="543" spans="1:5" x14ac:dyDescent="0.25">
      <c r="A543" s="475" t="s">
        <v>786</v>
      </c>
      <c r="B543" s="476">
        <v>26.200000000000003</v>
      </c>
      <c r="C543" s="477">
        <v>31200</v>
      </c>
      <c r="D543" s="45">
        <v>39700</v>
      </c>
      <c r="E543" s="478">
        <v>27.243589743589741</v>
      </c>
    </row>
    <row r="544" spans="1:5" x14ac:dyDescent="0.25">
      <c r="A544" s="475" t="s">
        <v>517</v>
      </c>
      <c r="B544" s="476">
        <v>37.200000000000003</v>
      </c>
      <c r="C544" s="477">
        <v>43800</v>
      </c>
      <c r="D544" s="45">
        <v>82300</v>
      </c>
      <c r="E544" s="478">
        <v>87.899543378995432</v>
      </c>
    </row>
    <row r="545" spans="1:5" x14ac:dyDescent="0.25">
      <c r="A545" s="475" t="s">
        <v>1112</v>
      </c>
      <c r="B545" s="476">
        <v>19</v>
      </c>
      <c r="C545" s="477">
        <v>56000</v>
      </c>
      <c r="D545" s="45">
        <v>50800</v>
      </c>
      <c r="E545" s="478">
        <v>-9.2857142857142865</v>
      </c>
    </row>
    <row r="546" spans="1:5" x14ac:dyDescent="0.25">
      <c r="A546" s="475" t="s">
        <v>788</v>
      </c>
      <c r="B546" s="476">
        <v>13.900000000000002</v>
      </c>
      <c r="C546" s="477">
        <v>16100</v>
      </c>
      <c r="D546" s="45">
        <v>15200</v>
      </c>
      <c r="E546" s="478">
        <v>-5.5900621118012426</v>
      </c>
    </row>
    <row r="547" spans="1:5" x14ac:dyDescent="0.25">
      <c r="A547" s="475" t="s">
        <v>789</v>
      </c>
      <c r="B547" s="476">
        <v>27.400000000000002</v>
      </c>
      <c r="C547" s="477">
        <v>70300</v>
      </c>
      <c r="D547" s="45">
        <v>94700</v>
      </c>
      <c r="E547" s="478">
        <v>34.708392603129447</v>
      </c>
    </row>
    <row r="548" spans="1:5" x14ac:dyDescent="0.25">
      <c r="A548" s="475" t="s">
        <v>518</v>
      </c>
      <c r="B548" s="476">
        <v>24.099999999999998</v>
      </c>
      <c r="C548" s="477">
        <v>24900</v>
      </c>
      <c r="D548" s="45">
        <v>22800</v>
      </c>
      <c r="E548" s="478">
        <v>-8.4337349397590362</v>
      </c>
    </row>
    <row r="549" spans="1:5" x14ac:dyDescent="0.25">
      <c r="A549" s="475" t="s">
        <v>790</v>
      </c>
      <c r="B549" s="476">
        <v>11.5</v>
      </c>
      <c r="C549" s="477">
        <v>15100</v>
      </c>
      <c r="D549" s="45">
        <v>11200</v>
      </c>
      <c r="E549" s="478">
        <v>-25.827814569536422</v>
      </c>
    </row>
    <row r="550" spans="1:5" x14ac:dyDescent="0.25">
      <c r="A550" s="475" t="s">
        <v>1113</v>
      </c>
      <c r="B550" s="476">
        <v>35.5</v>
      </c>
      <c r="C550" s="477">
        <v>63600</v>
      </c>
      <c r="D550" s="45">
        <v>60200</v>
      </c>
      <c r="E550" s="478">
        <v>-5.3459119496855347</v>
      </c>
    </row>
    <row r="551" spans="1:5" x14ac:dyDescent="0.25">
      <c r="A551" s="475" t="s">
        <v>1114</v>
      </c>
      <c r="B551" s="476">
        <v>24.8</v>
      </c>
      <c r="C551" s="477">
        <v>93300</v>
      </c>
      <c r="D551" s="45">
        <v>78000</v>
      </c>
      <c r="E551" s="478">
        <v>-16.39871382636656</v>
      </c>
    </row>
    <row r="552" spans="1:5" x14ac:dyDescent="0.25">
      <c r="A552" s="475" t="s">
        <v>1115</v>
      </c>
      <c r="B552" s="476">
        <v>35.799999999999997</v>
      </c>
      <c r="C552" s="477">
        <v>90000</v>
      </c>
      <c r="D552" s="45">
        <v>105900</v>
      </c>
      <c r="E552" s="478">
        <v>17.666666666666668</v>
      </c>
    </row>
    <row r="553" spans="1:5" x14ac:dyDescent="0.25">
      <c r="A553" s="475" t="s">
        <v>1116</v>
      </c>
      <c r="B553" s="476">
        <v>22.3</v>
      </c>
      <c r="C553" s="477">
        <v>66800</v>
      </c>
      <c r="D553" s="45">
        <v>105400</v>
      </c>
      <c r="E553" s="478">
        <v>57.784431137724546</v>
      </c>
    </row>
    <row r="554" spans="1:5" x14ac:dyDescent="0.25">
      <c r="A554" s="475" t="s">
        <v>519</v>
      </c>
      <c r="B554" s="476">
        <v>21.8</v>
      </c>
      <c r="C554" s="477">
        <v>47600</v>
      </c>
      <c r="D554" s="45">
        <v>55800</v>
      </c>
      <c r="E554" s="478">
        <v>17.22689075630252</v>
      </c>
    </row>
    <row r="555" spans="1:5" x14ac:dyDescent="0.25">
      <c r="A555" s="475" t="s">
        <v>520</v>
      </c>
      <c r="B555" s="476">
        <v>24.7</v>
      </c>
      <c r="C555" s="477">
        <v>30700</v>
      </c>
      <c r="D555" s="45">
        <v>32400</v>
      </c>
      <c r="E555" s="478">
        <v>5.5374592833876219</v>
      </c>
    </row>
    <row r="556" spans="1:5" x14ac:dyDescent="0.25">
      <c r="A556" s="475" t="s">
        <v>1117</v>
      </c>
      <c r="B556" s="476">
        <v>19.100000000000001</v>
      </c>
      <c r="C556" s="477">
        <v>17600</v>
      </c>
      <c r="D556" s="45">
        <v>18300</v>
      </c>
      <c r="E556" s="478">
        <v>3.9772727272727271</v>
      </c>
    </row>
    <row r="557" spans="1:5" x14ac:dyDescent="0.25">
      <c r="A557" s="475" t="s">
        <v>792</v>
      </c>
      <c r="B557" s="476">
        <v>19.600000000000001</v>
      </c>
      <c r="C557" s="477">
        <v>27600</v>
      </c>
      <c r="D557" s="45">
        <v>29000</v>
      </c>
      <c r="E557" s="478">
        <v>5.0724637681159424</v>
      </c>
    </row>
    <row r="558" spans="1:5" x14ac:dyDescent="0.25">
      <c r="A558" s="475" t="s">
        <v>793</v>
      </c>
      <c r="B558" s="476">
        <v>22.2</v>
      </c>
      <c r="C558" s="477">
        <v>33200</v>
      </c>
      <c r="D558" s="45">
        <v>49400</v>
      </c>
      <c r="E558" s="478">
        <v>48.795180722891565</v>
      </c>
    </row>
    <row r="559" spans="1:5" x14ac:dyDescent="0.25">
      <c r="A559" s="475" t="s">
        <v>794</v>
      </c>
      <c r="B559" s="476">
        <v>16.2</v>
      </c>
      <c r="C559" s="477">
        <v>31800</v>
      </c>
      <c r="D559" s="45">
        <v>26800</v>
      </c>
      <c r="E559" s="478">
        <v>-15.723270440251572</v>
      </c>
    </row>
    <row r="560" spans="1:5" x14ac:dyDescent="0.25">
      <c r="A560" s="475" t="s">
        <v>1118</v>
      </c>
      <c r="B560" s="476">
        <v>24.099999999999998</v>
      </c>
      <c r="C560" s="477">
        <v>67600</v>
      </c>
      <c r="D560" s="45">
        <v>88700</v>
      </c>
      <c r="E560" s="478">
        <v>31.213017751479288</v>
      </c>
    </row>
    <row r="561" spans="1:5" x14ac:dyDescent="0.25">
      <c r="A561" s="475" t="s">
        <v>521</v>
      </c>
      <c r="B561" s="476">
        <v>63.3</v>
      </c>
      <c r="C561" s="477">
        <v>483100</v>
      </c>
      <c r="D561" s="45">
        <v>687200</v>
      </c>
      <c r="E561" s="478">
        <v>42.247981784309665</v>
      </c>
    </row>
    <row r="562" spans="1:5" x14ac:dyDescent="0.25">
      <c r="A562" s="475" t="s">
        <v>795</v>
      </c>
      <c r="B562" s="476">
        <v>12.6</v>
      </c>
      <c r="C562" s="477">
        <v>19500</v>
      </c>
      <c r="D562" s="45">
        <v>16300</v>
      </c>
      <c r="E562" s="478">
        <v>-16.410256410256409</v>
      </c>
    </row>
    <row r="563" spans="1:5" x14ac:dyDescent="0.25">
      <c r="A563" s="475" t="s">
        <v>796</v>
      </c>
      <c r="B563" s="476">
        <v>16.7</v>
      </c>
      <c r="C563" s="477">
        <v>19800</v>
      </c>
      <c r="D563" s="45">
        <v>21600</v>
      </c>
      <c r="E563" s="478">
        <v>9.0909090909090917</v>
      </c>
    </row>
    <row r="564" spans="1:5" x14ac:dyDescent="0.25">
      <c r="A564" s="475" t="s">
        <v>1119</v>
      </c>
      <c r="B564" s="476">
        <v>25.7</v>
      </c>
      <c r="C564" s="477">
        <v>56400</v>
      </c>
      <c r="D564" s="45">
        <v>134800</v>
      </c>
      <c r="E564" s="478">
        <v>139.00709219858157</v>
      </c>
    </row>
    <row r="565" spans="1:5" x14ac:dyDescent="0.25">
      <c r="A565" s="475" t="s">
        <v>1120</v>
      </c>
      <c r="B565" s="476">
        <v>15</v>
      </c>
      <c r="C565" s="477">
        <v>33600</v>
      </c>
      <c r="D565" s="45">
        <v>30200</v>
      </c>
      <c r="E565" s="478">
        <v>-10.119047619047619</v>
      </c>
    </row>
    <row r="566" spans="1:5" x14ac:dyDescent="0.25">
      <c r="A566" s="475" t="s">
        <v>799</v>
      </c>
      <c r="B566" s="476">
        <v>14.6</v>
      </c>
      <c r="C566" s="477">
        <v>17400</v>
      </c>
      <c r="D566" s="45">
        <v>22700</v>
      </c>
      <c r="E566" s="478">
        <v>30.459770114942529</v>
      </c>
    </row>
    <row r="567" spans="1:5" x14ac:dyDescent="0.25">
      <c r="A567" s="475" t="s">
        <v>800</v>
      </c>
      <c r="B567" s="476">
        <v>19.8</v>
      </c>
      <c r="C567" s="477">
        <v>30800</v>
      </c>
      <c r="D567" s="45">
        <v>25300</v>
      </c>
      <c r="E567" s="478">
        <v>-17.857142857142858</v>
      </c>
    </row>
    <row r="568" spans="1:5" x14ac:dyDescent="0.25">
      <c r="A568" s="475" t="s">
        <v>1121</v>
      </c>
      <c r="B568" s="476">
        <v>60.199999999999996</v>
      </c>
      <c r="C568" s="477">
        <v>327400</v>
      </c>
      <c r="D568" s="45">
        <v>378800</v>
      </c>
      <c r="E568" s="478">
        <v>15.699450213805743</v>
      </c>
    </row>
    <row r="569" spans="1:5" x14ac:dyDescent="0.25">
      <c r="A569" s="475" t="s">
        <v>415</v>
      </c>
      <c r="B569" s="476">
        <v>37.5</v>
      </c>
      <c r="C569" s="477">
        <v>86900</v>
      </c>
      <c r="D569" s="45">
        <v>92800</v>
      </c>
      <c r="E569" s="478">
        <v>6.7894131185270421</v>
      </c>
    </row>
    <row r="570" spans="1:5" x14ac:dyDescent="0.25">
      <c r="A570" s="475" t="s">
        <v>1122</v>
      </c>
      <c r="B570" s="476">
        <v>24.2</v>
      </c>
      <c r="C570" s="477">
        <v>36300</v>
      </c>
      <c r="D570" s="45">
        <v>58800</v>
      </c>
      <c r="E570" s="478">
        <v>61.983471074380169</v>
      </c>
    </row>
    <row r="571" spans="1:5" x14ac:dyDescent="0.25">
      <c r="A571" s="475" t="s">
        <v>802</v>
      </c>
      <c r="B571" s="476">
        <v>15.8</v>
      </c>
      <c r="C571" s="477">
        <v>18100</v>
      </c>
      <c r="D571" s="45">
        <v>20900</v>
      </c>
      <c r="E571" s="478">
        <v>15.469613259668508</v>
      </c>
    </row>
    <row r="572" spans="1:5" x14ac:dyDescent="0.25">
      <c r="A572" s="475" t="s">
        <v>805</v>
      </c>
      <c r="B572" s="476">
        <v>30.5</v>
      </c>
      <c r="C572" s="477">
        <v>51100</v>
      </c>
      <c r="D572" s="45">
        <v>66000</v>
      </c>
      <c r="E572" s="478">
        <v>29.158512720156555</v>
      </c>
    </row>
    <row r="573" spans="1:5" x14ac:dyDescent="0.25">
      <c r="A573" s="475" t="s">
        <v>806</v>
      </c>
      <c r="B573" s="476">
        <v>13.600000000000001</v>
      </c>
      <c r="C573" s="477">
        <v>14700</v>
      </c>
      <c r="D573" s="45">
        <v>16100</v>
      </c>
      <c r="E573" s="478">
        <v>9.5238095238095237</v>
      </c>
    </row>
    <row r="574" spans="1:5" x14ac:dyDescent="0.25">
      <c r="A574" s="475" t="s">
        <v>1123</v>
      </c>
      <c r="B574" s="476">
        <v>13.100000000000001</v>
      </c>
      <c r="C574" s="477">
        <v>20600</v>
      </c>
      <c r="D574" s="45">
        <v>20500</v>
      </c>
      <c r="E574" s="478">
        <v>-0.48543689320388345</v>
      </c>
    </row>
    <row r="575" spans="1:5" x14ac:dyDescent="0.25">
      <c r="A575" s="475" t="s">
        <v>1124</v>
      </c>
      <c r="B575" s="476">
        <v>36.299999999999997</v>
      </c>
      <c r="C575" s="477">
        <v>56100</v>
      </c>
      <c r="D575" s="45">
        <v>58300</v>
      </c>
      <c r="E575" s="478">
        <v>3.9215686274509802</v>
      </c>
    </row>
    <row r="576" spans="1:5" x14ac:dyDescent="0.25">
      <c r="A576" s="475" t="s">
        <v>1125</v>
      </c>
      <c r="B576" s="476">
        <v>21.2</v>
      </c>
      <c r="C576" s="477">
        <v>76100</v>
      </c>
      <c r="D576" s="45">
        <v>49600</v>
      </c>
      <c r="E576" s="478">
        <v>-34.822601839684623</v>
      </c>
    </row>
    <row r="577" spans="1:5" x14ac:dyDescent="0.25">
      <c r="A577" s="475" t="s">
        <v>416</v>
      </c>
      <c r="B577" s="476">
        <v>44.3</v>
      </c>
      <c r="C577" s="477">
        <v>183200</v>
      </c>
      <c r="D577" s="45">
        <v>232000</v>
      </c>
      <c r="E577" s="478">
        <v>26.637554585152838</v>
      </c>
    </row>
    <row r="578" spans="1:5" x14ac:dyDescent="0.25">
      <c r="A578" s="475" t="s">
        <v>804</v>
      </c>
      <c r="B578" s="476">
        <v>19.100000000000001</v>
      </c>
      <c r="C578" s="477">
        <v>30500</v>
      </c>
      <c r="D578" s="45">
        <v>25100</v>
      </c>
      <c r="E578" s="478">
        <v>-17.704918032786885</v>
      </c>
    </row>
    <row r="579" spans="1:5" x14ac:dyDescent="0.25">
      <c r="A579" s="475" t="s">
        <v>1126</v>
      </c>
      <c r="B579" s="476">
        <v>19</v>
      </c>
      <c r="C579" s="477">
        <v>30700</v>
      </c>
      <c r="D579" s="45">
        <v>41200</v>
      </c>
      <c r="E579" s="478">
        <v>34.201954397394132</v>
      </c>
    </row>
    <row r="580" spans="1:5" x14ac:dyDescent="0.25">
      <c r="A580" s="475" t="s">
        <v>1127</v>
      </c>
      <c r="B580" s="476">
        <v>20.5</v>
      </c>
      <c r="C580" s="477">
        <v>42200</v>
      </c>
      <c r="D580" s="45">
        <v>41100</v>
      </c>
      <c r="E580" s="478">
        <v>-2.6066350710900474</v>
      </c>
    </row>
    <row r="581" spans="1:5" x14ac:dyDescent="0.25">
      <c r="A581" s="475" t="s">
        <v>803</v>
      </c>
      <c r="B581" s="476">
        <v>16.2</v>
      </c>
      <c r="C581" s="477">
        <v>28300</v>
      </c>
      <c r="D581" s="45">
        <v>23100</v>
      </c>
      <c r="E581" s="478">
        <v>-18.374558303886925</v>
      </c>
    </row>
    <row r="582" spans="1:5" x14ac:dyDescent="0.25">
      <c r="A582" s="475" t="s">
        <v>1128</v>
      </c>
      <c r="B582" s="476">
        <v>15.6</v>
      </c>
      <c r="C582" s="477">
        <v>26900</v>
      </c>
      <c r="D582" s="45">
        <v>23600</v>
      </c>
      <c r="E582" s="478">
        <v>-12.267657992565056</v>
      </c>
    </row>
    <row r="583" spans="1:5" x14ac:dyDescent="0.25">
      <c r="A583" s="475" t="s">
        <v>809</v>
      </c>
      <c r="B583" s="476">
        <v>29.7</v>
      </c>
      <c r="C583" s="477">
        <v>77600</v>
      </c>
      <c r="D583" s="45">
        <v>89800</v>
      </c>
      <c r="E583" s="478">
        <v>15.721649484536082</v>
      </c>
    </row>
    <row r="584" spans="1:5" x14ac:dyDescent="0.25">
      <c r="A584" s="475" t="s">
        <v>1129</v>
      </c>
      <c r="B584" s="476">
        <v>9.8000000000000007</v>
      </c>
      <c r="C584" s="477">
        <v>11800</v>
      </c>
      <c r="D584" s="45">
        <v>10000</v>
      </c>
      <c r="E584" s="478">
        <v>-15.254237288135593</v>
      </c>
    </row>
    <row r="585" spans="1:5" x14ac:dyDescent="0.25">
      <c r="A585" s="475" t="s">
        <v>1130</v>
      </c>
      <c r="B585" s="476">
        <v>26.400000000000002</v>
      </c>
      <c r="C585" s="477">
        <v>93500</v>
      </c>
      <c r="D585" s="45">
        <v>75600</v>
      </c>
      <c r="E585" s="478">
        <v>-19.144385026737968</v>
      </c>
    </row>
    <row r="586" spans="1:5" x14ac:dyDescent="0.25">
      <c r="A586" s="475" t="s">
        <v>522</v>
      </c>
      <c r="B586" s="476">
        <v>15.4</v>
      </c>
      <c r="C586" s="477">
        <v>16100</v>
      </c>
      <c r="D586" s="45">
        <v>15900</v>
      </c>
      <c r="E586" s="478">
        <v>-1.2422360248447204</v>
      </c>
    </row>
    <row r="587" spans="1:5" x14ac:dyDescent="0.25">
      <c r="A587" s="475" t="s">
        <v>811</v>
      </c>
      <c r="B587" s="476">
        <v>19.8</v>
      </c>
      <c r="C587" s="477">
        <v>23400</v>
      </c>
      <c r="D587" s="45">
        <v>17900</v>
      </c>
      <c r="E587" s="478">
        <v>-23.504273504273502</v>
      </c>
    </row>
    <row r="588" spans="1:5" x14ac:dyDescent="0.25">
      <c r="A588" s="475" t="s">
        <v>812</v>
      </c>
      <c r="B588" s="476">
        <v>26.1</v>
      </c>
      <c r="C588" s="477">
        <v>28400</v>
      </c>
      <c r="D588" s="45">
        <v>29200</v>
      </c>
      <c r="E588" s="478">
        <v>2.8169014084507045</v>
      </c>
    </row>
    <row r="589" spans="1:5" x14ac:dyDescent="0.25">
      <c r="A589" s="475" t="s">
        <v>1131</v>
      </c>
      <c r="B589" s="476">
        <v>16.900000000000002</v>
      </c>
      <c r="C589" s="477">
        <v>52900</v>
      </c>
      <c r="D589" s="45">
        <v>47600</v>
      </c>
      <c r="E589" s="478">
        <v>-10.01890359168242</v>
      </c>
    </row>
    <row r="590" spans="1:5" x14ac:dyDescent="0.25">
      <c r="A590" s="475" t="s">
        <v>1132</v>
      </c>
      <c r="B590" s="476">
        <v>22.1</v>
      </c>
      <c r="C590" s="477">
        <v>50300</v>
      </c>
      <c r="D590" s="45">
        <v>40100</v>
      </c>
      <c r="E590" s="478">
        <v>-20.278330019880716</v>
      </c>
    </row>
    <row r="591" spans="1:5" x14ac:dyDescent="0.25">
      <c r="A591" s="475" t="s">
        <v>813</v>
      </c>
      <c r="B591" s="476">
        <v>35.4</v>
      </c>
      <c r="C591" s="477">
        <v>70600</v>
      </c>
      <c r="D591" s="45">
        <v>97200</v>
      </c>
      <c r="E591" s="478">
        <v>37.677053824362602</v>
      </c>
    </row>
    <row r="592" spans="1:5" x14ac:dyDescent="0.25">
      <c r="A592" s="475" t="s">
        <v>1133</v>
      </c>
      <c r="B592" s="476">
        <v>16.600000000000001</v>
      </c>
      <c r="C592" s="477">
        <v>27100</v>
      </c>
      <c r="D592" s="45">
        <v>25900</v>
      </c>
      <c r="E592" s="478">
        <v>-4.428044280442804</v>
      </c>
    </row>
    <row r="593" spans="1:5" x14ac:dyDescent="0.25">
      <c r="A593" s="475" t="s">
        <v>814</v>
      </c>
      <c r="B593" s="476">
        <v>24.6</v>
      </c>
      <c r="C593" s="477">
        <v>48500</v>
      </c>
      <c r="D593" s="45">
        <v>56200</v>
      </c>
      <c r="E593" s="478">
        <v>15.876288659793813</v>
      </c>
    </row>
    <row r="594" spans="1:5" x14ac:dyDescent="0.25">
      <c r="A594" s="475" t="s">
        <v>523</v>
      </c>
      <c r="B594" s="476">
        <v>22.6</v>
      </c>
      <c r="C594" s="477">
        <v>34900</v>
      </c>
      <c r="D594" s="45">
        <v>31100</v>
      </c>
      <c r="E594" s="478">
        <v>-10.888252148997136</v>
      </c>
    </row>
    <row r="595" spans="1:5" x14ac:dyDescent="0.25">
      <c r="A595" s="475" t="s">
        <v>1134</v>
      </c>
      <c r="B595" s="476">
        <v>14.7</v>
      </c>
      <c r="C595" s="477">
        <v>19800</v>
      </c>
      <c r="D595" s="45">
        <v>16900</v>
      </c>
      <c r="E595" s="478">
        <v>-14.646464646464647</v>
      </c>
    </row>
    <row r="596" spans="1:5" x14ac:dyDescent="0.25">
      <c r="A596" s="475" t="s">
        <v>1135</v>
      </c>
      <c r="B596" s="476">
        <v>27.200000000000003</v>
      </c>
      <c r="C596" s="477">
        <v>24100</v>
      </c>
      <c r="D596" s="45">
        <v>25500</v>
      </c>
      <c r="E596" s="478">
        <v>5.809128630705394</v>
      </c>
    </row>
    <row r="597" spans="1:5" x14ac:dyDescent="0.25">
      <c r="A597" s="475" t="s">
        <v>524</v>
      </c>
      <c r="B597" s="476">
        <v>35.699999999999996</v>
      </c>
      <c r="C597" s="477">
        <v>66100</v>
      </c>
      <c r="D597" s="45">
        <v>77600</v>
      </c>
      <c r="E597" s="478">
        <v>17.397881996974281</v>
      </c>
    </row>
    <row r="598" spans="1:5" x14ac:dyDescent="0.25">
      <c r="A598" s="475" t="s">
        <v>815</v>
      </c>
      <c r="B598" s="476">
        <v>25.3</v>
      </c>
      <c r="C598" s="477">
        <v>43500</v>
      </c>
      <c r="D598" s="45">
        <v>46300</v>
      </c>
      <c r="E598" s="478">
        <v>6.4367816091954024</v>
      </c>
    </row>
    <row r="599" spans="1:5" x14ac:dyDescent="0.25">
      <c r="A599" s="475" t="s">
        <v>1136</v>
      </c>
      <c r="B599" s="476">
        <v>12.9</v>
      </c>
      <c r="C599" s="477">
        <v>24900</v>
      </c>
      <c r="D599" s="45">
        <v>25300</v>
      </c>
      <c r="E599" s="478">
        <v>1.6064257028112447</v>
      </c>
    </row>
    <row r="600" spans="1:5" x14ac:dyDescent="0.25">
      <c r="A600" s="475" t="s">
        <v>816</v>
      </c>
      <c r="B600" s="476">
        <v>24.6</v>
      </c>
      <c r="C600" s="477">
        <v>37800</v>
      </c>
      <c r="D600" s="45">
        <v>38700</v>
      </c>
      <c r="E600" s="478">
        <v>2.3809523809523809</v>
      </c>
    </row>
    <row r="601" spans="1:5" x14ac:dyDescent="0.25">
      <c r="A601" s="475" t="s">
        <v>817</v>
      </c>
      <c r="B601" s="476">
        <v>26.8</v>
      </c>
      <c r="C601" s="477">
        <v>23100</v>
      </c>
      <c r="D601" s="45">
        <v>19600</v>
      </c>
      <c r="E601" s="478">
        <v>-15.151515151515152</v>
      </c>
    </row>
    <row r="602" spans="1:5" x14ac:dyDescent="0.25">
      <c r="A602" s="475" t="s">
        <v>818</v>
      </c>
      <c r="B602" s="476">
        <v>19.100000000000001</v>
      </c>
      <c r="C602" s="477">
        <v>29100</v>
      </c>
      <c r="D602" s="45">
        <v>53700</v>
      </c>
      <c r="E602" s="478">
        <v>84.536082474226802</v>
      </c>
    </row>
    <row r="603" spans="1:5" ht="15.75" thickBot="1" x14ac:dyDescent="0.3">
      <c r="A603" s="481" t="s">
        <v>819</v>
      </c>
      <c r="B603" s="482">
        <v>25.1</v>
      </c>
      <c r="C603" s="483">
        <v>40500</v>
      </c>
      <c r="D603" s="461">
        <v>40700</v>
      </c>
      <c r="E603" s="484">
        <v>0.49382716049382713</v>
      </c>
    </row>
    <row r="605" spans="1:5" x14ac:dyDescent="0.25">
      <c r="A605" s="631" t="s">
        <v>1137</v>
      </c>
      <c r="B605" s="631"/>
      <c r="C605" s="631"/>
      <c r="D605" s="631"/>
    </row>
    <row r="606" spans="1:5" ht="33" customHeight="1" x14ac:dyDescent="0.25">
      <c r="A606" s="762" t="s">
        <v>1138</v>
      </c>
      <c r="B606" s="762"/>
      <c r="C606" s="762"/>
      <c r="D606" s="762"/>
    </row>
  </sheetData>
  <mergeCells count="4">
    <mergeCell ref="A4:A5"/>
    <mergeCell ref="C4:E4"/>
    <mergeCell ref="A605:D605"/>
    <mergeCell ref="A606:D606"/>
  </mergeCells>
  <hyperlinks>
    <hyperlink ref="A2" location="'Appendix Table Menu'!A1" display="Return to Appendix Table Menu" xr:uid="{F134280D-42C5-4E4E-BD13-E03F3F457BC8}"/>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24EF6-2259-474D-9E21-9CDC260F8DDA}">
  <sheetPr>
    <tabColor theme="5"/>
  </sheetPr>
  <dimension ref="A1:M61"/>
  <sheetViews>
    <sheetView zoomScale="90" zoomScaleNormal="90" workbookViewId="0">
      <pane ySplit="7" topLeftCell="A8" activePane="bottomLeft" state="frozen"/>
      <selection pane="bottomLeft"/>
    </sheetView>
  </sheetViews>
  <sheetFormatPr defaultColWidth="8.7109375" defaultRowHeight="15" x14ac:dyDescent="0.25"/>
  <cols>
    <col min="1" max="1" width="16.7109375" customWidth="1"/>
    <col min="2" max="2" width="10.7109375" customWidth="1"/>
    <col min="3" max="3" width="9.7109375" customWidth="1"/>
    <col min="4" max="4" width="9.140625" bestFit="1" customWidth="1"/>
    <col min="5" max="5" width="10.140625" customWidth="1"/>
    <col min="8" max="8" width="10" customWidth="1"/>
    <col min="11" max="11" width="10" customWidth="1"/>
    <col min="18" max="18" width="10.28515625" bestFit="1" customWidth="1"/>
    <col min="21" max="21" width="10.140625" bestFit="1" customWidth="1"/>
  </cols>
  <sheetData>
    <row r="1" spans="1:13" ht="21" x14ac:dyDescent="0.35">
      <c r="A1" s="63" t="s">
        <v>1207</v>
      </c>
      <c r="B1" s="1"/>
      <c r="C1" s="1"/>
      <c r="D1" s="1"/>
      <c r="E1" s="1"/>
      <c r="F1" s="1"/>
      <c r="G1" s="1"/>
    </row>
    <row r="2" spans="1:13" x14ac:dyDescent="0.25">
      <c r="A2" s="2" t="s">
        <v>53</v>
      </c>
    </row>
    <row r="3" spans="1:13" ht="15.75" thickBot="1" x14ac:dyDescent="0.3"/>
    <row r="4" spans="1:13" x14ac:dyDescent="0.25">
      <c r="A4" s="673" t="s">
        <v>1139</v>
      </c>
      <c r="B4" s="718" t="s">
        <v>422</v>
      </c>
      <c r="C4" s="719"/>
      <c r="D4" s="719"/>
      <c r="E4" s="719"/>
      <c r="F4" s="719"/>
      <c r="G4" s="720"/>
      <c r="H4" s="628" t="s">
        <v>311</v>
      </c>
      <c r="I4" s="719"/>
      <c r="J4" s="719"/>
      <c r="K4" s="719"/>
      <c r="L4" s="719"/>
      <c r="M4" s="722"/>
    </row>
    <row r="5" spans="1:13" x14ac:dyDescent="0.25">
      <c r="A5" s="674"/>
      <c r="B5" s="723" t="s">
        <v>103</v>
      </c>
      <c r="C5" s="724"/>
      <c r="D5" s="724"/>
      <c r="E5" s="724" t="s">
        <v>109</v>
      </c>
      <c r="F5" s="724"/>
      <c r="G5" s="725"/>
      <c r="H5" s="732" t="s">
        <v>103</v>
      </c>
      <c r="I5" s="724"/>
      <c r="J5" s="724"/>
      <c r="K5" s="724" t="s">
        <v>109</v>
      </c>
      <c r="L5" s="724"/>
      <c r="M5" s="733"/>
    </row>
    <row r="6" spans="1:13" ht="26.25" x14ac:dyDescent="0.25">
      <c r="A6" s="763"/>
      <c r="B6" s="193" t="s">
        <v>100</v>
      </c>
      <c r="C6" s="194" t="s">
        <v>101</v>
      </c>
      <c r="D6" s="194" t="s">
        <v>317</v>
      </c>
      <c r="E6" s="194" t="s">
        <v>100</v>
      </c>
      <c r="F6" s="194" t="s">
        <v>101</v>
      </c>
      <c r="G6" s="195" t="s">
        <v>317</v>
      </c>
      <c r="H6" s="196" t="s">
        <v>100</v>
      </c>
      <c r="I6" s="194" t="s">
        <v>101</v>
      </c>
      <c r="J6" s="194" t="s">
        <v>317</v>
      </c>
      <c r="K6" s="194" t="s">
        <v>100</v>
      </c>
      <c r="L6" s="194" t="s">
        <v>101</v>
      </c>
      <c r="M6" s="197" t="s">
        <v>317</v>
      </c>
    </row>
    <row r="7" spans="1:13" x14ac:dyDescent="0.25">
      <c r="A7" s="198" t="s">
        <v>209</v>
      </c>
      <c r="B7" s="199">
        <v>9612.89</v>
      </c>
      <c r="C7" s="200">
        <v>7120.549</v>
      </c>
      <c r="D7" s="200">
        <v>16733.438999999998</v>
      </c>
      <c r="E7" s="200">
        <v>9870.1980000000003</v>
      </c>
      <c r="F7" s="200">
        <v>10518.4</v>
      </c>
      <c r="G7" s="201">
        <v>20388.598000000002</v>
      </c>
      <c r="H7" s="202">
        <v>12.200442117200085</v>
      </c>
      <c r="I7" s="203">
        <v>9.0372245929358339</v>
      </c>
      <c r="J7" s="203">
        <v>21.237666710135919</v>
      </c>
      <c r="K7" s="203">
        <v>22.426366479603015</v>
      </c>
      <c r="L7" s="203">
        <v>23.899165262850488</v>
      </c>
      <c r="M7" s="204">
        <v>46.325531742453499</v>
      </c>
    </row>
    <row r="8" spans="1:13" x14ac:dyDescent="0.25">
      <c r="A8" s="205" t="s">
        <v>1140</v>
      </c>
      <c r="B8" s="206">
        <v>126.387</v>
      </c>
      <c r="C8" s="207">
        <v>101.252</v>
      </c>
      <c r="D8" s="207">
        <v>227.63900000000001</v>
      </c>
      <c r="E8" s="208">
        <v>116.57299999999999</v>
      </c>
      <c r="F8" s="208">
        <v>137.43799999999999</v>
      </c>
      <c r="G8" s="245">
        <v>254.011</v>
      </c>
      <c r="H8" s="246">
        <v>9.6828316615195789</v>
      </c>
      <c r="I8" s="207">
        <v>7.7571749578056322</v>
      </c>
      <c r="J8" s="207">
        <v>17.440006619325214</v>
      </c>
      <c r="K8" s="208">
        <v>19.681311761041222</v>
      </c>
      <c r="L8" s="208">
        <v>23.204002005730175</v>
      </c>
      <c r="M8" s="211">
        <v>42.885313766771397</v>
      </c>
    </row>
    <row r="9" spans="1:13" x14ac:dyDescent="0.25">
      <c r="A9" s="205" t="s">
        <v>1141</v>
      </c>
      <c r="B9" s="206">
        <v>20.155999999999999</v>
      </c>
      <c r="C9" s="207">
        <v>16.744</v>
      </c>
      <c r="D9" s="207">
        <v>36.9</v>
      </c>
      <c r="E9" s="208">
        <v>18.212</v>
      </c>
      <c r="F9" s="208">
        <v>16.614999999999998</v>
      </c>
      <c r="G9" s="245">
        <v>34.826999999999998</v>
      </c>
      <c r="H9" s="246">
        <v>12.1876889587616</v>
      </c>
      <c r="I9" s="207">
        <v>10.124561615672995</v>
      </c>
      <c r="J9" s="207">
        <v>22.312250574434636</v>
      </c>
      <c r="K9" s="208">
        <v>20.976975086098665</v>
      </c>
      <c r="L9" s="208">
        <v>19.137515981524782</v>
      </c>
      <c r="M9" s="211">
        <v>40.114491067623447</v>
      </c>
    </row>
    <row r="10" spans="1:13" x14ac:dyDescent="0.25">
      <c r="A10" s="205" t="s">
        <v>1142</v>
      </c>
      <c r="B10" s="206">
        <v>197.38300000000001</v>
      </c>
      <c r="C10" s="207">
        <v>155.66399999999999</v>
      </c>
      <c r="D10" s="207">
        <v>353.04700000000003</v>
      </c>
      <c r="E10" s="208">
        <v>205.524</v>
      </c>
      <c r="F10" s="208">
        <v>202.73</v>
      </c>
      <c r="G10" s="245">
        <v>408.25400000000002</v>
      </c>
      <c r="H10" s="246">
        <v>11.316307722296594</v>
      </c>
      <c r="I10" s="207">
        <v>8.9244855194397541</v>
      </c>
      <c r="J10" s="207">
        <v>20.240793241736348</v>
      </c>
      <c r="K10" s="208">
        <v>22.189760216624503</v>
      </c>
      <c r="L10" s="208">
        <v>21.888101091435967</v>
      </c>
      <c r="M10" s="211">
        <v>44.07786130806047</v>
      </c>
    </row>
    <row r="11" spans="1:13" x14ac:dyDescent="0.25">
      <c r="A11" s="205" t="s">
        <v>1143</v>
      </c>
      <c r="B11" s="206">
        <v>73.031000000000006</v>
      </c>
      <c r="C11" s="207">
        <v>51.637999999999998</v>
      </c>
      <c r="D11" s="207">
        <v>124.669</v>
      </c>
      <c r="E11" s="208">
        <v>80.569999999999993</v>
      </c>
      <c r="F11" s="208">
        <v>80.849000000000004</v>
      </c>
      <c r="G11" s="245">
        <v>161.41900000000001</v>
      </c>
      <c r="H11" s="246">
        <v>9.5353926261336426</v>
      </c>
      <c r="I11" s="207">
        <v>6.7421862555392789</v>
      </c>
      <c r="J11" s="207">
        <v>16.277578881672923</v>
      </c>
      <c r="K11" s="208">
        <v>20.256035076604366</v>
      </c>
      <c r="L11" s="208">
        <v>20.326178228973397</v>
      </c>
      <c r="M11" s="211">
        <v>40.582213305577767</v>
      </c>
    </row>
    <row r="12" spans="1:13" x14ac:dyDescent="0.25">
      <c r="A12" s="205" t="s">
        <v>1144</v>
      </c>
      <c r="B12" s="206">
        <v>1204.1880000000001</v>
      </c>
      <c r="C12" s="207">
        <v>938.928</v>
      </c>
      <c r="D12" s="207">
        <v>2143.116</v>
      </c>
      <c r="E12" s="208">
        <v>1437.0429999999999</v>
      </c>
      <c r="F12" s="208">
        <v>1620.1849999999999</v>
      </c>
      <c r="G12" s="245">
        <v>3057.2280000000001</v>
      </c>
      <c r="H12" s="246">
        <v>16.657585273452298</v>
      </c>
      <c r="I12" s="207">
        <v>12.988232091361168</v>
      </c>
      <c r="J12" s="207">
        <v>29.645817364813464</v>
      </c>
      <c r="K12" s="208">
        <v>24.238263263178844</v>
      </c>
      <c r="L12" s="208">
        <v>27.327275916624217</v>
      </c>
      <c r="M12" s="211">
        <v>51.565539179803068</v>
      </c>
    </row>
    <row r="13" spans="1:13" x14ac:dyDescent="0.25">
      <c r="A13" s="205" t="s">
        <v>1145</v>
      </c>
      <c r="B13" s="206">
        <v>203.191</v>
      </c>
      <c r="C13" s="207">
        <v>139.38200000000001</v>
      </c>
      <c r="D13" s="207">
        <v>342.57299999999998</v>
      </c>
      <c r="E13" s="208">
        <v>185.572</v>
      </c>
      <c r="F13" s="208">
        <v>176.078</v>
      </c>
      <c r="G13" s="245">
        <v>361.65</v>
      </c>
      <c r="H13" s="246">
        <v>13.741795642602806</v>
      </c>
      <c r="I13" s="207">
        <v>9.4263966428496548</v>
      </c>
      <c r="J13" s="207">
        <v>23.168192285452459</v>
      </c>
      <c r="K13" s="208">
        <v>24.53085590706479</v>
      </c>
      <c r="L13" s="208">
        <v>23.275839277499593</v>
      </c>
      <c r="M13" s="211">
        <v>47.806695184564383</v>
      </c>
    </row>
    <row r="14" spans="1:13" x14ac:dyDescent="0.25">
      <c r="A14" s="205" t="s">
        <v>1146</v>
      </c>
      <c r="B14" s="206">
        <v>135.578</v>
      </c>
      <c r="C14" s="207">
        <v>105.75</v>
      </c>
      <c r="D14" s="207">
        <v>241.328</v>
      </c>
      <c r="E14" s="208">
        <v>101.267</v>
      </c>
      <c r="F14" s="208">
        <v>124.02500000000001</v>
      </c>
      <c r="G14" s="245">
        <v>225.292</v>
      </c>
      <c r="H14" s="246">
        <v>15.085106714406834</v>
      </c>
      <c r="I14" s="207">
        <v>11.766289774510044</v>
      </c>
      <c r="J14" s="207">
        <v>26.85139648891688</v>
      </c>
      <c r="K14" s="208">
        <v>21.167320217720292</v>
      </c>
      <c r="L14" s="208">
        <v>25.924307918697693</v>
      </c>
      <c r="M14" s="211">
        <v>47.091628136417981</v>
      </c>
    </row>
    <row r="15" spans="1:13" x14ac:dyDescent="0.25">
      <c r="A15" s="205" t="s">
        <v>1147</v>
      </c>
      <c r="B15" s="206">
        <v>33.768000000000001</v>
      </c>
      <c r="C15" s="207">
        <v>23.282</v>
      </c>
      <c r="D15" s="207">
        <v>57.05</v>
      </c>
      <c r="E15" s="208">
        <v>24.939</v>
      </c>
      <c r="F15" s="208">
        <v>28</v>
      </c>
      <c r="G15" s="245">
        <v>52.939</v>
      </c>
      <c r="H15" s="246">
        <v>12.643497405252399</v>
      </c>
      <c r="I15" s="207">
        <v>8.7173035592598414</v>
      </c>
      <c r="J15" s="207">
        <v>21.36080096451224</v>
      </c>
      <c r="K15" s="208">
        <v>22.84607139912606</v>
      </c>
      <c r="L15" s="208">
        <v>25.650186421890602</v>
      </c>
      <c r="M15" s="211">
        <v>48.496257821016663</v>
      </c>
    </row>
    <row r="16" spans="1:13" x14ac:dyDescent="0.25">
      <c r="A16" s="205" t="s">
        <v>1148</v>
      </c>
      <c r="B16" s="206">
        <v>13.999000000000001</v>
      </c>
      <c r="C16" s="207">
        <v>11.377000000000001</v>
      </c>
      <c r="D16" s="207">
        <v>25.376000000000001</v>
      </c>
      <c r="E16" s="208">
        <v>36.929000000000002</v>
      </c>
      <c r="F16" s="208">
        <v>35.558</v>
      </c>
      <c r="G16" s="245">
        <v>72.486999999999995</v>
      </c>
      <c r="H16" s="246">
        <v>11.550806551425389</v>
      </c>
      <c r="I16" s="207">
        <v>9.3873509633235699</v>
      </c>
      <c r="J16" s="207">
        <v>20.938157514748958</v>
      </c>
      <c r="K16" s="208">
        <v>21.675128393250183</v>
      </c>
      <c r="L16" s="208">
        <v>20.870432868672047</v>
      </c>
      <c r="M16" s="211">
        <v>42.545561261922231</v>
      </c>
    </row>
    <row r="17" spans="1:13" x14ac:dyDescent="0.25">
      <c r="A17" s="205" t="s">
        <v>1149</v>
      </c>
      <c r="B17" s="206">
        <v>707.92399999999998</v>
      </c>
      <c r="C17" s="207">
        <v>586.35400000000004</v>
      </c>
      <c r="D17" s="207">
        <v>1294.278</v>
      </c>
      <c r="E17" s="208">
        <v>687.20100000000002</v>
      </c>
      <c r="F17" s="208">
        <v>752.64599999999996</v>
      </c>
      <c r="G17" s="245">
        <v>1439.847</v>
      </c>
      <c r="H17" s="246">
        <v>13.508267642012322</v>
      </c>
      <c r="I17" s="207">
        <v>11.188526967533935</v>
      </c>
      <c r="J17" s="207">
        <v>24.696794609546259</v>
      </c>
      <c r="K17" s="208">
        <v>25.784596127588539</v>
      </c>
      <c r="L17" s="208">
        <v>28.240170106046126</v>
      </c>
      <c r="M17" s="211">
        <v>54.024766233634672</v>
      </c>
    </row>
    <row r="18" spans="1:13" x14ac:dyDescent="0.25">
      <c r="A18" s="205" t="s">
        <v>1150</v>
      </c>
      <c r="B18" s="206">
        <v>276.26400000000001</v>
      </c>
      <c r="C18" s="207">
        <v>214.47200000000001</v>
      </c>
      <c r="D18" s="207">
        <v>490.73599999999999</v>
      </c>
      <c r="E18" s="208">
        <v>316.65600000000001</v>
      </c>
      <c r="F18" s="208">
        <v>322.18299999999999</v>
      </c>
      <c r="G18" s="245">
        <v>638.83900000000006</v>
      </c>
      <c r="H18" s="246">
        <v>11.190540229624325</v>
      </c>
      <c r="I18" s="207">
        <v>8.6875508358960563</v>
      </c>
      <c r="J18" s="207">
        <v>19.87809106552038</v>
      </c>
      <c r="K18" s="208">
        <v>22.880016763187463</v>
      </c>
      <c r="L18" s="208">
        <v>23.279370802429217</v>
      </c>
      <c r="M18" s="211">
        <v>46.159387565616676</v>
      </c>
    </row>
    <row r="19" spans="1:13" x14ac:dyDescent="0.25">
      <c r="A19" s="205" t="s">
        <v>1151</v>
      </c>
      <c r="B19" s="206">
        <v>48.685000000000002</v>
      </c>
      <c r="C19" s="207">
        <v>35.716999999999999</v>
      </c>
      <c r="D19" s="207">
        <v>84.402000000000001</v>
      </c>
      <c r="E19" s="208">
        <v>44.994999999999997</v>
      </c>
      <c r="F19" s="208">
        <v>50.768999999999998</v>
      </c>
      <c r="G19" s="245">
        <v>95.763999999999996</v>
      </c>
      <c r="H19" s="246">
        <v>17.268715904173433</v>
      </c>
      <c r="I19" s="207">
        <v>12.668927307165708</v>
      </c>
      <c r="J19" s="207">
        <v>29.937643211339143</v>
      </c>
      <c r="K19" s="208">
        <v>24.537418267683901</v>
      </c>
      <c r="L19" s="208">
        <v>27.686191533104655</v>
      </c>
      <c r="M19" s="211">
        <v>52.223609800788559</v>
      </c>
    </row>
    <row r="20" spans="1:13" x14ac:dyDescent="0.25">
      <c r="A20" s="205" t="s">
        <v>1152</v>
      </c>
      <c r="B20" s="206">
        <v>54.405999999999999</v>
      </c>
      <c r="C20" s="207">
        <v>33.503</v>
      </c>
      <c r="D20" s="207">
        <v>87.909000000000006</v>
      </c>
      <c r="E20" s="208">
        <v>45.694000000000003</v>
      </c>
      <c r="F20" s="208">
        <v>33.707000000000001</v>
      </c>
      <c r="G20" s="245">
        <v>79.400999999999996</v>
      </c>
      <c r="H20" s="246">
        <v>11.587159265404004</v>
      </c>
      <c r="I20" s="207">
        <v>7.1353269284422742</v>
      </c>
      <c r="J20" s="207">
        <v>18.722486193846276</v>
      </c>
      <c r="K20" s="208">
        <v>24.524605649450674</v>
      </c>
      <c r="L20" s="208">
        <v>18.091015945770426</v>
      </c>
      <c r="M20" s="211">
        <v>42.6156215952211</v>
      </c>
    </row>
    <row r="21" spans="1:13" x14ac:dyDescent="0.25">
      <c r="A21" s="205" t="s">
        <v>1153</v>
      </c>
      <c r="B21" s="206">
        <v>384.25</v>
      </c>
      <c r="C21" s="207">
        <v>304.529</v>
      </c>
      <c r="D21" s="207">
        <v>688.779</v>
      </c>
      <c r="E21" s="208">
        <v>353.12900000000002</v>
      </c>
      <c r="F21" s="208">
        <v>384.14</v>
      </c>
      <c r="G21" s="245">
        <v>737.26900000000001</v>
      </c>
      <c r="H21" s="246">
        <v>11.957125497694927</v>
      </c>
      <c r="I21" s="207">
        <v>9.4763603661354292</v>
      </c>
      <c r="J21" s="207">
        <v>21.433485863830356</v>
      </c>
      <c r="K21" s="208">
        <v>21.37003925688478</v>
      </c>
      <c r="L21" s="208">
        <v>23.246708370424745</v>
      </c>
      <c r="M21" s="211">
        <v>44.616747627309529</v>
      </c>
    </row>
    <row r="22" spans="1:13" x14ac:dyDescent="0.25">
      <c r="A22" s="205" t="s">
        <v>1154</v>
      </c>
      <c r="B22" s="206">
        <v>174.47499999999999</v>
      </c>
      <c r="C22" s="207">
        <v>116.876</v>
      </c>
      <c r="D22" s="207">
        <v>291.351</v>
      </c>
      <c r="E22" s="208">
        <v>169.79400000000001</v>
      </c>
      <c r="F22" s="208">
        <v>178.114</v>
      </c>
      <c r="G22" s="245">
        <v>347.90800000000002</v>
      </c>
      <c r="H22" s="246">
        <v>9.6638331977248804</v>
      </c>
      <c r="I22" s="207">
        <v>6.4735358579584066</v>
      </c>
      <c r="J22" s="207">
        <v>16.137369055683287</v>
      </c>
      <c r="K22" s="208">
        <v>21.429815505233957</v>
      </c>
      <c r="L22" s="208">
        <v>22.479888328793958</v>
      </c>
      <c r="M22" s="211">
        <v>43.909703834027916</v>
      </c>
    </row>
    <row r="23" spans="1:13" x14ac:dyDescent="0.25">
      <c r="A23" s="205" t="s">
        <v>1155</v>
      </c>
      <c r="B23" s="206">
        <v>83.417000000000002</v>
      </c>
      <c r="C23" s="207">
        <v>52.656999999999996</v>
      </c>
      <c r="D23" s="207">
        <v>136.07400000000001</v>
      </c>
      <c r="E23" s="208">
        <v>71.358000000000004</v>
      </c>
      <c r="F23" s="208">
        <v>81.13</v>
      </c>
      <c r="G23" s="245">
        <v>152.488</v>
      </c>
      <c r="H23" s="246">
        <v>9.1797870151193521</v>
      </c>
      <c r="I23" s="207">
        <v>5.7947426166745348</v>
      </c>
      <c r="J23" s="207">
        <v>14.974529631793887</v>
      </c>
      <c r="K23" s="208">
        <v>18.851694613008984</v>
      </c>
      <c r="L23" s="208">
        <v>21.433307883536802</v>
      </c>
      <c r="M23" s="211">
        <v>40.285002496545786</v>
      </c>
    </row>
    <row r="24" spans="1:13" x14ac:dyDescent="0.25">
      <c r="A24" s="205" t="s">
        <v>1156</v>
      </c>
      <c r="B24" s="206">
        <v>68.474000000000004</v>
      </c>
      <c r="C24" s="207">
        <v>44.496000000000002</v>
      </c>
      <c r="D24" s="207">
        <v>112.97</v>
      </c>
      <c r="E24" s="208">
        <v>80.819000000000003</v>
      </c>
      <c r="F24" s="208">
        <v>72.022999999999996</v>
      </c>
      <c r="G24" s="245">
        <v>152.84200000000001</v>
      </c>
      <c r="H24" s="246">
        <v>9.0759675208826511</v>
      </c>
      <c r="I24" s="207">
        <v>5.8977750797265305</v>
      </c>
      <c r="J24" s="207">
        <v>14.973742600609183</v>
      </c>
      <c r="K24" s="208">
        <v>21.053687306412833</v>
      </c>
      <c r="L24" s="208">
        <v>18.762292540983818</v>
      </c>
      <c r="M24" s="211">
        <v>39.815979847396655</v>
      </c>
    </row>
    <row r="25" spans="1:13" x14ac:dyDescent="0.25">
      <c r="A25" s="205" t="s">
        <v>1157</v>
      </c>
      <c r="B25" s="206">
        <v>114.32599999999999</v>
      </c>
      <c r="C25" s="207">
        <v>81.061999999999998</v>
      </c>
      <c r="D25" s="207">
        <v>195.38800000000001</v>
      </c>
      <c r="E25" s="208">
        <v>107.604</v>
      </c>
      <c r="F25" s="208">
        <v>119.34</v>
      </c>
      <c r="G25" s="245">
        <v>226.94399999999999</v>
      </c>
      <c r="H25" s="246">
        <v>9.7362526932543041</v>
      </c>
      <c r="I25" s="207">
        <v>6.903417558740621</v>
      </c>
      <c r="J25" s="207">
        <v>16.639670251994922</v>
      </c>
      <c r="K25" s="208">
        <v>18.73028693175884</v>
      </c>
      <c r="L25" s="208">
        <v>20.773135222074458</v>
      </c>
      <c r="M25" s="211">
        <v>39.503422153833299</v>
      </c>
    </row>
    <row r="26" spans="1:13" x14ac:dyDescent="0.25">
      <c r="A26" s="205" t="s">
        <v>1158</v>
      </c>
      <c r="B26" s="206">
        <v>113.318</v>
      </c>
      <c r="C26" s="207">
        <v>100.06399999999999</v>
      </c>
      <c r="D26" s="207">
        <v>213.38200000000001</v>
      </c>
      <c r="E26" s="208">
        <v>116.56</v>
      </c>
      <c r="F26" s="208">
        <v>155.005</v>
      </c>
      <c r="G26" s="245">
        <v>271.565</v>
      </c>
      <c r="H26" s="246">
        <v>9.7756360486823546</v>
      </c>
      <c r="I26" s="207">
        <v>8.6322494711815505</v>
      </c>
      <c r="J26" s="207">
        <v>18.407885519863903</v>
      </c>
      <c r="K26" s="208">
        <v>20.03148393837947</v>
      </c>
      <c r="L26" s="208">
        <v>26.638470897979666</v>
      </c>
      <c r="M26" s="211">
        <v>46.669954836359132</v>
      </c>
    </row>
    <row r="27" spans="1:13" x14ac:dyDescent="0.25">
      <c r="A27" s="205" t="s">
        <v>1159</v>
      </c>
      <c r="B27" s="206">
        <v>54.182000000000002</v>
      </c>
      <c r="C27" s="207">
        <v>36.83</v>
      </c>
      <c r="D27" s="207">
        <v>91.012</v>
      </c>
      <c r="E27" s="208">
        <v>39.491</v>
      </c>
      <c r="F27" s="208">
        <v>31.001000000000001</v>
      </c>
      <c r="G27" s="245">
        <v>70.492000000000004</v>
      </c>
      <c r="H27" s="246">
        <v>12.983882176457337</v>
      </c>
      <c r="I27" s="207">
        <v>8.825742507824069</v>
      </c>
      <c r="J27" s="207">
        <v>21.80962468428141</v>
      </c>
      <c r="K27" s="208">
        <v>25.263245435586434</v>
      </c>
      <c r="L27" s="208">
        <v>19.832009109635486</v>
      </c>
      <c r="M27" s="211">
        <v>45.09525454522192</v>
      </c>
    </row>
    <row r="28" spans="1:13" x14ac:dyDescent="0.25">
      <c r="A28" s="205" t="s">
        <v>1160</v>
      </c>
      <c r="B28" s="206">
        <v>194.76599999999999</v>
      </c>
      <c r="C28" s="207">
        <v>128.66900000000001</v>
      </c>
      <c r="D28" s="207">
        <v>323.435</v>
      </c>
      <c r="E28" s="208">
        <v>170.179</v>
      </c>
      <c r="F28" s="208">
        <v>185.55799999999999</v>
      </c>
      <c r="G28" s="245">
        <v>355.73700000000002</v>
      </c>
      <c r="H28" s="246">
        <v>13.097985732270248</v>
      </c>
      <c r="I28" s="207">
        <v>8.6529719056995589</v>
      </c>
      <c r="J28" s="207">
        <v>21.750957637969808</v>
      </c>
      <c r="K28" s="208">
        <v>23.004001189542837</v>
      </c>
      <c r="L28" s="208">
        <v>25.082862472626999</v>
      </c>
      <c r="M28" s="211">
        <v>48.086863662169833</v>
      </c>
    </row>
    <row r="29" spans="1:13" x14ac:dyDescent="0.25">
      <c r="A29" s="205" t="s">
        <v>1161</v>
      </c>
      <c r="B29" s="206">
        <v>250.01300000000001</v>
      </c>
      <c r="C29" s="207">
        <v>161.60900000000001</v>
      </c>
      <c r="D29" s="207">
        <v>411.62200000000001</v>
      </c>
      <c r="E29" s="208">
        <v>225.24600000000001</v>
      </c>
      <c r="F29" s="208">
        <v>244.095</v>
      </c>
      <c r="G29" s="245">
        <v>469.34100000000001</v>
      </c>
      <c r="H29" s="246">
        <v>15.206215977860902</v>
      </c>
      <c r="I29" s="207">
        <v>9.8293343064805523</v>
      </c>
      <c r="J29" s="207">
        <v>25.035550284341451</v>
      </c>
      <c r="K29" s="208">
        <v>22.378401900384787</v>
      </c>
      <c r="L29" s="208">
        <v>24.25106777423095</v>
      </c>
      <c r="M29" s="211">
        <v>46.629469674615734</v>
      </c>
    </row>
    <row r="30" spans="1:13" x14ac:dyDescent="0.25">
      <c r="A30" s="205" t="s">
        <v>1162</v>
      </c>
      <c r="B30" s="206">
        <v>303.10500000000002</v>
      </c>
      <c r="C30" s="207">
        <v>211.94</v>
      </c>
      <c r="D30" s="207">
        <v>515.04499999999996</v>
      </c>
      <c r="E30" s="208">
        <v>254.69399999999999</v>
      </c>
      <c r="F30" s="208">
        <v>282.37700000000001</v>
      </c>
      <c r="G30" s="245">
        <v>537.07100000000003</v>
      </c>
      <c r="H30" s="246">
        <v>10.659274576414237</v>
      </c>
      <c r="I30" s="207">
        <v>7.4532807235949043</v>
      </c>
      <c r="J30" s="207">
        <v>18.112555300009141</v>
      </c>
      <c r="K30" s="208">
        <v>22.613134927329064</v>
      </c>
      <c r="L30" s="208">
        <v>25.070984009730889</v>
      </c>
      <c r="M30" s="211">
        <v>47.684118937059957</v>
      </c>
    </row>
    <row r="31" spans="1:13" x14ac:dyDescent="0.25">
      <c r="A31" s="205" t="s">
        <v>1163</v>
      </c>
      <c r="B31" s="206">
        <v>163.99799999999999</v>
      </c>
      <c r="C31" s="207">
        <v>103.523</v>
      </c>
      <c r="D31" s="207">
        <v>267.52100000000002</v>
      </c>
      <c r="E31" s="208">
        <v>130.447</v>
      </c>
      <c r="F31" s="208">
        <v>130.68700000000001</v>
      </c>
      <c r="G31" s="245">
        <v>261.13400000000001</v>
      </c>
      <c r="H31" s="246">
        <v>10.238318497995387</v>
      </c>
      <c r="I31" s="207">
        <v>6.4628925100792474</v>
      </c>
      <c r="J31" s="207">
        <v>16.701211008074633</v>
      </c>
      <c r="K31" s="208">
        <v>21.013673297120363</v>
      </c>
      <c r="L31" s="208">
        <v>21.052334834689709</v>
      </c>
      <c r="M31" s="211">
        <v>42.066008131810065</v>
      </c>
    </row>
    <row r="32" spans="1:13" x14ac:dyDescent="0.25">
      <c r="A32" s="205" t="s">
        <v>1164</v>
      </c>
      <c r="B32" s="206">
        <v>75.741</v>
      </c>
      <c r="C32" s="207">
        <v>64.662000000000006</v>
      </c>
      <c r="D32" s="207">
        <v>140.40299999999999</v>
      </c>
      <c r="E32" s="208">
        <v>67.971000000000004</v>
      </c>
      <c r="F32" s="208">
        <v>83.537000000000006</v>
      </c>
      <c r="G32" s="245">
        <v>151.50800000000001</v>
      </c>
      <c r="H32" s="246">
        <v>10.202374505984757</v>
      </c>
      <c r="I32" s="207">
        <v>8.7100241653263932</v>
      </c>
      <c r="J32" s="207">
        <v>18.912398671311152</v>
      </c>
      <c r="K32" s="208">
        <v>18.994802146210596</v>
      </c>
      <c r="L32" s="208">
        <v>23.344790968030406</v>
      </c>
      <c r="M32" s="211">
        <v>42.339593114241005</v>
      </c>
    </row>
    <row r="33" spans="1:13" x14ac:dyDescent="0.25">
      <c r="A33" s="205" t="s">
        <v>1165</v>
      </c>
      <c r="B33" s="206">
        <v>165.94</v>
      </c>
      <c r="C33" s="207">
        <v>115.328</v>
      </c>
      <c r="D33" s="207">
        <v>281.26799999999997</v>
      </c>
      <c r="E33" s="208">
        <v>175.79499999999999</v>
      </c>
      <c r="F33" s="208">
        <v>167.858</v>
      </c>
      <c r="G33" s="245">
        <v>343.65300000000002</v>
      </c>
      <c r="H33" s="246">
        <v>10.078800990752089</v>
      </c>
      <c r="I33" s="207">
        <v>7.0047484672861096</v>
      </c>
      <c r="J33" s="207">
        <v>17.083549458038199</v>
      </c>
      <c r="K33" s="208">
        <v>21.651950393699817</v>
      </c>
      <c r="L33" s="208">
        <v>20.674382600106171</v>
      </c>
      <c r="M33" s="211">
        <v>42.326332993805984</v>
      </c>
    </row>
    <row r="34" spans="1:13" x14ac:dyDescent="0.25">
      <c r="A34" s="205" t="s">
        <v>1166</v>
      </c>
      <c r="B34" s="206">
        <v>42.194000000000003</v>
      </c>
      <c r="C34" s="207">
        <v>26.094000000000001</v>
      </c>
      <c r="D34" s="207">
        <v>68.287999999999997</v>
      </c>
      <c r="E34" s="208">
        <v>26.597999999999999</v>
      </c>
      <c r="F34" s="208">
        <v>28.532</v>
      </c>
      <c r="G34" s="245">
        <v>55.13</v>
      </c>
      <c r="H34" s="246">
        <v>14.005005343901647</v>
      </c>
      <c r="I34" s="207">
        <v>8.6611036982454745</v>
      </c>
      <c r="J34" s="207">
        <v>22.66610904214712</v>
      </c>
      <c r="K34" s="208">
        <v>19.504432825642191</v>
      </c>
      <c r="L34" s="208">
        <v>20.922643709347433</v>
      </c>
      <c r="M34" s="211">
        <v>40.427076534989624</v>
      </c>
    </row>
    <row r="35" spans="1:13" x14ac:dyDescent="0.25">
      <c r="A35" s="205" t="s">
        <v>1167</v>
      </c>
      <c r="B35" s="206">
        <v>56.177999999999997</v>
      </c>
      <c r="C35" s="207">
        <v>35.655000000000001</v>
      </c>
      <c r="D35" s="207">
        <v>91.832999999999998</v>
      </c>
      <c r="E35" s="208">
        <v>54.637999999999998</v>
      </c>
      <c r="F35" s="208">
        <v>45.475000000000001</v>
      </c>
      <c r="G35" s="245">
        <v>100.113</v>
      </c>
      <c r="H35" s="246">
        <v>10.997547095569308</v>
      </c>
      <c r="I35" s="207">
        <v>6.9799128073716341</v>
      </c>
      <c r="J35" s="207">
        <v>17.977459902940939</v>
      </c>
      <c r="K35" s="208">
        <v>20.964622822500193</v>
      </c>
      <c r="L35" s="208">
        <v>17.448775995702555</v>
      </c>
      <c r="M35" s="211">
        <v>38.413398818202751</v>
      </c>
    </row>
    <row r="36" spans="1:13" x14ac:dyDescent="0.25">
      <c r="A36" s="205" t="s">
        <v>1168</v>
      </c>
      <c r="B36" s="206">
        <v>88.632000000000005</v>
      </c>
      <c r="C36" s="207">
        <v>64.840999999999994</v>
      </c>
      <c r="D36" s="207">
        <v>153.47300000000001</v>
      </c>
      <c r="E36" s="208">
        <v>125.532</v>
      </c>
      <c r="F36" s="208">
        <v>125.21</v>
      </c>
      <c r="G36" s="245">
        <v>250.74199999999999</v>
      </c>
      <c r="H36" s="246">
        <v>13.664956337263801</v>
      </c>
      <c r="I36" s="207">
        <v>9.9969473086980116</v>
      </c>
      <c r="J36" s="207">
        <v>23.661903645961814</v>
      </c>
      <c r="K36" s="208">
        <v>25.362869334712613</v>
      </c>
      <c r="L36" s="208">
        <v>25.297811469580395</v>
      </c>
      <c r="M36" s="211">
        <v>50.660680804293015</v>
      </c>
    </row>
    <row r="37" spans="1:13" x14ac:dyDescent="0.25">
      <c r="A37" s="205" t="s">
        <v>1169</v>
      </c>
      <c r="B37" s="206">
        <v>66</v>
      </c>
      <c r="C37" s="207">
        <v>37.865000000000002</v>
      </c>
      <c r="D37" s="207">
        <v>103.86499999999999</v>
      </c>
      <c r="E37" s="208">
        <v>34.530999999999999</v>
      </c>
      <c r="F37" s="208">
        <v>32.24</v>
      </c>
      <c r="G37" s="245">
        <v>66.771000000000001</v>
      </c>
      <c r="H37" s="246">
        <v>16.996466795084416</v>
      </c>
      <c r="I37" s="207">
        <v>9.7510790181192633</v>
      </c>
      <c r="J37" s="207">
        <v>26.747545813203676</v>
      </c>
      <c r="K37" s="208">
        <v>22.55792836285007</v>
      </c>
      <c r="L37" s="208">
        <v>21.061295949097513</v>
      </c>
      <c r="M37" s="211">
        <v>43.619224311947576</v>
      </c>
    </row>
    <row r="38" spans="1:13" x14ac:dyDescent="0.25">
      <c r="A38" s="205" t="s">
        <v>1170</v>
      </c>
      <c r="B38" s="206">
        <v>340.19</v>
      </c>
      <c r="C38" s="207">
        <v>251.18199999999999</v>
      </c>
      <c r="D38" s="207">
        <v>591.37199999999996</v>
      </c>
      <c r="E38" s="208">
        <v>262.75700000000001</v>
      </c>
      <c r="F38" s="208">
        <v>307.48099999999999</v>
      </c>
      <c r="G38" s="245">
        <v>570.23800000000006</v>
      </c>
      <c r="H38" s="246">
        <v>16.333952236429624</v>
      </c>
      <c r="I38" s="207">
        <v>12.060303920311785</v>
      </c>
      <c r="J38" s="207">
        <v>28.39425615674141</v>
      </c>
      <c r="K38" s="208">
        <v>21.831903392142884</v>
      </c>
      <c r="L38" s="208">
        <v>25.547922555515118</v>
      </c>
      <c r="M38" s="211">
        <v>47.379825947658006</v>
      </c>
    </row>
    <row r="39" spans="1:13" x14ac:dyDescent="0.25">
      <c r="A39" s="205" t="s">
        <v>1171</v>
      </c>
      <c r="B39" s="206">
        <v>58.518999999999998</v>
      </c>
      <c r="C39" s="207">
        <v>49.284999999999997</v>
      </c>
      <c r="D39" s="207">
        <v>107.804</v>
      </c>
      <c r="E39" s="208">
        <v>55.625999999999998</v>
      </c>
      <c r="F39" s="208">
        <v>53.207000000000001</v>
      </c>
      <c r="G39" s="245">
        <v>108.833</v>
      </c>
      <c r="H39" s="246">
        <v>10.821261219946079</v>
      </c>
      <c r="I39" s="207">
        <v>9.1137213422143653</v>
      </c>
      <c r="J39" s="207">
        <v>19.934982562160446</v>
      </c>
      <c r="K39" s="208">
        <v>22.01754247082852</v>
      </c>
      <c r="L39" s="208">
        <v>21.060068713288263</v>
      </c>
      <c r="M39" s="211">
        <v>43.077611184116783</v>
      </c>
    </row>
    <row r="40" spans="1:13" x14ac:dyDescent="0.25">
      <c r="A40" s="205" t="s">
        <v>1172</v>
      </c>
      <c r="B40" s="206">
        <v>540.49199999999996</v>
      </c>
      <c r="C40" s="207">
        <v>480.08699999999999</v>
      </c>
      <c r="D40" s="207">
        <v>1020.579</v>
      </c>
      <c r="E40" s="208">
        <v>756.11900000000003</v>
      </c>
      <c r="F40" s="208">
        <v>931.69899999999996</v>
      </c>
      <c r="G40" s="245">
        <v>1687.818</v>
      </c>
      <c r="H40" s="246">
        <v>13.552041361291989</v>
      </c>
      <c r="I40" s="207">
        <v>12.037474895129968</v>
      </c>
      <c r="J40" s="207">
        <v>25.589516256421955</v>
      </c>
      <c r="K40" s="208">
        <v>21.862331204404626</v>
      </c>
      <c r="L40" s="208">
        <v>26.939029598267712</v>
      </c>
      <c r="M40" s="211">
        <v>48.801360802672335</v>
      </c>
    </row>
    <row r="41" spans="1:13" x14ac:dyDescent="0.25">
      <c r="A41" s="205" t="s">
        <v>1173</v>
      </c>
      <c r="B41" s="206">
        <v>283.68299999999999</v>
      </c>
      <c r="C41" s="207">
        <v>218.81399999999999</v>
      </c>
      <c r="D41" s="207">
        <v>502.49700000000001</v>
      </c>
      <c r="E41" s="208">
        <v>316.327</v>
      </c>
      <c r="F41" s="208">
        <v>303.798</v>
      </c>
      <c r="G41" s="245">
        <v>620.125</v>
      </c>
      <c r="H41" s="246">
        <v>10.71047514771676</v>
      </c>
      <c r="I41" s="207">
        <v>8.2613406829894469</v>
      </c>
      <c r="J41" s="207">
        <v>18.971815830706209</v>
      </c>
      <c r="K41" s="208">
        <v>22.632015379585134</v>
      </c>
      <c r="L41" s="208">
        <v>21.735612224967213</v>
      </c>
      <c r="M41" s="211">
        <v>44.367627604552347</v>
      </c>
    </row>
    <row r="42" spans="1:13" x14ac:dyDescent="0.25">
      <c r="A42" s="205" t="s">
        <v>1174</v>
      </c>
      <c r="B42" s="206">
        <v>14.124000000000001</v>
      </c>
      <c r="C42" s="207">
        <v>10.161</v>
      </c>
      <c r="D42" s="207">
        <v>24.285</v>
      </c>
      <c r="E42" s="208">
        <v>29.34</v>
      </c>
      <c r="F42" s="208">
        <v>19.501000000000001</v>
      </c>
      <c r="G42" s="245">
        <v>48.841000000000001</v>
      </c>
      <c r="H42" s="246">
        <v>7.2305069648150146</v>
      </c>
      <c r="I42" s="207">
        <v>5.2017262297851428</v>
      </c>
      <c r="J42" s="207">
        <v>12.432233194600157</v>
      </c>
      <c r="K42" s="208">
        <v>22.889329234993994</v>
      </c>
      <c r="L42" s="208">
        <v>15.213524519823377</v>
      </c>
      <c r="M42" s="211">
        <v>38.102853754817367</v>
      </c>
    </row>
    <row r="43" spans="1:13" x14ac:dyDescent="0.25">
      <c r="A43" s="205" t="s">
        <v>1175</v>
      </c>
      <c r="B43" s="206">
        <v>304.18400000000003</v>
      </c>
      <c r="C43" s="207">
        <v>199.51499999999999</v>
      </c>
      <c r="D43" s="207">
        <v>503.69900000000001</v>
      </c>
      <c r="E43" s="208">
        <v>318.88</v>
      </c>
      <c r="F43" s="208">
        <v>343.40800000000002</v>
      </c>
      <c r="G43" s="245">
        <v>662.28800000000001</v>
      </c>
      <c r="H43" s="246">
        <v>9.7437845671091221</v>
      </c>
      <c r="I43" s="207">
        <v>6.3909711816097374</v>
      </c>
      <c r="J43" s="207">
        <v>16.13475574871886</v>
      </c>
      <c r="K43" s="208">
        <v>19.824595105896336</v>
      </c>
      <c r="L43" s="208">
        <v>21.349487443946465</v>
      </c>
      <c r="M43" s="211">
        <v>41.174082549842808</v>
      </c>
    </row>
    <row r="44" spans="1:13" x14ac:dyDescent="0.25">
      <c r="A44" s="205" t="s">
        <v>1176</v>
      </c>
      <c r="B44" s="206">
        <v>85.686999999999998</v>
      </c>
      <c r="C44" s="207">
        <v>66.820999999999998</v>
      </c>
      <c r="D44" s="207">
        <v>152.50800000000001</v>
      </c>
      <c r="E44" s="208">
        <v>106.55</v>
      </c>
      <c r="F44" s="208">
        <v>103.96899999999999</v>
      </c>
      <c r="G44" s="245">
        <v>210.51900000000001</v>
      </c>
      <c r="H44" s="246">
        <v>8.7834464830644432</v>
      </c>
      <c r="I44" s="207">
        <v>6.8495650150530318</v>
      </c>
      <c r="J44" s="207">
        <v>15.633011498117474</v>
      </c>
      <c r="K44" s="208">
        <v>20.505961259033302</v>
      </c>
      <c r="L44" s="208">
        <v>20.009237786395435</v>
      </c>
      <c r="M44" s="211">
        <v>40.515199045428737</v>
      </c>
    </row>
    <row r="45" spans="1:13" x14ac:dyDescent="0.25">
      <c r="A45" s="205" t="s">
        <v>1177</v>
      </c>
      <c r="B45" s="206">
        <v>142.535</v>
      </c>
      <c r="C45" s="207">
        <v>102.142</v>
      </c>
      <c r="D45" s="207">
        <v>244.67699999999999</v>
      </c>
      <c r="E45" s="208">
        <v>137.93100000000001</v>
      </c>
      <c r="F45" s="208">
        <v>146.982</v>
      </c>
      <c r="G45" s="245">
        <v>284.91300000000001</v>
      </c>
      <c r="H45" s="246">
        <v>13.721807406608724</v>
      </c>
      <c r="I45" s="207">
        <v>9.8331837943370282</v>
      </c>
      <c r="J45" s="207">
        <v>23.554991200945754</v>
      </c>
      <c r="K45" s="208">
        <v>22.589124282682178</v>
      </c>
      <c r="L45" s="208">
        <v>24.071417341403979</v>
      </c>
      <c r="M45" s="211">
        <v>46.660541624086157</v>
      </c>
    </row>
    <row r="46" spans="1:13" x14ac:dyDescent="0.25">
      <c r="A46" s="205" t="s">
        <v>1178</v>
      </c>
      <c r="B46" s="206">
        <v>391.892</v>
      </c>
      <c r="C46" s="207">
        <v>288.34100000000001</v>
      </c>
      <c r="D46" s="207">
        <v>680.23299999999995</v>
      </c>
      <c r="E46" s="208">
        <v>335.786</v>
      </c>
      <c r="F46" s="208">
        <v>387.36</v>
      </c>
      <c r="G46" s="245">
        <v>723.14599999999996</v>
      </c>
      <c r="H46" s="246">
        <v>11.149186212280402</v>
      </c>
      <c r="I46" s="207">
        <v>8.2031975688075871</v>
      </c>
      <c r="J46" s="207">
        <v>19.35238378108799</v>
      </c>
      <c r="K46" s="208">
        <v>20.930935629391051</v>
      </c>
      <c r="L46" s="208">
        <v>24.145757194763682</v>
      </c>
      <c r="M46" s="211">
        <v>45.076692824154733</v>
      </c>
    </row>
    <row r="47" spans="1:13" x14ac:dyDescent="0.25">
      <c r="A47" s="205" t="s">
        <v>1179</v>
      </c>
      <c r="B47" s="206">
        <v>35.857999999999997</v>
      </c>
      <c r="C47" s="207">
        <v>23.254999999999999</v>
      </c>
      <c r="D47" s="207">
        <v>59.113</v>
      </c>
      <c r="E47" s="208">
        <v>37.046999999999997</v>
      </c>
      <c r="F47" s="208">
        <v>33.700000000000003</v>
      </c>
      <c r="G47" s="245">
        <v>70.747</v>
      </c>
      <c r="H47" s="246">
        <v>14.284462291059164</v>
      </c>
      <c r="I47" s="207">
        <v>9.2639068151759965</v>
      </c>
      <c r="J47" s="207">
        <v>23.54836910623516</v>
      </c>
      <c r="K47" s="208">
        <v>23.725264169068204</v>
      </c>
      <c r="L47" s="208">
        <v>21.581812359910344</v>
      </c>
      <c r="M47" s="211">
        <v>45.307076528978548</v>
      </c>
    </row>
    <row r="48" spans="1:13" x14ac:dyDescent="0.25">
      <c r="A48" s="205" t="s">
        <v>1180</v>
      </c>
      <c r="B48" s="206">
        <v>139.09299999999999</v>
      </c>
      <c r="C48" s="207">
        <v>118.128</v>
      </c>
      <c r="D48" s="207">
        <v>257.221</v>
      </c>
      <c r="E48" s="208">
        <v>123.021</v>
      </c>
      <c r="F48" s="208">
        <v>134.244</v>
      </c>
      <c r="G48" s="245">
        <v>257.26499999999999</v>
      </c>
      <c r="H48" s="246">
        <v>10.013347001891905</v>
      </c>
      <c r="I48" s="207">
        <v>8.5040703316449218</v>
      </c>
      <c r="J48" s="207">
        <v>18.517417333536827</v>
      </c>
      <c r="K48" s="208">
        <v>20.963330657982855</v>
      </c>
      <c r="L48" s="208">
        <v>22.875780239554629</v>
      </c>
      <c r="M48" s="211">
        <v>43.839110897537488</v>
      </c>
    </row>
    <row r="49" spans="1:13" x14ac:dyDescent="0.25">
      <c r="A49" s="205" t="s">
        <v>1181</v>
      </c>
      <c r="B49" s="206">
        <v>24.853000000000002</v>
      </c>
      <c r="C49" s="207">
        <v>13.845000000000001</v>
      </c>
      <c r="D49" s="207">
        <v>38.698</v>
      </c>
      <c r="E49" s="208">
        <v>24.494</v>
      </c>
      <c r="F49" s="208">
        <v>18.657</v>
      </c>
      <c r="G49" s="245">
        <v>43.151000000000003</v>
      </c>
      <c r="H49" s="246">
        <v>10.140397977877424</v>
      </c>
      <c r="I49" s="207">
        <v>5.6489683339521566</v>
      </c>
      <c r="J49" s="207">
        <v>15.78936631182958</v>
      </c>
      <c r="K49" s="208">
        <v>22.530676821752486</v>
      </c>
      <c r="L49" s="208">
        <v>17.161543131519398</v>
      </c>
      <c r="M49" s="211">
        <v>39.692219953271888</v>
      </c>
    </row>
    <row r="50" spans="1:13" x14ac:dyDescent="0.25">
      <c r="A50" s="205" t="s">
        <v>1182</v>
      </c>
      <c r="B50" s="206">
        <v>177.893</v>
      </c>
      <c r="C50" s="207">
        <v>131.44200000000001</v>
      </c>
      <c r="D50" s="207">
        <v>309.33499999999998</v>
      </c>
      <c r="E50" s="208">
        <v>185.822</v>
      </c>
      <c r="F50" s="208">
        <v>190.69300000000001</v>
      </c>
      <c r="G50" s="245">
        <v>376.51499999999999</v>
      </c>
      <c r="H50" s="246">
        <v>10.063101921907483</v>
      </c>
      <c r="I50" s="207">
        <v>7.4354485157896217</v>
      </c>
      <c r="J50" s="207">
        <v>17.498550437697105</v>
      </c>
      <c r="K50" s="208">
        <v>20.950390208374202</v>
      </c>
      <c r="L50" s="208">
        <v>21.499568188941577</v>
      </c>
      <c r="M50" s="211">
        <v>42.449958397315783</v>
      </c>
    </row>
    <row r="51" spans="1:13" x14ac:dyDescent="0.25">
      <c r="A51" s="205" t="s">
        <v>1183</v>
      </c>
      <c r="B51" s="206">
        <v>736.81799999999998</v>
      </c>
      <c r="C51" s="207">
        <v>526.64599999999996</v>
      </c>
      <c r="D51" s="207">
        <v>1263.4639999999999</v>
      </c>
      <c r="E51" s="208">
        <v>892.03</v>
      </c>
      <c r="F51" s="208">
        <v>861.92899999999997</v>
      </c>
      <c r="G51" s="245">
        <v>1753.9590000000001</v>
      </c>
      <c r="H51" s="246">
        <v>11.921222833890846</v>
      </c>
      <c r="I51" s="207">
        <v>8.5207803291685043</v>
      </c>
      <c r="J51" s="207">
        <v>20.442003163059351</v>
      </c>
      <c r="K51" s="208">
        <v>23.447416599529227</v>
      </c>
      <c r="L51" s="208">
        <v>22.656198045150528</v>
      </c>
      <c r="M51" s="211">
        <v>46.103614644679759</v>
      </c>
    </row>
    <row r="52" spans="1:13" x14ac:dyDescent="0.25">
      <c r="A52" s="205" t="s">
        <v>1184</v>
      </c>
      <c r="B52" s="206">
        <v>81.483999999999995</v>
      </c>
      <c r="C52" s="207">
        <v>51.485999999999997</v>
      </c>
      <c r="D52" s="207">
        <v>132.97</v>
      </c>
      <c r="E52" s="208">
        <v>65.126999999999995</v>
      </c>
      <c r="F52" s="208">
        <v>64.488</v>
      </c>
      <c r="G52" s="245">
        <v>129.61500000000001</v>
      </c>
      <c r="H52" s="246">
        <v>11.334065903495473</v>
      </c>
      <c r="I52" s="207">
        <v>7.16147608251151</v>
      </c>
      <c r="J52" s="207">
        <v>18.495541986006984</v>
      </c>
      <c r="K52" s="208">
        <v>21.358436856397002</v>
      </c>
      <c r="L52" s="208">
        <v>21.148876441342761</v>
      </c>
      <c r="M52" s="211">
        <v>42.507313297739763</v>
      </c>
    </row>
    <row r="53" spans="1:13" x14ac:dyDescent="0.25">
      <c r="A53" s="205" t="s">
        <v>1185</v>
      </c>
      <c r="B53" s="206">
        <v>23.829000000000001</v>
      </c>
      <c r="C53" s="207">
        <v>20.295000000000002</v>
      </c>
      <c r="D53" s="207">
        <v>44.124000000000002</v>
      </c>
      <c r="E53" s="208">
        <v>19.350999999999999</v>
      </c>
      <c r="F53" s="208">
        <v>18.122</v>
      </c>
      <c r="G53" s="245">
        <v>37.472999999999999</v>
      </c>
      <c r="H53" s="246">
        <v>12.791003515929036</v>
      </c>
      <c r="I53" s="207">
        <v>10.894012184975441</v>
      </c>
      <c r="J53" s="207">
        <v>23.685015700904479</v>
      </c>
      <c r="K53" s="208">
        <v>25.304686682707395</v>
      </c>
      <c r="L53" s="208">
        <v>23.697562506538343</v>
      </c>
      <c r="M53" s="211">
        <v>49.002249189245738</v>
      </c>
    </row>
    <row r="54" spans="1:13" x14ac:dyDescent="0.25">
      <c r="A54" s="205" t="s">
        <v>1186</v>
      </c>
      <c r="B54" s="206">
        <v>252.35</v>
      </c>
      <c r="C54" s="207">
        <v>168.041</v>
      </c>
      <c r="D54" s="207">
        <v>420.39100000000002</v>
      </c>
      <c r="E54" s="208">
        <v>237.66900000000001</v>
      </c>
      <c r="F54" s="208">
        <v>231.488</v>
      </c>
      <c r="G54" s="245">
        <v>469.15699999999998</v>
      </c>
      <c r="H54" s="246">
        <v>11.927776333514522</v>
      </c>
      <c r="I54" s="207">
        <v>7.9427599083024134</v>
      </c>
      <c r="J54" s="207">
        <v>19.870536241816936</v>
      </c>
      <c r="K54" s="208">
        <v>22.084010094740403</v>
      </c>
      <c r="L54" s="208">
        <v>21.509676604063912</v>
      </c>
      <c r="M54" s="211">
        <v>43.593686698804319</v>
      </c>
    </row>
    <row r="55" spans="1:13" x14ac:dyDescent="0.25">
      <c r="A55" s="205" t="s">
        <v>1187</v>
      </c>
      <c r="B55" s="206">
        <v>254.61799999999999</v>
      </c>
      <c r="C55" s="207">
        <v>160.49199999999999</v>
      </c>
      <c r="D55" s="207">
        <v>415.11</v>
      </c>
      <c r="E55" s="208">
        <v>251.042</v>
      </c>
      <c r="F55" s="208">
        <v>232.32400000000001</v>
      </c>
      <c r="G55" s="245">
        <v>483.36599999999999</v>
      </c>
      <c r="H55" s="246">
        <v>13.79080620141603</v>
      </c>
      <c r="I55" s="207">
        <v>8.6926849982234629</v>
      </c>
      <c r="J55" s="207">
        <v>22.483491199639495</v>
      </c>
      <c r="K55" s="208">
        <v>23.112162697134021</v>
      </c>
      <c r="L55" s="208">
        <v>21.388891446247893</v>
      </c>
      <c r="M55" s="211">
        <v>44.501054143381914</v>
      </c>
    </row>
    <row r="56" spans="1:13" x14ac:dyDescent="0.25">
      <c r="A56" s="205" t="s">
        <v>1188</v>
      </c>
      <c r="B56" s="206">
        <v>43.947000000000003</v>
      </c>
      <c r="C56" s="207">
        <v>31.870999999999999</v>
      </c>
      <c r="D56" s="207">
        <v>75.817999999999998</v>
      </c>
      <c r="E56" s="208">
        <v>32.6</v>
      </c>
      <c r="F56" s="208">
        <v>43.777999999999999</v>
      </c>
      <c r="G56" s="245">
        <v>76.378</v>
      </c>
      <c r="H56" s="246">
        <v>8.2129801977977621</v>
      </c>
      <c r="I56" s="207">
        <v>5.9561720227549655</v>
      </c>
      <c r="J56" s="207">
        <v>14.169152220552728</v>
      </c>
      <c r="K56" s="208">
        <v>16.883580976451029</v>
      </c>
      <c r="L56" s="208">
        <v>22.672681226597337</v>
      </c>
      <c r="M56" s="211">
        <v>39.556262203048362</v>
      </c>
    </row>
    <row r="57" spans="1:13" x14ac:dyDescent="0.25">
      <c r="A57" s="205" t="s">
        <v>1189</v>
      </c>
      <c r="B57" s="206">
        <v>169.22800000000001</v>
      </c>
      <c r="C57" s="207">
        <v>96.39</v>
      </c>
      <c r="D57" s="207">
        <v>265.61799999999999</v>
      </c>
      <c r="E57" s="208">
        <v>162.125</v>
      </c>
      <c r="F57" s="208">
        <v>151.33699999999999</v>
      </c>
      <c r="G57" s="245">
        <v>313.46199999999999</v>
      </c>
      <c r="H57" s="246">
        <v>10.593083210174688</v>
      </c>
      <c r="I57" s="207">
        <v>6.0336781775399944</v>
      </c>
      <c r="J57" s="207">
        <v>16.626761387714684</v>
      </c>
      <c r="K57" s="208">
        <v>20.545740489397321</v>
      </c>
      <c r="L57" s="208">
        <v>19.178601254858428</v>
      </c>
      <c r="M57" s="211">
        <v>39.724341744255746</v>
      </c>
    </row>
    <row r="58" spans="1:13" ht="15.75" thickBot="1" x14ac:dyDescent="0.3">
      <c r="A58" s="212" t="s">
        <v>1190</v>
      </c>
      <c r="B58" s="213">
        <v>17.643999999999998</v>
      </c>
      <c r="C58" s="214">
        <v>11.547000000000001</v>
      </c>
      <c r="D58" s="214">
        <v>29.190999999999999</v>
      </c>
      <c r="E58" s="215">
        <v>14.993</v>
      </c>
      <c r="F58" s="215">
        <v>13.13</v>
      </c>
      <c r="G58" s="247">
        <v>28.123000000000001</v>
      </c>
      <c r="H58" s="248">
        <v>10.542417036125286</v>
      </c>
      <c r="I58" s="214">
        <v>6.8994156379584375</v>
      </c>
      <c r="J58" s="214">
        <v>17.441832674083724</v>
      </c>
      <c r="K58" s="215">
        <v>22.798187458183808</v>
      </c>
      <c r="L58" s="215">
        <v>19.965330575999026</v>
      </c>
      <c r="M58" s="217">
        <v>42.763518034182837</v>
      </c>
    </row>
    <row r="60" spans="1:13" ht="45" customHeight="1" x14ac:dyDescent="0.25">
      <c r="A60" s="714" t="s">
        <v>420</v>
      </c>
      <c r="B60" s="714"/>
      <c r="C60" s="714"/>
      <c r="D60" s="714"/>
      <c r="E60" s="714"/>
      <c r="F60" s="714"/>
      <c r="G60" s="714"/>
      <c r="H60" s="714"/>
      <c r="I60" s="714"/>
      <c r="J60" s="714"/>
      <c r="K60" s="714"/>
      <c r="L60" s="714"/>
      <c r="M60" s="714"/>
    </row>
    <row r="61" spans="1:13" ht="30" customHeight="1" x14ac:dyDescent="0.25">
      <c r="A61" s="714" t="s">
        <v>1191</v>
      </c>
      <c r="B61" s="714"/>
      <c r="C61" s="714"/>
      <c r="D61" s="714"/>
      <c r="E61" s="714"/>
      <c r="F61" s="714"/>
      <c r="G61" s="714"/>
      <c r="H61" s="714"/>
      <c r="I61" s="714"/>
      <c r="J61" s="714"/>
      <c r="K61" s="714"/>
      <c r="L61" s="714"/>
      <c r="M61" s="714"/>
    </row>
  </sheetData>
  <mergeCells count="9">
    <mergeCell ref="A60:M60"/>
    <mergeCell ref="A61:M61"/>
    <mergeCell ref="A4:A6"/>
    <mergeCell ref="B4:G4"/>
    <mergeCell ref="H4:M4"/>
    <mergeCell ref="B5:D5"/>
    <mergeCell ref="E5:G5"/>
    <mergeCell ref="H5:J5"/>
    <mergeCell ref="K5:M5"/>
  </mergeCells>
  <hyperlinks>
    <hyperlink ref="A2" location="'Appendix Table Menu'!A1" display="Return to Appendix Table Menu" xr:uid="{A1E08E52-ACE3-4A72-A39F-5615CCBB8A2E}"/>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E4113-4FDC-48A5-983B-D4CB68E14532}">
  <sheetPr>
    <tabColor theme="5"/>
  </sheetPr>
  <dimension ref="A1:AR64"/>
  <sheetViews>
    <sheetView zoomScale="90" zoomScaleNormal="90" workbookViewId="0">
      <pane ySplit="8" topLeftCell="A9" activePane="bottomLeft" state="frozen"/>
      <selection pane="bottomLeft"/>
    </sheetView>
  </sheetViews>
  <sheetFormatPr defaultColWidth="8.7109375" defaultRowHeight="15" x14ac:dyDescent="0.25"/>
  <cols>
    <col min="1" max="1" width="19.42578125" bestFit="1" customWidth="1"/>
    <col min="2" max="2" width="11.140625" customWidth="1"/>
    <col min="4" max="4" width="7.7109375" customWidth="1"/>
    <col min="9" max="9" width="8.140625" customWidth="1"/>
    <col min="17" max="17" width="10.7109375" customWidth="1"/>
    <col min="22" max="22" width="10.140625" customWidth="1"/>
    <col min="38" max="38" width="10.28515625" customWidth="1"/>
    <col min="44" max="44" width="9.7109375" customWidth="1"/>
  </cols>
  <sheetData>
    <row r="1" spans="1:44" ht="21" x14ac:dyDescent="0.35">
      <c r="A1" s="63" t="s">
        <v>1215</v>
      </c>
      <c r="B1" s="249"/>
    </row>
    <row r="2" spans="1:44" x14ac:dyDescent="0.25">
      <c r="A2" s="2" t="s">
        <v>53</v>
      </c>
    </row>
    <row r="3" spans="1:44" x14ac:dyDescent="0.25">
      <c r="A3" s="2"/>
    </row>
    <row r="4" spans="1:44" ht="15.75" thickBot="1" x14ac:dyDescent="0.3">
      <c r="A4" s="620" t="s">
        <v>226</v>
      </c>
      <c r="B4" s="620"/>
      <c r="C4" s="620"/>
      <c r="D4" s="620"/>
    </row>
    <row r="5" spans="1:44" ht="15" customHeight="1" x14ac:dyDescent="0.25">
      <c r="A5" s="626" t="s">
        <v>1139</v>
      </c>
      <c r="B5" s="744" t="s">
        <v>230</v>
      </c>
      <c r="C5" s="718" t="s">
        <v>231</v>
      </c>
      <c r="D5" s="719"/>
      <c r="E5" s="719"/>
      <c r="F5" s="719"/>
      <c r="G5" s="719"/>
      <c r="H5" s="719"/>
      <c r="I5" s="719"/>
      <c r="J5" s="719"/>
      <c r="K5" s="719"/>
      <c r="L5" s="720"/>
      <c r="M5" s="628" t="s">
        <v>122</v>
      </c>
      <c r="N5" s="719"/>
      <c r="O5" s="719"/>
      <c r="P5" s="719"/>
      <c r="Q5" s="719"/>
      <c r="R5" s="719"/>
      <c r="S5" s="719"/>
      <c r="T5" s="719"/>
      <c r="U5" s="719"/>
      <c r="V5" s="626"/>
      <c r="W5" s="718" t="s">
        <v>115</v>
      </c>
      <c r="X5" s="719"/>
      <c r="Y5" s="719"/>
      <c r="Z5" s="719"/>
      <c r="AA5" s="719"/>
      <c r="AB5" s="719"/>
      <c r="AC5" s="719"/>
      <c r="AD5" s="719"/>
      <c r="AE5" s="719"/>
      <c r="AF5" s="720"/>
      <c r="AG5" s="718" t="s">
        <v>128</v>
      </c>
      <c r="AH5" s="719"/>
      <c r="AI5" s="719"/>
      <c r="AJ5" s="719"/>
      <c r="AK5" s="719"/>
      <c r="AL5" s="719"/>
      <c r="AM5" s="719"/>
      <c r="AN5" s="719"/>
      <c r="AO5" s="719"/>
      <c r="AP5" s="719"/>
      <c r="AQ5" s="719"/>
      <c r="AR5" s="722"/>
    </row>
    <row r="6" spans="1:44" ht="15" customHeight="1" x14ac:dyDescent="0.25">
      <c r="A6" s="760"/>
      <c r="B6" s="770"/>
      <c r="C6" s="764">
        <v>2019</v>
      </c>
      <c r="D6" s="765"/>
      <c r="E6" s="765"/>
      <c r="F6" s="765"/>
      <c r="G6" s="765"/>
      <c r="H6" s="765" t="s">
        <v>227</v>
      </c>
      <c r="I6" s="765"/>
      <c r="J6" s="765"/>
      <c r="K6" s="765"/>
      <c r="L6" s="766"/>
      <c r="M6" s="767">
        <v>2019</v>
      </c>
      <c r="N6" s="765"/>
      <c r="O6" s="765"/>
      <c r="P6" s="765"/>
      <c r="Q6" s="765"/>
      <c r="R6" s="765" t="s">
        <v>227</v>
      </c>
      <c r="S6" s="765"/>
      <c r="T6" s="765"/>
      <c r="U6" s="765"/>
      <c r="V6" s="768"/>
      <c r="W6" s="764">
        <v>2019</v>
      </c>
      <c r="X6" s="765"/>
      <c r="Y6" s="765"/>
      <c r="Z6" s="765"/>
      <c r="AA6" s="765"/>
      <c r="AB6" s="765" t="s">
        <v>227</v>
      </c>
      <c r="AC6" s="765"/>
      <c r="AD6" s="765"/>
      <c r="AE6" s="765"/>
      <c r="AF6" s="766"/>
      <c r="AG6" s="764">
        <v>2019</v>
      </c>
      <c r="AH6" s="765"/>
      <c r="AI6" s="765"/>
      <c r="AJ6" s="765"/>
      <c r="AK6" s="765"/>
      <c r="AL6" s="765"/>
      <c r="AM6" s="765" t="s">
        <v>227</v>
      </c>
      <c r="AN6" s="765"/>
      <c r="AO6" s="765"/>
      <c r="AP6" s="765"/>
      <c r="AQ6" s="765"/>
      <c r="AR6" s="769"/>
    </row>
    <row r="7" spans="1:44" ht="60.75" thickBot="1" x14ac:dyDescent="0.3">
      <c r="A7" s="743"/>
      <c r="B7" s="745"/>
      <c r="C7" s="284" t="s">
        <v>104</v>
      </c>
      <c r="D7" s="285" t="s">
        <v>526</v>
      </c>
      <c r="E7" s="286" t="s">
        <v>106</v>
      </c>
      <c r="F7" s="286" t="s">
        <v>107</v>
      </c>
      <c r="G7" s="286" t="s">
        <v>108</v>
      </c>
      <c r="H7" s="286" t="s">
        <v>104</v>
      </c>
      <c r="I7" s="285" t="s">
        <v>526</v>
      </c>
      <c r="J7" s="286" t="s">
        <v>106</v>
      </c>
      <c r="K7" s="286" t="s">
        <v>107</v>
      </c>
      <c r="L7" s="287" t="s">
        <v>108</v>
      </c>
      <c r="M7" s="288" t="s">
        <v>123</v>
      </c>
      <c r="N7" s="286" t="s">
        <v>124</v>
      </c>
      <c r="O7" s="286" t="s">
        <v>125</v>
      </c>
      <c r="P7" s="286" t="s">
        <v>126</v>
      </c>
      <c r="Q7" s="286" t="s">
        <v>527</v>
      </c>
      <c r="R7" s="286" t="s">
        <v>123</v>
      </c>
      <c r="S7" s="286" t="s">
        <v>124</v>
      </c>
      <c r="T7" s="286" t="s">
        <v>125</v>
      </c>
      <c r="U7" s="286" t="s">
        <v>126</v>
      </c>
      <c r="V7" s="289" t="s">
        <v>527</v>
      </c>
      <c r="W7" s="284" t="s">
        <v>186</v>
      </c>
      <c r="X7" s="286" t="s">
        <v>187</v>
      </c>
      <c r="Y7" s="286" t="s">
        <v>188</v>
      </c>
      <c r="Z7" s="286" t="s">
        <v>189</v>
      </c>
      <c r="AA7" s="286" t="s">
        <v>234</v>
      </c>
      <c r="AB7" s="286" t="s">
        <v>186</v>
      </c>
      <c r="AC7" s="286" t="s">
        <v>187</v>
      </c>
      <c r="AD7" s="286" t="s">
        <v>188</v>
      </c>
      <c r="AE7" s="286" t="s">
        <v>189</v>
      </c>
      <c r="AF7" s="287" t="s">
        <v>234</v>
      </c>
      <c r="AG7" s="284" t="s">
        <v>129</v>
      </c>
      <c r="AH7" s="286" t="s">
        <v>130</v>
      </c>
      <c r="AI7" s="286" t="s">
        <v>131</v>
      </c>
      <c r="AJ7" s="286" t="s">
        <v>235</v>
      </c>
      <c r="AK7" s="286" t="s">
        <v>133</v>
      </c>
      <c r="AL7" s="286" t="s">
        <v>236</v>
      </c>
      <c r="AM7" s="286" t="s">
        <v>129</v>
      </c>
      <c r="AN7" s="286" t="s">
        <v>130</v>
      </c>
      <c r="AO7" s="286" t="s">
        <v>131</v>
      </c>
      <c r="AP7" s="286" t="s">
        <v>235</v>
      </c>
      <c r="AQ7" s="286" t="s">
        <v>133</v>
      </c>
      <c r="AR7" s="290" t="s">
        <v>236</v>
      </c>
    </row>
    <row r="8" spans="1:44" x14ac:dyDescent="0.25">
      <c r="A8" s="291" t="s">
        <v>209</v>
      </c>
      <c r="B8" s="292">
        <v>44011.578999999998</v>
      </c>
      <c r="C8" s="293">
        <v>7742.9449999999997</v>
      </c>
      <c r="D8" s="294">
        <v>8034.9369999999999</v>
      </c>
      <c r="E8" s="294">
        <v>7195.15</v>
      </c>
      <c r="F8" s="294">
        <v>9777.741</v>
      </c>
      <c r="G8" s="294">
        <v>11260.806</v>
      </c>
      <c r="H8" s="294">
        <v>319.26799999999997</v>
      </c>
      <c r="I8" s="294">
        <v>335.202</v>
      </c>
      <c r="J8" s="294">
        <v>856.44500000000005</v>
      </c>
      <c r="K8" s="294">
        <v>1702.693</v>
      </c>
      <c r="L8" s="295">
        <v>4645.7190000000001</v>
      </c>
      <c r="M8" s="296">
        <v>22753.455000000002</v>
      </c>
      <c r="N8" s="294">
        <v>8656.3520000000008</v>
      </c>
      <c r="O8" s="294">
        <v>8665.7189999999991</v>
      </c>
      <c r="P8" s="294">
        <v>2354.3020000000001</v>
      </c>
      <c r="Q8" s="294">
        <v>1581.751</v>
      </c>
      <c r="R8" s="294">
        <v>1908.7750000000001</v>
      </c>
      <c r="S8" s="294">
        <v>1812.93</v>
      </c>
      <c r="T8" s="294">
        <v>2780.63</v>
      </c>
      <c r="U8" s="294">
        <v>690.83299999999997</v>
      </c>
      <c r="V8" s="297">
        <v>666.15899999999999</v>
      </c>
      <c r="W8" s="293">
        <v>15158.686</v>
      </c>
      <c r="X8" s="294">
        <v>8776.2360000000008</v>
      </c>
      <c r="Y8" s="294">
        <v>6840.4870000000001</v>
      </c>
      <c r="Z8" s="294">
        <v>6014.4459999999999</v>
      </c>
      <c r="AA8" s="294">
        <v>7221.7240000000002</v>
      </c>
      <c r="AB8" s="294">
        <v>352.92599999999999</v>
      </c>
      <c r="AC8" s="294">
        <v>1110.8989999999999</v>
      </c>
      <c r="AD8" s="294">
        <v>1102.5129999999999</v>
      </c>
      <c r="AE8" s="294">
        <v>2690.203</v>
      </c>
      <c r="AF8" s="295">
        <v>2602.7860000000001</v>
      </c>
      <c r="AG8" s="293">
        <v>5838.1530000000002</v>
      </c>
      <c r="AH8" s="294">
        <v>5633.2979999999998</v>
      </c>
      <c r="AI8" s="294">
        <v>6593.0870000000004</v>
      </c>
      <c r="AJ8" s="294">
        <v>4109.9080000000004</v>
      </c>
      <c r="AK8" s="294">
        <v>16811.159</v>
      </c>
      <c r="AL8" s="294">
        <v>5025.9740000000002</v>
      </c>
      <c r="AM8" s="294">
        <v>1472.154</v>
      </c>
      <c r="AN8" s="294">
        <v>434.96199999999999</v>
      </c>
      <c r="AO8" s="294">
        <v>254.49600000000001</v>
      </c>
      <c r="AP8" s="294">
        <v>1247.5609999999999</v>
      </c>
      <c r="AQ8" s="294">
        <v>3144.47</v>
      </c>
      <c r="AR8" s="298">
        <v>1305.684</v>
      </c>
    </row>
    <row r="9" spans="1:44" x14ac:dyDescent="0.25">
      <c r="A9" s="299" t="s">
        <v>1140</v>
      </c>
      <c r="B9" s="300">
        <v>592.303</v>
      </c>
      <c r="C9" s="206">
        <v>155.62700000000001</v>
      </c>
      <c r="D9" s="207">
        <v>126.447</v>
      </c>
      <c r="E9" s="207">
        <v>104.057</v>
      </c>
      <c r="F9" s="207">
        <v>116.97499999999999</v>
      </c>
      <c r="G9" s="207">
        <v>89.197000000000003</v>
      </c>
      <c r="H9" s="208">
        <v>7.734</v>
      </c>
      <c r="I9" s="208">
        <v>2.7989999999999999</v>
      </c>
      <c r="J9" s="208">
        <v>27.678999999999998</v>
      </c>
      <c r="K9" s="208">
        <v>30.251000000000001</v>
      </c>
      <c r="L9" s="245">
        <v>31.178000000000001</v>
      </c>
      <c r="M9" s="246">
        <v>292.423</v>
      </c>
      <c r="N9" s="207">
        <v>250.41</v>
      </c>
      <c r="O9" s="207">
        <v>28.498000000000001</v>
      </c>
      <c r="P9" s="207">
        <v>8.6509999999999998</v>
      </c>
      <c r="Q9" s="207">
        <v>12.321</v>
      </c>
      <c r="R9" s="208">
        <v>32.076999999999998</v>
      </c>
      <c r="S9" s="208">
        <v>45.56</v>
      </c>
      <c r="T9" s="208">
        <v>14.579000000000001</v>
      </c>
      <c r="U9" s="208">
        <v>2.6829999999999998</v>
      </c>
      <c r="V9" s="301">
        <v>4.742</v>
      </c>
      <c r="W9" s="206">
        <v>209.56200000000001</v>
      </c>
      <c r="X9" s="207">
        <v>119.898</v>
      </c>
      <c r="Y9" s="207">
        <v>90.376999999999995</v>
      </c>
      <c r="Z9" s="207">
        <v>84.534999999999997</v>
      </c>
      <c r="AA9" s="207">
        <v>87.930999999999997</v>
      </c>
      <c r="AB9" s="208">
        <v>-1.988</v>
      </c>
      <c r="AC9" s="208">
        <v>19.425999999999998</v>
      </c>
      <c r="AD9" s="208">
        <v>10.753</v>
      </c>
      <c r="AE9" s="208">
        <v>38.179000000000002</v>
      </c>
      <c r="AF9" s="245">
        <v>33.271000000000001</v>
      </c>
      <c r="AG9" s="206">
        <v>71.647000000000006</v>
      </c>
      <c r="AH9" s="207">
        <v>64.742999999999995</v>
      </c>
      <c r="AI9" s="207">
        <v>107.059</v>
      </c>
      <c r="AJ9" s="207">
        <v>53.639000000000003</v>
      </c>
      <c r="AK9" s="207">
        <v>243.81899999999999</v>
      </c>
      <c r="AL9" s="207">
        <v>51.396000000000001</v>
      </c>
      <c r="AM9" s="208">
        <v>11.239000000000001</v>
      </c>
      <c r="AN9" s="208">
        <v>1.248</v>
      </c>
      <c r="AO9" s="208">
        <v>0.16300000000000001</v>
      </c>
      <c r="AP9" s="208">
        <v>9.9239999999999995</v>
      </c>
      <c r="AQ9" s="208">
        <v>62.545999999999999</v>
      </c>
      <c r="AR9" s="211">
        <v>14.521000000000001</v>
      </c>
    </row>
    <row r="10" spans="1:44" x14ac:dyDescent="0.25">
      <c r="A10" s="299" t="s">
        <v>1141</v>
      </c>
      <c r="B10" s="300">
        <v>86.819000000000003</v>
      </c>
      <c r="C10" s="206">
        <v>9.7799999999999994</v>
      </c>
      <c r="D10" s="207">
        <v>16.774000000000001</v>
      </c>
      <c r="E10" s="207">
        <v>12.385</v>
      </c>
      <c r="F10" s="207">
        <v>20.989000000000001</v>
      </c>
      <c r="G10" s="207">
        <v>26.890999999999998</v>
      </c>
      <c r="H10" s="208">
        <v>3.4860000000000002</v>
      </c>
      <c r="I10" s="208">
        <v>1.6419999999999999</v>
      </c>
      <c r="J10" s="208">
        <v>-0.78700000000000003</v>
      </c>
      <c r="K10" s="208">
        <v>-2.101</v>
      </c>
      <c r="L10" s="245">
        <v>5.89</v>
      </c>
      <c r="M10" s="246">
        <v>51.085999999999999</v>
      </c>
      <c r="N10" s="207">
        <v>2.8279999999999998</v>
      </c>
      <c r="O10" s="207">
        <v>7.5350000000000001</v>
      </c>
      <c r="P10" s="207">
        <v>4.516</v>
      </c>
      <c r="Q10" s="207">
        <v>20.853999999999999</v>
      </c>
      <c r="R10" s="208">
        <v>1.526</v>
      </c>
      <c r="S10" s="208">
        <v>-2.1520000000000001</v>
      </c>
      <c r="T10" s="208">
        <v>2.2669999999999999</v>
      </c>
      <c r="U10" s="208">
        <v>0.89200000000000002</v>
      </c>
      <c r="V10" s="301">
        <v>5.5970000000000004</v>
      </c>
      <c r="W10" s="206">
        <v>31.443999999999999</v>
      </c>
      <c r="X10" s="207">
        <v>18.864999999999998</v>
      </c>
      <c r="Y10" s="207">
        <v>10.16</v>
      </c>
      <c r="Z10" s="207">
        <v>12.509</v>
      </c>
      <c r="AA10" s="207">
        <v>13.840999999999999</v>
      </c>
      <c r="AB10" s="208">
        <v>-1.9530000000000001</v>
      </c>
      <c r="AC10" s="208">
        <v>0.57099999999999995</v>
      </c>
      <c r="AD10" s="208">
        <v>-3.6680000000000001</v>
      </c>
      <c r="AE10" s="208">
        <v>4.7930000000000001</v>
      </c>
      <c r="AF10" s="245">
        <v>8.3870000000000005</v>
      </c>
      <c r="AG10" s="206">
        <v>11.253</v>
      </c>
      <c r="AH10" s="207">
        <v>13.694000000000001</v>
      </c>
      <c r="AI10" s="207">
        <v>11.413</v>
      </c>
      <c r="AJ10" s="207">
        <v>5.7370000000000001</v>
      </c>
      <c r="AK10" s="207">
        <v>33.69</v>
      </c>
      <c r="AL10" s="207">
        <v>11.032</v>
      </c>
      <c r="AM10" s="208">
        <v>-0.28999999999999998</v>
      </c>
      <c r="AN10" s="208">
        <v>-0.91700000000000004</v>
      </c>
      <c r="AO10" s="208">
        <v>-2.1739999999999999</v>
      </c>
      <c r="AP10" s="208">
        <v>2.66</v>
      </c>
      <c r="AQ10" s="208">
        <v>7.3730000000000002</v>
      </c>
      <c r="AR10" s="211">
        <v>1.478</v>
      </c>
    </row>
    <row r="11" spans="1:44" x14ac:dyDescent="0.25">
      <c r="A11" s="299" t="s">
        <v>1142</v>
      </c>
      <c r="B11" s="300">
        <v>926.21100000000001</v>
      </c>
      <c r="C11" s="206">
        <v>138.75399999999999</v>
      </c>
      <c r="D11" s="207">
        <v>164.56100000000001</v>
      </c>
      <c r="E11" s="207">
        <v>166.78</v>
      </c>
      <c r="F11" s="207">
        <v>233.99199999999999</v>
      </c>
      <c r="G11" s="207">
        <v>222.124</v>
      </c>
      <c r="H11" s="208">
        <v>8.1430000000000007</v>
      </c>
      <c r="I11" s="208">
        <v>13.584</v>
      </c>
      <c r="J11" s="208">
        <v>28.946000000000002</v>
      </c>
      <c r="K11" s="208">
        <v>85.367000000000004</v>
      </c>
      <c r="L11" s="245">
        <v>122.625</v>
      </c>
      <c r="M11" s="246">
        <v>481.18799999999999</v>
      </c>
      <c r="N11" s="207">
        <v>71.165000000000006</v>
      </c>
      <c r="O11" s="207">
        <v>284.24200000000002</v>
      </c>
      <c r="P11" s="207">
        <v>30.481999999999999</v>
      </c>
      <c r="Q11" s="207">
        <v>59.134</v>
      </c>
      <c r="R11" s="208">
        <v>122.557</v>
      </c>
      <c r="S11" s="208">
        <v>28.75</v>
      </c>
      <c r="T11" s="208">
        <v>91.632000000000005</v>
      </c>
      <c r="U11" s="208">
        <v>13.122999999999999</v>
      </c>
      <c r="V11" s="301">
        <v>2.6030000000000002</v>
      </c>
      <c r="W11" s="206">
        <v>328.16699999999997</v>
      </c>
      <c r="X11" s="207">
        <v>188.709</v>
      </c>
      <c r="Y11" s="207">
        <v>145.28</v>
      </c>
      <c r="Z11" s="207">
        <v>119.155</v>
      </c>
      <c r="AA11" s="207">
        <v>144.9</v>
      </c>
      <c r="AB11" s="208">
        <v>17.260000000000002</v>
      </c>
      <c r="AC11" s="208">
        <v>53.787999999999997</v>
      </c>
      <c r="AD11" s="208">
        <v>50.082999999999998</v>
      </c>
      <c r="AE11" s="208">
        <v>63.948999999999998</v>
      </c>
      <c r="AF11" s="245">
        <v>73.584999999999994</v>
      </c>
      <c r="AG11" s="206">
        <v>124.738</v>
      </c>
      <c r="AH11" s="207">
        <v>132.07599999999999</v>
      </c>
      <c r="AI11" s="207">
        <v>136.64699999999999</v>
      </c>
      <c r="AJ11" s="207">
        <v>97.054000000000002</v>
      </c>
      <c r="AK11" s="207">
        <v>323.15199999999999</v>
      </c>
      <c r="AL11" s="207">
        <v>112.544</v>
      </c>
      <c r="AM11" s="208">
        <v>50.829000000000001</v>
      </c>
      <c r="AN11" s="208">
        <v>21.297000000000001</v>
      </c>
      <c r="AO11" s="208">
        <v>12.545</v>
      </c>
      <c r="AP11" s="208">
        <v>50.921999999999997</v>
      </c>
      <c r="AQ11" s="208">
        <v>76.697999999999993</v>
      </c>
      <c r="AR11" s="211">
        <v>46.374000000000002</v>
      </c>
    </row>
    <row r="12" spans="1:44" x14ac:dyDescent="0.25">
      <c r="A12" s="299" t="s">
        <v>1143</v>
      </c>
      <c r="B12" s="300">
        <v>397.75799999999998</v>
      </c>
      <c r="C12" s="206">
        <v>93.594999999999999</v>
      </c>
      <c r="D12" s="207">
        <v>93.573999999999998</v>
      </c>
      <c r="E12" s="207">
        <v>75.602000000000004</v>
      </c>
      <c r="F12" s="207">
        <v>84.759</v>
      </c>
      <c r="G12" s="207">
        <v>50.228000000000002</v>
      </c>
      <c r="H12" s="208">
        <v>-11.486000000000001</v>
      </c>
      <c r="I12" s="208">
        <v>-3.9790000000000001</v>
      </c>
      <c r="J12" s="208">
        <v>2.1970000000000001</v>
      </c>
      <c r="K12" s="208">
        <v>16.815000000000001</v>
      </c>
      <c r="L12" s="245">
        <v>14.657999999999999</v>
      </c>
      <c r="M12" s="246">
        <v>251.18600000000001</v>
      </c>
      <c r="N12" s="207">
        <v>98.632999999999996</v>
      </c>
      <c r="O12" s="207">
        <v>26.681999999999999</v>
      </c>
      <c r="P12" s="207">
        <v>6.6139999999999999</v>
      </c>
      <c r="Q12" s="207">
        <v>14.643000000000001</v>
      </c>
      <c r="R12" s="208">
        <v>-3.3239999999999998</v>
      </c>
      <c r="S12" s="208">
        <v>-1.4890000000000001</v>
      </c>
      <c r="T12" s="208">
        <v>11.714</v>
      </c>
      <c r="U12" s="208">
        <v>3.375</v>
      </c>
      <c r="V12" s="301">
        <v>7.9290000000000003</v>
      </c>
      <c r="W12" s="206">
        <v>147.75399999999999</v>
      </c>
      <c r="X12" s="207">
        <v>71.421999999999997</v>
      </c>
      <c r="Y12" s="207">
        <v>59.363</v>
      </c>
      <c r="Z12" s="207">
        <v>57.895000000000003</v>
      </c>
      <c r="AA12" s="207">
        <v>61.323999999999998</v>
      </c>
      <c r="AB12" s="208">
        <v>-7.234</v>
      </c>
      <c r="AC12" s="208">
        <v>-6.4589999999999996</v>
      </c>
      <c r="AD12" s="208">
        <v>-6.0430000000000001</v>
      </c>
      <c r="AE12" s="208">
        <v>21.222000000000001</v>
      </c>
      <c r="AF12" s="245">
        <v>16.719000000000001</v>
      </c>
      <c r="AG12" s="206">
        <v>47.134</v>
      </c>
      <c r="AH12" s="207">
        <v>54.082999999999998</v>
      </c>
      <c r="AI12" s="207">
        <v>68.790999999999997</v>
      </c>
      <c r="AJ12" s="207">
        <v>34.283999999999999</v>
      </c>
      <c r="AK12" s="207">
        <v>157.44499999999999</v>
      </c>
      <c r="AL12" s="207">
        <v>36.021000000000001</v>
      </c>
      <c r="AM12" s="208">
        <v>-5.048</v>
      </c>
      <c r="AN12" s="208">
        <v>6.5270000000000001</v>
      </c>
      <c r="AO12" s="208">
        <v>-10.114000000000001</v>
      </c>
      <c r="AP12" s="208">
        <v>4.4660000000000002</v>
      </c>
      <c r="AQ12" s="208">
        <v>18.794</v>
      </c>
      <c r="AR12" s="211">
        <v>3.58</v>
      </c>
    </row>
    <row r="13" spans="1:44" x14ac:dyDescent="0.25">
      <c r="A13" s="299" t="s">
        <v>1144</v>
      </c>
      <c r="B13" s="300">
        <v>5928.82</v>
      </c>
      <c r="C13" s="206">
        <v>775.57799999999997</v>
      </c>
      <c r="D13" s="207">
        <v>826.02099999999996</v>
      </c>
      <c r="E13" s="207">
        <v>804.65800000000002</v>
      </c>
      <c r="F13" s="207">
        <v>1259.412</v>
      </c>
      <c r="G13" s="207">
        <v>2263.1509999999998</v>
      </c>
      <c r="H13" s="208">
        <v>14.114000000000001</v>
      </c>
      <c r="I13" s="208">
        <v>-85.486000000000004</v>
      </c>
      <c r="J13" s="208">
        <v>11.182</v>
      </c>
      <c r="K13" s="208">
        <v>49.320999999999998</v>
      </c>
      <c r="L13" s="245">
        <v>979.09900000000005</v>
      </c>
      <c r="M13" s="246">
        <v>2257.0410000000002</v>
      </c>
      <c r="N13" s="207">
        <v>505.08499999999998</v>
      </c>
      <c r="O13" s="207">
        <v>2192.308</v>
      </c>
      <c r="P13" s="207">
        <v>742.75300000000004</v>
      </c>
      <c r="Q13" s="207">
        <v>231.63300000000001</v>
      </c>
      <c r="R13" s="208">
        <v>118.556</v>
      </c>
      <c r="S13" s="208">
        <v>47.118000000000002</v>
      </c>
      <c r="T13" s="208">
        <v>551.346</v>
      </c>
      <c r="U13" s="208">
        <v>160.00399999999999</v>
      </c>
      <c r="V13" s="301">
        <v>91.206000000000003</v>
      </c>
      <c r="W13" s="206">
        <v>1802.9110000000001</v>
      </c>
      <c r="X13" s="207">
        <v>1342.2270000000001</v>
      </c>
      <c r="Y13" s="207">
        <v>1068.0940000000001</v>
      </c>
      <c r="Z13" s="207">
        <v>816.33799999999997</v>
      </c>
      <c r="AA13" s="207">
        <v>899.25</v>
      </c>
      <c r="AB13" s="208">
        <v>-130.601</v>
      </c>
      <c r="AC13" s="208">
        <v>156.572</v>
      </c>
      <c r="AD13" s="208">
        <v>217.35599999999999</v>
      </c>
      <c r="AE13" s="208">
        <v>366.65899999999999</v>
      </c>
      <c r="AF13" s="245">
        <v>358.24400000000003</v>
      </c>
      <c r="AG13" s="206">
        <v>967.51199999999994</v>
      </c>
      <c r="AH13" s="207">
        <v>1103.5150000000001</v>
      </c>
      <c r="AI13" s="207">
        <v>783.98199999999997</v>
      </c>
      <c r="AJ13" s="207">
        <v>634.05200000000002</v>
      </c>
      <c r="AK13" s="207">
        <v>1750.155</v>
      </c>
      <c r="AL13" s="207">
        <v>689.60400000000004</v>
      </c>
      <c r="AM13" s="208">
        <v>332.52100000000002</v>
      </c>
      <c r="AN13" s="208">
        <v>91.721000000000004</v>
      </c>
      <c r="AO13" s="208">
        <v>-18.004000000000001</v>
      </c>
      <c r="AP13" s="208">
        <v>181.44499999999999</v>
      </c>
      <c r="AQ13" s="208">
        <v>216.374</v>
      </c>
      <c r="AR13" s="211">
        <v>164.173</v>
      </c>
    </row>
    <row r="14" spans="1:44" x14ac:dyDescent="0.25">
      <c r="A14" s="299" t="s">
        <v>1145</v>
      </c>
      <c r="B14" s="300">
        <v>756.48400000000004</v>
      </c>
      <c r="C14" s="206">
        <v>104.699</v>
      </c>
      <c r="D14" s="207">
        <v>106.19799999999999</v>
      </c>
      <c r="E14" s="207">
        <v>115.17</v>
      </c>
      <c r="F14" s="207">
        <v>197.375</v>
      </c>
      <c r="G14" s="207">
        <v>233.042</v>
      </c>
      <c r="H14" s="208">
        <v>-9.8960000000000008</v>
      </c>
      <c r="I14" s="208">
        <v>-11.196999999999999</v>
      </c>
      <c r="J14" s="208">
        <v>-0.999</v>
      </c>
      <c r="K14" s="208">
        <v>61.851999999999997</v>
      </c>
      <c r="L14" s="245">
        <v>135.10499999999999</v>
      </c>
      <c r="M14" s="246">
        <v>473.49299999999999</v>
      </c>
      <c r="N14" s="207">
        <v>44.363999999999997</v>
      </c>
      <c r="O14" s="207">
        <v>183.672</v>
      </c>
      <c r="P14" s="207">
        <v>23.31</v>
      </c>
      <c r="Q14" s="207">
        <v>31.645</v>
      </c>
      <c r="R14" s="208">
        <v>87.686999999999998</v>
      </c>
      <c r="S14" s="208">
        <v>8.6489999999999991</v>
      </c>
      <c r="T14" s="208">
        <v>57.637999999999998</v>
      </c>
      <c r="U14" s="208">
        <v>6.7869999999999999</v>
      </c>
      <c r="V14" s="301">
        <v>14.103999999999999</v>
      </c>
      <c r="W14" s="206">
        <v>317.27300000000002</v>
      </c>
      <c r="X14" s="207">
        <v>148.43</v>
      </c>
      <c r="Y14" s="207">
        <v>102.983</v>
      </c>
      <c r="Z14" s="207">
        <v>88.016999999999996</v>
      </c>
      <c r="AA14" s="207">
        <v>99.781000000000006</v>
      </c>
      <c r="AB14" s="208">
        <v>33.517000000000003</v>
      </c>
      <c r="AC14" s="208">
        <v>32.32</v>
      </c>
      <c r="AD14" s="208">
        <v>20.757999999999999</v>
      </c>
      <c r="AE14" s="208">
        <v>50.058</v>
      </c>
      <c r="AF14" s="245">
        <v>38.212000000000003</v>
      </c>
      <c r="AG14" s="206">
        <v>103.66</v>
      </c>
      <c r="AH14" s="207">
        <v>96.882999999999996</v>
      </c>
      <c r="AI14" s="207">
        <v>83.692999999999998</v>
      </c>
      <c r="AJ14" s="207">
        <v>58.789000000000001</v>
      </c>
      <c r="AK14" s="207">
        <v>278.54899999999998</v>
      </c>
      <c r="AL14" s="207">
        <v>134.91</v>
      </c>
      <c r="AM14" s="208">
        <v>45.32</v>
      </c>
      <c r="AN14" s="208">
        <v>16.358000000000001</v>
      </c>
      <c r="AO14" s="208">
        <v>-2.5249999999999999</v>
      </c>
      <c r="AP14" s="208">
        <v>17.271000000000001</v>
      </c>
      <c r="AQ14" s="208">
        <v>47.459000000000003</v>
      </c>
      <c r="AR14" s="211">
        <v>50.981999999999999</v>
      </c>
    </row>
    <row r="15" spans="1:44" x14ac:dyDescent="0.25">
      <c r="A15" s="299" t="s">
        <v>1146</v>
      </c>
      <c r="B15" s="300">
        <v>478.41199999999998</v>
      </c>
      <c r="C15" s="206">
        <v>93.585999999999999</v>
      </c>
      <c r="D15" s="207">
        <v>86.406000000000006</v>
      </c>
      <c r="E15" s="207">
        <v>71.643000000000001</v>
      </c>
      <c r="F15" s="207">
        <v>97.254000000000005</v>
      </c>
      <c r="G15" s="207">
        <v>129.523</v>
      </c>
      <c r="H15" s="208">
        <v>20.106000000000002</v>
      </c>
      <c r="I15" s="208">
        <v>16.850000000000001</v>
      </c>
      <c r="J15" s="208">
        <v>8.0760000000000005</v>
      </c>
      <c r="K15" s="208">
        <v>4.0039999999999996</v>
      </c>
      <c r="L15" s="245">
        <v>27.001000000000001</v>
      </c>
      <c r="M15" s="246">
        <v>245.44</v>
      </c>
      <c r="N15" s="207">
        <v>78.838999999999999</v>
      </c>
      <c r="O15" s="207">
        <v>119.494</v>
      </c>
      <c r="P15" s="207">
        <v>20.326000000000001</v>
      </c>
      <c r="Q15" s="207">
        <v>14.313000000000001</v>
      </c>
      <c r="R15" s="208">
        <v>5.6230000000000002</v>
      </c>
      <c r="S15" s="208">
        <v>14.198</v>
      </c>
      <c r="T15" s="208">
        <v>43.945</v>
      </c>
      <c r="U15" s="208">
        <v>5.5890000000000004</v>
      </c>
      <c r="V15" s="301">
        <v>6.6820000000000004</v>
      </c>
      <c r="W15" s="206">
        <v>137.02199999999999</v>
      </c>
      <c r="X15" s="207">
        <v>97.07</v>
      </c>
      <c r="Y15" s="207">
        <v>76.465999999999994</v>
      </c>
      <c r="Z15" s="207">
        <v>75.403000000000006</v>
      </c>
      <c r="AA15" s="207">
        <v>92.450999999999993</v>
      </c>
      <c r="AB15" s="208">
        <v>-0.61599999999999999</v>
      </c>
      <c r="AC15" s="208">
        <v>7.8760000000000003</v>
      </c>
      <c r="AD15" s="208">
        <v>8.1790000000000003</v>
      </c>
      <c r="AE15" s="208">
        <v>33.968000000000004</v>
      </c>
      <c r="AF15" s="245">
        <v>26.63</v>
      </c>
      <c r="AG15" s="206">
        <v>62.183999999999997</v>
      </c>
      <c r="AH15" s="207">
        <v>46.863999999999997</v>
      </c>
      <c r="AI15" s="207">
        <v>71.415999999999997</v>
      </c>
      <c r="AJ15" s="207">
        <v>47.414000000000001</v>
      </c>
      <c r="AK15" s="207">
        <v>199.678</v>
      </c>
      <c r="AL15" s="207">
        <v>50.856000000000002</v>
      </c>
      <c r="AM15" s="208">
        <v>14.007</v>
      </c>
      <c r="AN15" s="208">
        <v>0.26300000000000001</v>
      </c>
      <c r="AO15" s="208">
        <v>3.181</v>
      </c>
      <c r="AP15" s="208">
        <v>13.765000000000001</v>
      </c>
      <c r="AQ15" s="208">
        <v>37.020000000000003</v>
      </c>
      <c r="AR15" s="211">
        <v>7.8010000000000002</v>
      </c>
    </row>
    <row r="16" spans="1:44" x14ac:dyDescent="0.25">
      <c r="A16" s="299" t="s">
        <v>1147</v>
      </c>
      <c r="B16" s="300">
        <v>109.161</v>
      </c>
      <c r="C16" s="206">
        <v>20.779</v>
      </c>
      <c r="D16" s="207">
        <v>15.548999999999999</v>
      </c>
      <c r="E16" s="207">
        <v>18.876000000000001</v>
      </c>
      <c r="F16" s="207">
        <v>28.492000000000001</v>
      </c>
      <c r="G16" s="207">
        <v>25.465</v>
      </c>
      <c r="H16" s="208">
        <v>5.9749999999999996</v>
      </c>
      <c r="I16" s="208">
        <v>0.14000000000000001</v>
      </c>
      <c r="J16" s="208">
        <v>3.206</v>
      </c>
      <c r="K16" s="208">
        <v>6.351</v>
      </c>
      <c r="L16" s="245">
        <v>9.141</v>
      </c>
      <c r="M16" s="246">
        <v>48.154000000000003</v>
      </c>
      <c r="N16" s="207">
        <v>41.207999999999998</v>
      </c>
      <c r="O16" s="207">
        <v>12.939</v>
      </c>
      <c r="P16" s="207">
        <v>4.9009999999999998</v>
      </c>
      <c r="Q16" s="207">
        <v>1.9590000000000001</v>
      </c>
      <c r="R16" s="208">
        <v>3.802</v>
      </c>
      <c r="S16" s="208">
        <v>13.311999999999999</v>
      </c>
      <c r="T16" s="208">
        <v>4.8109999999999999</v>
      </c>
      <c r="U16" s="208">
        <v>2.1629999999999998</v>
      </c>
      <c r="V16" s="301">
        <v>0.72499999999999998</v>
      </c>
      <c r="W16" s="206">
        <v>39.883000000000003</v>
      </c>
      <c r="X16" s="207">
        <v>20.614999999999998</v>
      </c>
      <c r="Y16" s="207">
        <v>16.542999999999999</v>
      </c>
      <c r="Z16" s="207">
        <v>15.494999999999999</v>
      </c>
      <c r="AA16" s="207">
        <v>16.625</v>
      </c>
      <c r="AB16" s="208">
        <v>2.4980000000000002</v>
      </c>
      <c r="AC16" s="208">
        <v>2.806</v>
      </c>
      <c r="AD16" s="208">
        <v>3.4049999999999998</v>
      </c>
      <c r="AE16" s="208">
        <v>8.3849999999999998</v>
      </c>
      <c r="AF16" s="245">
        <v>7.7190000000000003</v>
      </c>
      <c r="AG16" s="206">
        <v>11.792</v>
      </c>
      <c r="AH16" s="207">
        <v>12.175000000000001</v>
      </c>
      <c r="AI16" s="207">
        <v>19.452000000000002</v>
      </c>
      <c r="AJ16" s="207">
        <v>9.66</v>
      </c>
      <c r="AK16" s="207">
        <v>42.734000000000002</v>
      </c>
      <c r="AL16" s="207">
        <v>13.348000000000001</v>
      </c>
      <c r="AM16" s="208">
        <v>2.8860000000000001</v>
      </c>
      <c r="AN16" s="208">
        <v>1.86</v>
      </c>
      <c r="AO16" s="208">
        <v>0.60299999999999998</v>
      </c>
      <c r="AP16" s="208">
        <v>3.8639999999999999</v>
      </c>
      <c r="AQ16" s="208">
        <v>14.287000000000001</v>
      </c>
      <c r="AR16" s="211">
        <v>1.3129999999999999</v>
      </c>
    </row>
    <row r="17" spans="1:44" x14ac:dyDescent="0.25">
      <c r="A17" s="299" t="s">
        <v>1148</v>
      </c>
      <c r="B17" s="300">
        <v>170.375</v>
      </c>
      <c r="C17" s="206">
        <v>29.640999999999998</v>
      </c>
      <c r="D17" s="207">
        <v>17.032</v>
      </c>
      <c r="E17" s="207">
        <v>16.036000000000001</v>
      </c>
      <c r="F17" s="207">
        <v>30.257999999999999</v>
      </c>
      <c r="G17" s="207">
        <v>77.408000000000001</v>
      </c>
      <c r="H17" s="208">
        <v>-0.504</v>
      </c>
      <c r="I17" s="208">
        <v>-5.7279999999999998</v>
      </c>
      <c r="J17" s="208">
        <v>-4.3949999999999996</v>
      </c>
      <c r="K17" s="208">
        <v>-1</v>
      </c>
      <c r="L17" s="245">
        <v>41.875999999999998</v>
      </c>
      <c r="M17" s="246">
        <v>62.634999999999998</v>
      </c>
      <c r="N17" s="207">
        <v>79.091999999999999</v>
      </c>
      <c r="O17" s="207">
        <v>14.112</v>
      </c>
      <c r="P17" s="207">
        <v>7.6040000000000001</v>
      </c>
      <c r="Q17" s="207">
        <v>6.9320000000000004</v>
      </c>
      <c r="R17" s="208">
        <v>22.484000000000002</v>
      </c>
      <c r="S17" s="208">
        <v>-1.778</v>
      </c>
      <c r="T17" s="208">
        <v>3.42</v>
      </c>
      <c r="U17" s="208">
        <v>2.3660000000000001</v>
      </c>
      <c r="V17" s="301">
        <v>3.7570000000000001</v>
      </c>
      <c r="W17" s="206">
        <v>70.156000000000006</v>
      </c>
      <c r="X17" s="207">
        <v>31.800999999999998</v>
      </c>
      <c r="Y17" s="207">
        <v>22.452999999999999</v>
      </c>
      <c r="Z17" s="207">
        <v>21.899000000000001</v>
      </c>
      <c r="AA17" s="207">
        <v>24.065999999999999</v>
      </c>
      <c r="AB17" s="208">
        <v>13.977</v>
      </c>
      <c r="AC17" s="208">
        <v>2.8140000000000001</v>
      </c>
      <c r="AD17" s="208">
        <v>-0.56200000000000006</v>
      </c>
      <c r="AE17" s="208">
        <v>8.6240000000000006</v>
      </c>
      <c r="AF17" s="245">
        <v>5.3959999999999999</v>
      </c>
      <c r="AG17" s="206">
        <v>19.559000000000001</v>
      </c>
      <c r="AH17" s="207">
        <v>8.4120000000000008</v>
      </c>
      <c r="AI17" s="207">
        <v>15.445</v>
      </c>
      <c r="AJ17" s="207">
        <v>13.728999999999999</v>
      </c>
      <c r="AK17" s="207">
        <v>86.956000000000003</v>
      </c>
      <c r="AL17" s="207">
        <v>26.274000000000001</v>
      </c>
      <c r="AM17" s="208">
        <v>9.18</v>
      </c>
      <c r="AN17" s="208">
        <v>0.85</v>
      </c>
      <c r="AO17" s="208">
        <v>-7.6529999999999996</v>
      </c>
      <c r="AP17" s="208">
        <v>1.7649999999999999</v>
      </c>
      <c r="AQ17" s="208">
        <v>14.561999999999999</v>
      </c>
      <c r="AR17" s="211">
        <v>11.545</v>
      </c>
    </row>
    <row r="18" spans="1:44" x14ac:dyDescent="0.25">
      <c r="A18" s="299" t="s">
        <v>1149</v>
      </c>
      <c r="B18" s="300">
        <v>2665.1610000000001</v>
      </c>
      <c r="C18" s="206">
        <v>427.21899999999999</v>
      </c>
      <c r="D18" s="207">
        <v>499.49700000000001</v>
      </c>
      <c r="E18" s="207">
        <v>479.88799999999998</v>
      </c>
      <c r="F18" s="207">
        <v>649.68799999999999</v>
      </c>
      <c r="G18" s="207">
        <v>608.86900000000003</v>
      </c>
      <c r="H18" s="208">
        <v>80.67</v>
      </c>
      <c r="I18" s="208">
        <v>50.527000000000001</v>
      </c>
      <c r="J18" s="208">
        <v>78.561000000000007</v>
      </c>
      <c r="K18" s="208">
        <v>162.43700000000001</v>
      </c>
      <c r="L18" s="245">
        <v>281.95699999999999</v>
      </c>
      <c r="M18" s="246">
        <v>1175.578</v>
      </c>
      <c r="N18" s="207">
        <v>549.26499999999999</v>
      </c>
      <c r="O18" s="207">
        <v>827.93200000000002</v>
      </c>
      <c r="P18" s="207">
        <v>52.308999999999997</v>
      </c>
      <c r="Q18" s="207">
        <v>60.076999999999998</v>
      </c>
      <c r="R18" s="208">
        <v>142.74600000000001</v>
      </c>
      <c r="S18" s="208">
        <v>98.906999999999996</v>
      </c>
      <c r="T18" s="208">
        <v>370.91500000000002</v>
      </c>
      <c r="U18" s="208">
        <v>8.0730000000000004</v>
      </c>
      <c r="V18" s="301">
        <v>33.511000000000003</v>
      </c>
      <c r="W18" s="206">
        <v>793.16</v>
      </c>
      <c r="X18" s="207">
        <v>567.43499999999995</v>
      </c>
      <c r="Y18" s="207">
        <v>466.87200000000001</v>
      </c>
      <c r="Z18" s="207">
        <v>381.82299999999998</v>
      </c>
      <c r="AA18" s="207">
        <v>455.87099999999998</v>
      </c>
      <c r="AB18" s="208">
        <v>15.648</v>
      </c>
      <c r="AC18" s="208">
        <v>127.08</v>
      </c>
      <c r="AD18" s="208">
        <v>140.322</v>
      </c>
      <c r="AE18" s="208">
        <v>187.08099999999999</v>
      </c>
      <c r="AF18" s="245">
        <v>184.02099999999999</v>
      </c>
      <c r="AG18" s="206">
        <v>417.291</v>
      </c>
      <c r="AH18" s="207">
        <v>347.053</v>
      </c>
      <c r="AI18" s="207">
        <v>407.36599999999999</v>
      </c>
      <c r="AJ18" s="207">
        <v>281.58699999999999</v>
      </c>
      <c r="AK18" s="207">
        <v>929.25900000000001</v>
      </c>
      <c r="AL18" s="207">
        <v>282.60500000000002</v>
      </c>
      <c r="AM18" s="208">
        <v>153.54499999999999</v>
      </c>
      <c r="AN18" s="208">
        <v>72.956999999999994</v>
      </c>
      <c r="AO18" s="208">
        <v>29.344999999999999</v>
      </c>
      <c r="AP18" s="208">
        <v>120.648</v>
      </c>
      <c r="AQ18" s="208">
        <v>222.16200000000001</v>
      </c>
      <c r="AR18" s="211">
        <v>55.494999999999997</v>
      </c>
    </row>
    <row r="19" spans="1:44" x14ac:dyDescent="0.25">
      <c r="A19" s="299" t="s">
        <v>1150</v>
      </c>
      <c r="B19" s="300">
        <v>1383.9849999999999</v>
      </c>
      <c r="C19" s="206">
        <v>245.21100000000001</v>
      </c>
      <c r="D19" s="207">
        <v>273.565</v>
      </c>
      <c r="E19" s="207">
        <v>244.84</v>
      </c>
      <c r="F19" s="207">
        <v>319.66800000000001</v>
      </c>
      <c r="G19" s="207">
        <v>300.70100000000002</v>
      </c>
      <c r="H19" s="208">
        <v>13.932</v>
      </c>
      <c r="I19" s="208">
        <v>47.83</v>
      </c>
      <c r="J19" s="208">
        <v>58.606000000000002</v>
      </c>
      <c r="K19" s="208">
        <v>92.712000000000003</v>
      </c>
      <c r="L19" s="245">
        <v>132.64599999999999</v>
      </c>
      <c r="M19" s="246">
        <v>538.73099999999999</v>
      </c>
      <c r="N19" s="207">
        <v>636.005</v>
      </c>
      <c r="O19" s="207">
        <v>130.4</v>
      </c>
      <c r="P19" s="207">
        <v>45.738999999999997</v>
      </c>
      <c r="Q19" s="207">
        <v>33.11</v>
      </c>
      <c r="R19" s="208">
        <v>83.611000000000004</v>
      </c>
      <c r="S19" s="208">
        <v>193.71799999999999</v>
      </c>
      <c r="T19" s="208">
        <v>36.344000000000001</v>
      </c>
      <c r="U19" s="208">
        <v>21.446999999999999</v>
      </c>
      <c r="V19" s="301">
        <v>10.606</v>
      </c>
      <c r="W19" s="206">
        <v>499.68599999999998</v>
      </c>
      <c r="X19" s="207">
        <v>298.57100000000003</v>
      </c>
      <c r="Y19" s="207">
        <v>222.72</v>
      </c>
      <c r="Z19" s="207">
        <v>174.64400000000001</v>
      </c>
      <c r="AA19" s="207">
        <v>188.364</v>
      </c>
      <c r="AB19" s="208">
        <v>16.558</v>
      </c>
      <c r="AC19" s="208">
        <v>68.025000000000006</v>
      </c>
      <c r="AD19" s="208">
        <v>65.058999999999997</v>
      </c>
      <c r="AE19" s="208">
        <v>94.998000000000005</v>
      </c>
      <c r="AF19" s="245">
        <v>101.086</v>
      </c>
      <c r="AG19" s="206">
        <v>169.14500000000001</v>
      </c>
      <c r="AH19" s="207">
        <v>173.001</v>
      </c>
      <c r="AI19" s="207">
        <v>236.46100000000001</v>
      </c>
      <c r="AJ19" s="207">
        <v>152.15100000000001</v>
      </c>
      <c r="AK19" s="207">
        <v>523.17999999999995</v>
      </c>
      <c r="AL19" s="207">
        <v>130.047</v>
      </c>
      <c r="AM19" s="208">
        <v>61.427</v>
      </c>
      <c r="AN19" s="208">
        <v>20.196999999999999</v>
      </c>
      <c r="AO19" s="208">
        <v>16.251000000000001</v>
      </c>
      <c r="AP19" s="208">
        <v>53.453000000000003</v>
      </c>
      <c r="AQ19" s="208">
        <v>157.583</v>
      </c>
      <c r="AR19" s="211">
        <v>36.814999999999998</v>
      </c>
    </row>
    <row r="20" spans="1:44" x14ac:dyDescent="0.25">
      <c r="A20" s="299" t="s">
        <v>1151</v>
      </c>
      <c r="B20" s="300">
        <v>183.37299999999999</v>
      </c>
      <c r="C20" s="206">
        <v>24.68</v>
      </c>
      <c r="D20" s="207">
        <v>21.071999999999999</v>
      </c>
      <c r="E20" s="207">
        <v>24.332000000000001</v>
      </c>
      <c r="F20" s="207">
        <v>43.713999999999999</v>
      </c>
      <c r="G20" s="207">
        <v>69.575000000000003</v>
      </c>
      <c r="H20" s="208">
        <v>-3.6139999999999999</v>
      </c>
      <c r="I20" s="208">
        <v>-7.976</v>
      </c>
      <c r="J20" s="208">
        <v>-2.29</v>
      </c>
      <c r="K20" s="208">
        <v>-0.81599999999999995</v>
      </c>
      <c r="L20" s="245">
        <v>22.204000000000001</v>
      </c>
      <c r="M20" s="246">
        <v>51.978999999999999</v>
      </c>
      <c r="N20" s="207">
        <v>7.9340000000000002</v>
      </c>
      <c r="O20" s="207">
        <v>25.875</v>
      </c>
      <c r="P20" s="207">
        <v>50.345999999999997</v>
      </c>
      <c r="Q20" s="207">
        <v>47.238999999999997</v>
      </c>
      <c r="R20" s="208">
        <v>-4.6719999999999997</v>
      </c>
      <c r="S20" s="208">
        <v>1.9390000000000001</v>
      </c>
      <c r="T20" s="208">
        <v>9.4269999999999996</v>
      </c>
      <c r="U20" s="208">
        <v>-8.25</v>
      </c>
      <c r="V20" s="301">
        <v>9.0640000000000001</v>
      </c>
      <c r="W20" s="206">
        <v>51.783999999999999</v>
      </c>
      <c r="X20" s="207">
        <v>45.911000000000001</v>
      </c>
      <c r="Y20" s="207">
        <v>26.274000000000001</v>
      </c>
      <c r="Z20" s="207">
        <v>26.486999999999998</v>
      </c>
      <c r="AA20" s="207">
        <v>32.917000000000002</v>
      </c>
      <c r="AB20" s="208">
        <v>-6.58</v>
      </c>
      <c r="AC20" s="208">
        <v>6.81</v>
      </c>
      <c r="AD20" s="208">
        <v>-5.7720000000000002</v>
      </c>
      <c r="AE20" s="208">
        <v>5.7930000000000001</v>
      </c>
      <c r="AF20" s="245">
        <v>7.2569999999999997</v>
      </c>
      <c r="AG20" s="206">
        <v>36.03</v>
      </c>
      <c r="AH20" s="207">
        <v>35.314999999999998</v>
      </c>
      <c r="AI20" s="207">
        <v>18.440000000000001</v>
      </c>
      <c r="AJ20" s="207">
        <v>19.151</v>
      </c>
      <c r="AK20" s="207">
        <v>56.625</v>
      </c>
      <c r="AL20" s="207">
        <v>17.812000000000001</v>
      </c>
      <c r="AM20" s="208">
        <v>1.9139999999999999</v>
      </c>
      <c r="AN20" s="208">
        <v>0.38700000000000001</v>
      </c>
      <c r="AO20" s="208">
        <v>-1.9730000000000001</v>
      </c>
      <c r="AP20" s="208">
        <v>8.4640000000000004</v>
      </c>
      <c r="AQ20" s="208">
        <v>-1.2569999999999999</v>
      </c>
      <c r="AR20" s="211">
        <v>-2.7E-2</v>
      </c>
    </row>
    <row r="21" spans="1:44" x14ac:dyDescent="0.25">
      <c r="A21" s="299" t="s">
        <v>1152</v>
      </c>
      <c r="B21" s="300">
        <v>186.31899999999999</v>
      </c>
      <c r="C21" s="206">
        <v>27.222999999999999</v>
      </c>
      <c r="D21" s="207">
        <v>44.298999999999999</v>
      </c>
      <c r="E21" s="207">
        <v>34.261000000000003</v>
      </c>
      <c r="F21" s="207">
        <v>48.21</v>
      </c>
      <c r="G21" s="207">
        <v>32.326000000000001</v>
      </c>
      <c r="H21" s="208">
        <v>-3.911</v>
      </c>
      <c r="I21" s="208">
        <v>7.4039999999999999</v>
      </c>
      <c r="J21" s="208">
        <v>4.899</v>
      </c>
      <c r="K21" s="208">
        <v>19.620999999999999</v>
      </c>
      <c r="L21" s="245">
        <v>16.059000000000001</v>
      </c>
      <c r="M21" s="246">
        <v>144.52600000000001</v>
      </c>
      <c r="N21" s="207">
        <v>1.76</v>
      </c>
      <c r="O21" s="207">
        <v>26.640999999999998</v>
      </c>
      <c r="P21" s="207">
        <v>3.7349999999999999</v>
      </c>
      <c r="Q21" s="207">
        <v>9.657</v>
      </c>
      <c r="R21" s="208">
        <v>21.39</v>
      </c>
      <c r="S21" s="208">
        <v>0.93500000000000005</v>
      </c>
      <c r="T21" s="208">
        <v>15.097</v>
      </c>
      <c r="U21" s="208">
        <v>1.399</v>
      </c>
      <c r="V21" s="301">
        <v>5.2510000000000003</v>
      </c>
      <c r="W21" s="206">
        <v>79.710999999999999</v>
      </c>
      <c r="X21" s="207">
        <v>32.720999999999997</v>
      </c>
      <c r="Y21" s="207">
        <v>22.477</v>
      </c>
      <c r="Z21" s="207">
        <v>21.116</v>
      </c>
      <c r="AA21" s="207">
        <v>30.294</v>
      </c>
      <c r="AB21" s="208">
        <v>9.5310000000000006</v>
      </c>
      <c r="AC21" s="208">
        <v>9.5329999999999995</v>
      </c>
      <c r="AD21" s="208">
        <v>1.2789999999999999</v>
      </c>
      <c r="AE21" s="208">
        <v>9.0120000000000005</v>
      </c>
      <c r="AF21" s="245">
        <v>14.717000000000001</v>
      </c>
      <c r="AG21" s="206">
        <v>25.774000000000001</v>
      </c>
      <c r="AH21" s="207">
        <v>34.058999999999997</v>
      </c>
      <c r="AI21" s="207">
        <v>19.431000000000001</v>
      </c>
      <c r="AJ21" s="207">
        <v>14.073</v>
      </c>
      <c r="AK21" s="207">
        <v>67.3</v>
      </c>
      <c r="AL21" s="207">
        <v>25.681999999999999</v>
      </c>
      <c r="AM21" s="208">
        <v>8.5570000000000004</v>
      </c>
      <c r="AN21" s="208">
        <v>7.4509999999999996</v>
      </c>
      <c r="AO21" s="208">
        <v>-4.4909999999999997</v>
      </c>
      <c r="AP21" s="208">
        <v>8.4920000000000009</v>
      </c>
      <c r="AQ21" s="208">
        <v>18.312999999999999</v>
      </c>
      <c r="AR21" s="211">
        <v>5.75</v>
      </c>
    </row>
    <row r="22" spans="1:44" x14ac:dyDescent="0.25">
      <c r="A22" s="299" t="s">
        <v>1153</v>
      </c>
      <c r="B22" s="300">
        <v>1652.4490000000001</v>
      </c>
      <c r="C22" s="206">
        <v>306.31900000000002</v>
      </c>
      <c r="D22" s="207">
        <v>321.02300000000002</v>
      </c>
      <c r="E22" s="207">
        <v>266.20400000000001</v>
      </c>
      <c r="F22" s="207">
        <v>345.21199999999999</v>
      </c>
      <c r="G22" s="207">
        <v>413.69099999999997</v>
      </c>
      <c r="H22" s="208">
        <v>-8.1929999999999996</v>
      </c>
      <c r="I22" s="208">
        <v>21.849</v>
      </c>
      <c r="J22" s="208">
        <v>41.3</v>
      </c>
      <c r="K22" s="208">
        <v>25.332999999999998</v>
      </c>
      <c r="L22" s="245">
        <v>138.11099999999999</v>
      </c>
      <c r="M22" s="246">
        <v>845.06399999999996</v>
      </c>
      <c r="N22" s="207">
        <v>414.96</v>
      </c>
      <c r="O22" s="207">
        <v>272.21300000000002</v>
      </c>
      <c r="P22" s="207">
        <v>86.177000000000007</v>
      </c>
      <c r="Q22" s="207">
        <v>34.034999999999997</v>
      </c>
      <c r="R22" s="208">
        <v>66.131</v>
      </c>
      <c r="S22" s="208">
        <v>51.02</v>
      </c>
      <c r="T22" s="208">
        <v>59.581000000000003</v>
      </c>
      <c r="U22" s="208">
        <v>25.753</v>
      </c>
      <c r="V22" s="301">
        <v>15.914999999999999</v>
      </c>
      <c r="W22" s="206">
        <v>591.73</v>
      </c>
      <c r="X22" s="207">
        <v>311.339</v>
      </c>
      <c r="Y22" s="207">
        <v>241.548</v>
      </c>
      <c r="Z22" s="207">
        <v>225.85</v>
      </c>
      <c r="AA22" s="207">
        <v>281.98200000000003</v>
      </c>
      <c r="AB22" s="208">
        <v>-6.0670000000000002</v>
      </c>
      <c r="AC22" s="208">
        <v>20.07</v>
      </c>
      <c r="AD22" s="208">
        <v>19.349</v>
      </c>
      <c r="AE22" s="208">
        <v>90.45</v>
      </c>
      <c r="AF22" s="245">
        <v>94.597999999999999</v>
      </c>
      <c r="AG22" s="206">
        <v>192.97399999999999</v>
      </c>
      <c r="AH22" s="207">
        <v>160.155</v>
      </c>
      <c r="AI22" s="207">
        <v>251.17599999999999</v>
      </c>
      <c r="AJ22" s="207">
        <v>141.55199999999999</v>
      </c>
      <c r="AK22" s="207">
        <v>723.35599999999999</v>
      </c>
      <c r="AL22" s="207">
        <v>183.23599999999999</v>
      </c>
      <c r="AM22" s="208">
        <v>44.468000000000004</v>
      </c>
      <c r="AN22" s="208">
        <v>-36.706000000000003</v>
      </c>
      <c r="AO22" s="208">
        <v>10.89</v>
      </c>
      <c r="AP22" s="208">
        <v>20.151</v>
      </c>
      <c r="AQ22" s="208">
        <v>145.96700000000001</v>
      </c>
      <c r="AR22" s="211">
        <v>33.630000000000003</v>
      </c>
    </row>
    <row r="23" spans="1:44" x14ac:dyDescent="0.25">
      <c r="A23" s="299" t="s">
        <v>1154</v>
      </c>
      <c r="B23" s="300">
        <v>792.32600000000002</v>
      </c>
      <c r="C23" s="206">
        <v>160.26499999999999</v>
      </c>
      <c r="D23" s="207">
        <v>187.22399999999999</v>
      </c>
      <c r="E23" s="207">
        <v>149.64099999999999</v>
      </c>
      <c r="F23" s="207">
        <v>172.74799999999999</v>
      </c>
      <c r="G23" s="207">
        <v>122.44799999999999</v>
      </c>
      <c r="H23" s="208">
        <v>22.754000000000001</v>
      </c>
      <c r="I23" s="208">
        <v>25.901</v>
      </c>
      <c r="J23" s="208">
        <v>6.226</v>
      </c>
      <c r="K23" s="208">
        <v>24.300999999999998</v>
      </c>
      <c r="L23" s="245">
        <v>33.802999999999997</v>
      </c>
      <c r="M23" s="246">
        <v>539.86400000000003</v>
      </c>
      <c r="N23" s="207">
        <v>154.21299999999999</v>
      </c>
      <c r="O23" s="207">
        <v>55.84</v>
      </c>
      <c r="P23" s="207">
        <v>23.622</v>
      </c>
      <c r="Q23" s="207">
        <v>18.786999999999999</v>
      </c>
      <c r="R23" s="208">
        <v>29.885999999999999</v>
      </c>
      <c r="S23" s="208">
        <v>46.430999999999997</v>
      </c>
      <c r="T23" s="208">
        <v>16.850999999999999</v>
      </c>
      <c r="U23" s="208">
        <v>10.99</v>
      </c>
      <c r="V23" s="301">
        <v>8.827</v>
      </c>
      <c r="W23" s="206">
        <v>297.88</v>
      </c>
      <c r="X23" s="207">
        <v>143.58199999999999</v>
      </c>
      <c r="Y23" s="207">
        <v>116.01</v>
      </c>
      <c r="Z23" s="207">
        <v>110.155</v>
      </c>
      <c r="AA23" s="207">
        <v>124.699</v>
      </c>
      <c r="AB23" s="208">
        <v>3.4569999999999999</v>
      </c>
      <c r="AC23" s="208">
        <v>2.242</v>
      </c>
      <c r="AD23" s="208">
        <v>19.041</v>
      </c>
      <c r="AE23" s="208">
        <v>55.273000000000003</v>
      </c>
      <c r="AF23" s="245">
        <v>32.972000000000001</v>
      </c>
      <c r="AG23" s="206">
        <v>91.328000000000003</v>
      </c>
      <c r="AH23" s="207">
        <v>76.64</v>
      </c>
      <c r="AI23" s="207">
        <v>131.34899999999999</v>
      </c>
      <c r="AJ23" s="207">
        <v>52.994</v>
      </c>
      <c r="AK23" s="207">
        <v>351.20699999999999</v>
      </c>
      <c r="AL23" s="207">
        <v>88.808000000000007</v>
      </c>
      <c r="AM23" s="208">
        <v>20.248999999999999</v>
      </c>
      <c r="AN23" s="208">
        <v>-18.443999999999999</v>
      </c>
      <c r="AO23" s="208">
        <v>14.179</v>
      </c>
      <c r="AP23" s="208">
        <v>15.512</v>
      </c>
      <c r="AQ23" s="208">
        <v>59.290999999999997</v>
      </c>
      <c r="AR23" s="211">
        <v>22.198</v>
      </c>
    </row>
    <row r="24" spans="1:44" x14ac:dyDescent="0.25">
      <c r="A24" s="299" t="s">
        <v>1155</v>
      </c>
      <c r="B24" s="300">
        <v>378.52300000000002</v>
      </c>
      <c r="C24" s="206">
        <v>80.986000000000004</v>
      </c>
      <c r="D24" s="207">
        <v>81.677999999999997</v>
      </c>
      <c r="E24" s="207">
        <v>75.462999999999994</v>
      </c>
      <c r="F24" s="207">
        <v>82.733000000000004</v>
      </c>
      <c r="G24" s="207">
        <v>57.662999999999997</v>
      </c>
      <c r="H24" s="208">
        <v>11.84</v>
      </c>
      <c r="I24" s="208">
        <v>4.4260000000000002</v>
      </c>
      <c r="J24" s="208">
        <v>14.446999999999999</v>
      </c>
      <c r="K24" s="208">
        <v>15.493</v>
      </c>
      <c r="L24" s="245">
        <v>22.606999999999999</v>
      </c>
      <c r="M24" s="246">
        <v>291.12900000000002</v>
      </c>
      <c r="N24" s="207">
        <v>39.045999999999999</v>
      </c>
      <c r="O24" s="207">
        <v>27.673999999999999</v>
      </c>
      <c r="P24" s="207">
        <v>11.696</v>
      </c>
      <c r="Q24" s="207">
        <v>8.9779999999999998</v>
      </c>
      <c r="R24" s="208">
        <v>25.818000000000001</v>
      </c>
      <c r="S24" s="208">
        <v>22.462</v>
      </c>
      <c r="T24" s="208">
        <v>11.074999999999999</v>
      </c>
      <c r="U24" s="208">
        <v>6.37</v>
      </c>
      <c r="V24" s="301">
        <v>3.0880000000000001</v>
      </c>
      <c r="W24" s="206">
        <v>159.99199999999999</v>
      </c>
      <c r="X24" s="207">
        <v>58.712000000000003</v>
      </c>
      <c r="Y24" s="207">
        <v>45.15</v>
      </c>
      <c r="Z24" s="207">
        <v>43.133000000000003</v>
      </c>
      <c r="AA24" s="207">
        <v>71.536000000000001</v>
      </c>
      <c r="AB24" s="208">
        <v>30.341000000000001</v>
      </c>
      <c r="AC24" s="208">
        <v>0.55400000000000005</v>
      </c>
      <c r="AD24" s="208">
        <v>-4.0110000000000001</v>
      </c>
      <c r="AE24" s="208">
        <v>20.946000000000002</v>
      </c>
      <c r="AF24" s="245">
        <v>20.983000000000001</v>
      </c>
      <c r="AG24" s="206">
        <v>36.746000000000002</v>
      </c>
      <c r="AH24" s="207">
        <v>34.695999999999998</v>
      </c>
      <c r="AI24" s="207">
        <v>61.298000000000002</v>
      </c>
      <c r="AJ24" s="207">
        <v>26.009</v>
      </c>
      <c r="AK24" s="207">
        <v>169.23699999999999</v>
      </c>
      <c r="AL24" s="207">
        <v>50.536999999999999</v>
      </c>
      <c r="AM24" s="208">
        <v>2.444</v>
      </c>
      <c r="AN24" s="208">
        <v>-1.895</v>
      </c>
      <c r="AO24" s="208">
        <v>16.498000000000001</v>
      </c>
      <c r="AP24" s="208">
        <v>11.433999999999999</v>
      </c>
      <c r="AQ24" s="208">
        <v>26.35</v>
      </c>
      <c r="AR24" s="211">
        <v>13.981999999999999</v>
      </c>
    </row>
    <row r="25" spans="1:44" x14ac:dyDescent="0.25">
      <c r="A25" s="299" t="s">
        <v>1156</v>
      </c>
      <c r="B25" s="300">
        <v>383.87099999999998</v>
      </c>
      <c r="C25" s="206">
        <v>69.600999999999999</v>
      </c>
      <c r="D25" s="207">
        <v>76.055000000000007</v>
      </c>
      <c r="E25" s="207">
        <v>75.093999999999994</v>
      </c>
      <c r="F25" s="207">
        <v>90.843000000000004</v>
      </c>
      <c r="G25" s="207">
        <v>72.278000000000006</v>
      </c>
      <c r="H25" s="208">
        <v>-5.5209999999999999</v>
      </c>
      <c r="I25" s="208">
        <v>1.655</v>
      </c>
      <c r="J25" s="208">
        <v>13.762</v>
      </c>
      <c r="K25" s="208">
        <v>10.888999999999999</v>
      </c>
      <c r="L25" s="245">
        <v>35.073999999999998</v>
      </c>
      <c r="M25" s="246">
        <v>269.25700000000001</v>
      </c>
      <c r="N25" s="207">
        <v>41.406999999999996</v>
      </c>
      <c r="O25" s="207">
        <v>43.554000000000002</v>
      </c>
      <c r="P25" s="207">
        <v>12.14</v>
      </c>
      <c r="Q25" s="207">
        <v>17.513000000000002</v>
      </c>
      <c r="R25" s="208">
        <v>21.212</v>
      </c>
      <c r="S25" s="208">
        <v>11.534000000000001</v>
      </c>
      <c r="T25" s="208">
        <v>16.86</v>
      </c>
      <c r="U25" s="208">
        <v>4.3310000000000004</v>
      </c>
      <c r="V25" s="301">
        <v>1.9219999999999999</v>
      </c>
      <c r="W25" s="206">
        <v>154.018</v>
      </c>
      <c r="X25" s="207">
        <v>71.396000000000001</v>
      </c>
      <c r="Y25" s="207">
        <v>49.816000000000003</v>
      </c>
      <c r="Z25" s="207">
        <v>46.744</v>
      </c>
      <c r="AA25" s="207">
        <v>61.896999999999998</v>
      </c>
      <c r="AB25" s="208">
        <v>-3.456</v>
      </c>
      <c r="AC25" s="208">
        <v>15.156000000000001</v>
      </c>
      <c r="AD25" s="208">
        <v>3.3220000000000001</v>
      </c>
      <c r="AE25" s="208">
        <v>22.344000000000001</v>
      </c>
      <c r="AF25" s="245">
        <v>18.492999999999999</v>
      </c>
      <c r="AG25" s="206">
        <v>47.709000000000003</v>
      </c>
      <c r="AH25" s="207">
        <v>44.942999999999998</v>
      </c>
      <c r="AI25" s="207">
        <v>57.999000000000002</v>
      </c>
      <c r="AJ25" s="207">
        <v>21.167999999999999</v>
      </c>
      <c r="AK25" s="207">
        <v>158.602</v>
      </c>
      <c r="AL25" s="207">
        <v>53.45</v>
      </c>
      <c r="AM25" s="208">
        <v>9.3680000000000003</v>
      </c>
      <c r="AN25" s="208">
        <v>-0.97899999999999998</v>
      </c>
      <c r="AO25" s="208">
        <v>15.532999999999999</v>
      </c>
      <c r="AP25" s="208">
        <v>6.5030000000000001</v>
      </c>
      <c r="AQ25" s="208">
        <v>12.718</v>
      </c>
      <c r="AR25" s="211">
        <v>12.715999999999999</v>
      </c>
    </row>
    <row r="26" spans="1:44" x14ac:dyDescent="0.25">
      <c r="A26" s="299" t="s">
        <v>1157</v>
      </c>
      <c r="B26" s="300">
        <v>574.49199999999996</v>
      </c>
      <c r="C26" s="206">
        <v>141.946</v>
      </c>
      <c r="D26" s="207">
        <v>125.598</v>
      </c>
      <c r="E26" s="207">
        <v>100.282</v>
      </c>
      <c r="F26" s="207">
        <v>114.852</v>
      </c>
      <c r="G26" s="207">
        <v>91.813999999999993</v>
      </c>
      <c r="H26" s="208">
        <v>-3.8889999999999998</v>
      </c>
      <c r="I26" s="208">
        <v>1.5680000000000001</v>
      </c>
      <c r="J26" s="208">
        <v>18.928000000000001</v>
      </c>
      <c r="K26" s="208">
        <v>20.681000000000001</v>
      </c>
      <c r="L26" s="245">
        <v>45.308</v>
      </c>
      <c r="M26" s="246">
        <v>434.80599999999998</v>
      </c>
      <c r="N26" s="207">
        <v>88.488</v>
      </c>
      <c r="O26" s="207">
        <v>27.722999999999999</v>
      </c>
      <c r="P26" s="207">
        <v>12.510999999999999</v>
      </c>
      <c r="Q26" s="207">
        <v>10.964</v>
      </c>
      <c r="R26" s="208">
        <v>31.952000000000002</v>
      </c>
      <c r="S26" s="208">
        <v>23.062000000000001</v>
      </c>
      <c r="T26" s="208">
        <v>13.939</v>
      </c>
      <c r="U26" s="208">
        <v>7.4669999999999996</v>
      </c>
      <c r="V26" s="301">
        <v>6.1760000000000002</v>
      </c>
      <c r="W26" s="206">
        <v>205.05500000000001</v>
      </c>
      <c r="X26" s="207">
        <v>106.249</v>
      </c>
      <c r="Y26" s="207">
        <v>84.983999999999995</v>
      </c>
      <c r="Z26" s="207">
        <v>89.738</v>
      </c>
      <c r="AA26" s="207">
        <v>88.465999999999994</v>
      </c>
      <c r="AB26" s="208">
        <v>-13.816000000000001</v>
      </c>
      <c r="AC26" s="208">
        <v>10.37</v>
      </c>
      <c r="AD26" s="208">
        <v>7.24</v>
      </c>
      <c r="AE26" s="208">
        <v>44.296999999999997</v>
      </c>
      <c r="AF26" s="245">
        <v>34.505000000000003</v>
      </c>
      <c r="AG26" s="206">
        <v>69.108000000000004</v>
      </c>
      <c r="AH26" s="207">
        <v>69.891999999999996</v>
      </c>
      <c r="AI26" s="207">
        <v>97.581999999999994</v>
      </c>
      <c r="AJ26" s="207">
        <v>47.914999999999999</v>
      </c>
      <c r="AK26" s="207">
        <v>227.81899999999999</v>
      </c>
      <c r="AL26" s="207">
        <v>62.176000000000002</v>
      </c>
      <c r="AM26" s="208">
        <v>4.5209999999999999</v>
      </c>
      <c r="AN26" s="208">
        <v>-10.198</v>
      </c>
      <c r="AO26" s="208">
        <v>4.931</v>
      </c>
      <c r="AP26" s="208">
        <v>14.432</v>
      </c>
      <c r="AQ26" s="208">
        <v>47.475000000000001</v>
      </c>
      <c r="AR26" s="211">
        <v>21.434999999999999</v>
      </c>
    </row>
    <row r="27" spans="1:44" x14ac:dyDescent="0.25">
      <c r="A27" s="299" t="s">
        <v>1158</v>
      </c>
      <c r="B27" s="300">
        <v>581.88400000000001</v>
      </c>
      <c r="C27" s="206">
        <v>166.55699999999999</v>
      </c>
      <c r="D27" s="207">
        <v>127.515</v>
      </c>
      <c r="E27" s="207">
        <v>89.12</v>
      </c>
      <c r="F27" s="207">
        <v>110.91200000000001</v>
      </c>
      <c r="G27" s="207">
        <v>87.78</v>
      </c>
      <c r="H27" s="208">
        <v>-2.5640000000000001</v>
      </c>
      <c r="I27" s="208">
        <v>-22.6</v>
      </c>
      <c r="J27" s="208">
        <v>-7.569</v>
      </c>
      <c r="K27" s="208">
        <v>14.510999999999999</v>
      </c>
      <c r="L27" s="245">
        <v>20.53</v>
      </c>
      <c r="M27" s="246">
        <v>252.9</v>
      </c>
      <c r="N27" s="207">
        <v>272.40300000000002</v>
      </c>
      <c r="O27" s="207">
        <v>38.923000000000002</v>
      </c>
      <c r="P27" s="207">
        <v>7.37</v>
      </c>
      <c r="Q27" s="207">
        <v>10.288</v>
      </c>
      <c r="R27" s="208">
        <v>-20.032</v>
      </c>
      <c r="S27" s="208">
        <v>5.2149999999999999</v>
      </c>
      <c r="T27" s="208">
        <v>15.137</v>
      </c>
      <c r="U27" s="208">
        <v>0.92500000000000004</v>
      </c>
      <c r="V27" s="301">
        <v>1.0629999999999999</v>
      </c>
      <c r="W27" s="206">
        <v>203.07599999999999</v>
      </c>
      <c r="X27" s="207">
        <v>115.193</v>
      </c>
      <c r="Y27" s="207">
        <v>90.164000000000001</v>
      </c>
      <c r="Z27" s="207">
        <v>84.424999999999997</v>
      </c>
      <c r="AA27" s="207">
        <v>89.025999999999996</v>
      </c>
      <c r="AB27" s="208">
        <v>-41.296999999999997</v>
      </c>
      <c r="AC27" s="208">
        <v>-4.0940000000000003</v>
      </c>
      <c r="AD27" s="208">
        <v>-13.737</v>
      </c>
      <c r="AE27" s="208">
        <v>34.444000000000003</v>
      </c>
      <c r="AF27" s="245">
        <v>26.992000000000001</v>
      </c>
      <c r="AG27" s="206">
        <v>54.075000000000003</v>
      </c>
      <c r="AH27" s="207">
        <v>48.061</v>
      </c>
      <c r="AI27" s="207">
        <v>117.509</v>
      </c>
      <c r="AJ27" s="207">
        <v>65.603999999999999</v>
      </c>
      <c r="AK27" s="207">
        <v>239.75200000000001</v>
      </c>
      <c r="AL27" s="207">
        <v>56.883000000000003</v>
      </c>
      <c r="AM27" s="208">
        <v>-6.02</v>
      </c>
      <c r="AN27" s="208">
        <v>-15.487</v>
      </c>
      <c r="AO27" s="208">
        <v>-17.09</v>
      </c>
      <c r="AP27" s="208">
        <v>14.419</v>
      </c>
      <c r="AQ27" s="208">
        <v>21.49</v>
      </c>
      <c r="AR27" s="211">
        <v>4.9960000000000004</v>
      </c>
    </row>
    <row r="28" spans="1:44" x14ac:dyDescent="0.25">
      <c r="A28" s="299" t="s">
        <v>1159</v>
      </c>
      <c r="B28" s="300">
        <v>156.31800000000001</v>
      </c>
      <c r="C28" s="206">
        <v>35.058999999999997</v>
      </c>
      <c r="D28" s="207">
        <v>35.351999999999997</v>
      </c>
      <c r="E28" s="207">
        <v>29.672999999999998</v>
      </c>
      <c r="F28" s="207">
        <v>32.271000000000001</v>
      </c>
      <c r="G28" s="207">
        <v>23.963000000000001</v>
      </c>
      <c r="H28" s="208">
        <v>-3.57</v>
      </c>
      <c r="I28" s="208">
        <v>7.4909999999999997</v>
      </c>
      <c r="J28" s="208">
        <v>0.67500000000000004</v>
      </c>
      <c r="K28" s="208">
        <v>1.9930000000000001</v>
      </c>
      <c r="L28" s="245">
        <v>5.0979999999999999</v>
      </c>
      <c r="M28" s="246">
        <v>143.55500000000001</v>
      </c>
      <c r="N28" s="207">
        <v>3.2610000000000001</v>
      </c>
      <c r="O28" s="207">
        <v>3.4249999999999998</v>
      </c>
      <c r="P28" s="207">
        <v>0.74399999999999999</v>
      </c>
      <c r="Q28" s="207">
        <v>5.3330000000000002</v>
      </c>
      <c r="R28" s="208">
        <v>8.577</v>
      </c>
      <c r="S28" s="208">
        <v>1.1080000000000001</v>
      </c>
      <c r="T28" s="208">
        <v>1.1499999999999999</v>
      </c>
      <c r="U28" s="208">
        <v>-0.75</v>
      </c>
      <c r="V28" s="301">
        <v>1.6020000000000001</v>
      </c>
      <c r="W28" s="206">
        <v>50.805</v>
      </c>
      <c r="X28" s="207">
        <v>24.286000000000001</v>
      </c>
      <c r="Y28" s="207">
        <v>20.89</v>
      </c>
      <c r="Z28" s="207">
        <v>22.244</v>
      </c>
      <c r="AA28" s="207">
        <v>38.093000000000004</v>
      </c>
      <c r="AB28" s="208">
        <v>-4.29</v>
      </c>
      <c r="AC28" s="208">
        <v>-5.6420000000000003</v>
      </c>
      <c r="AD28" s="208">
        <v>-3.24</v>
      </c>
      <c r="AE28" s="208">
        <v>10.616</v>
      </c>
      <c r="AF28" s="245">
        <v>14.243</v>
      </c>
      <c r="AG28" s="206">
        <v>18.393000000000001</v>
      </c>
      <c r="AH28" s="207">
        <v>10.193</v>
      </c>
      <c r="AI28" s="207">
        <v>21.870999999999999</v>
      </c>
      <c r="AJ28" s="207">
        <v>7.9550000000000001</v>
      </c>
      <c r="AK28" s="207">
        <v>74.161000000000001</v>
      </c>
      <c r="AL28" s="207">
        <v>23.745000000000001</v>
      </c>
      <c r="AM28" s="208">
        <v>2.9950000000000001</v>
      </c>
      <c r="AN28" s="208">
        <v>-4.7720000000000002</v>
      </c>
      <c r="AO28" s="208">
        <v>-4.3949999999999996</v>
      </c>
      <c r="AP28" s="208">
        <v>1.8779999999999999</v>
      </c>
      <c r="AQ28" s="208">
        <v>11.193</v>
      </c>
      <c r="AR28" s="211">
        <v>4.7880000000000003</v>
      </c>
    </row>
    <row r="29" spans="1:44" x14ac:dyDescent="0.25">
      <c r="A29" s="299" t="s">
        <v>1160</v>
      </c>
      <c r="B29" s="300">
        <v>739.78</v>
      </c>
      <c r="C29" s="206">
        <v>109.041</v>
      </c>
      <c r="D29" s="207">
        <v>110.544</v>
      </c>
      <c r="E29" s="207">
        <v>104.554</v>
      </c>
      <c r="F29" s="207">
        <v>172.3</v>
      </c>
      <c r="G29" s="207">
        <v>243.34100000000001</v>
      </c>
      <c r="H29" s="208">
        <v>5.6369999999999996</v>
      </c>
      <c r="I29" s="208">
        <v>13.837</v>
      </c>
      <c r="J29" s="208">
        <v>3.0030000000000001</v>
      </c>
      <c r="K29" s="208">
        <v>3.4990000000000001</v>
      </c>
      <c r="L29" s="245">
        <v>79.466999999999999</v>
      </c>
      <c r="M29" s="246">
        <v>287.767</v>
      </c>
      <c r="N29" s="207">
        <v>318.33300000000003</v>
      </c>
      <c r="O29" s="207">
        <v>71.879000000000005</v>
      </c>
      <c r="P29" s="207">
        <v>36.488</v>
      </c>
      <c r="Q29" s="207">
        <v>25.312999999999999</v>
      </c>
      <c r="R29" s="208">
        <v>-10.384</v>
      </c>
      <c r="S29" s="208">
        <v>58.52</v>
      </c>
      <c r="T29" s="208">
        <v>32.195999999999998</v>
      </c>
      <c r="U29" s="208">
        <v>9.7379999999999995</v>
      </c>
      <c r="V29" s="301">
        <v>15.372999999999999</v>
      </c>
      <c r="W29" s="206">
        <v>223.256</v>
      </c>
      <c r="X29" s="207">
        <v>154.61199999999999</v>
      </c>
      <c r="Y29" s="207">
        <v>120.405</v>
      </c>
      <c r="Z29" s="207">
        <v>106.304</v>
      </c>
      <c r="AA29" s="207">
        <v>135.203</v>
      </c>
      <c r="AB29" s="208">
        <v>-10.949</v>
      </c>
      <c r="AC29" s="208">
        <v>5.2850000000000001</v>
      </c>
      <c r="AD29" s="208">
        <v>14.475</v>
      </c>
      <c r="AE29" s="208">
        <v>50.661999999999999</v>
      </c>
      <c r="AF29" s="245">
        <v>45.97</v>
      </c>
      <c r="AG29" s="206">
        <v>89.983999999999995</v>
      </c>
      <c r="AH29" s="207">
        <v>90.570999999999998</v>
      </c>
      <c r="AI29" s="207">
        <v>118.23399999999999</v>
      </c>
      <c r="AJ29" s="207">
        <v>76.459000000000003</v>
      </c>
      <c r="AK29" s="207">
        <v>290.262</v>
      </c>
      <c r="AL29" s="207">
        <v>74.27</v>
      </c>
      <c r="AM29" s="208">
        <v>23.128</v>
      </c>
      <c r="AN29" s="208">
        <v>17.853000000000002</v>
      </c>
      <c r="AO29" s="208">
        <v>0.441</v>
      </c>
      <c r="AP29" s="208">
        <v>18.719000000000001</v>
      </c>
      <c r="AQ29" s="208">
        <v>42.646999999999998</v>
      </c>
      <c r="AR29" s="211">
        <v>2.6549999999999998</v>
      </c>
    </row>
    <row r="30" spans="1:44" x14ac:dyDescent="0.25">
      <c r="A30" s="299" t="s">
        <v>1161</v>
      </c>
      <c r="B30" s="300">
        <v>1006.533</v>
      </c>
      <c r="C30" s="206">
        <v>184.685</v>
      </c>
      <c r="D30" s="207">
        <v>157.60900000000001</v>
      </c>
      <c r="E30" s="207">
        <v>126.479</v>
      </c>
      <c r="F30" s="207">
        <v>200.476</v>
      </c>
      <c r="G30" s="207">
        <v>337.28399999999999</v>
      </c>
      <c r="H30" s="208">
        <v>27.887</v>
      </c>
      <c r="I30" s="208">
        <v>0.73299999999999998</v>
      </c>
      <c r="J30" s="208">
        <v>9.0749999999999993</v>
      </c>
      <c r="K30" s="208">
        <v>0.97899999999999998</v>
      </c>
      <c r="L30" s="245">
        <v>103.32</v>
      </c>
      <c r="M30" s="246">
        <v>610.94399999999996</v>
      </c>
      <c r="N30" s="207">
        <v>104.396</v>
      </c>
      <c r="O30" s="207">
        <v>184.18</v>
      </c>
      <c r="P30" s="207">
        <v>68.221999999999994</v>
      </c>
      <c r="Q30" s="207">
        <v>38.790999999999997</v>
      </c>
      <c r="R30" s="208">
        <v>-5.681</v>
      </c>
      <c r="S30" s="208">
        <v>18.266999999999999</v>
      </c>
      <c r="T30" s="208">
        <v>83.454999999999998</v>
      </c>
      <c r="U30" s="208">
        <v>19.821000000000002</v>
      </c>
      <c r="V30" s="301">
        <v>26.132000000000001</v>
      </c>
      <c r="W30" s="206">
        <v>326.31700000000001</v>
      </c>
      <c r="X30" s="207">
        <v>189.61699999999999</v>
      </c>
      <c r="Y30" s="207">
        <v>149.02600000000001</v>
      </c>
      <c r="Z30" s="207">
        <v>136.416</v>
      </c>
      <c r="AA30" s="207">
        <v>205.15700000000001</v>
      </c>
      <c r="AB30" s="208">
        <v>14.292999999999999</v>
      </c>
      <c r="AC30" s="208">
        <v>5.94</v>
      </c>
      <c r="AD30" s="208">
        <v>10.967000000000001</v>
      </c>
      <c r="AE30" s="208">
        <v>51.551000000000002</v>
      </c>
      <c r="AF30" s="245">
        <v>59.243000000000002</v>
      </c>
      <c r="AG30" s="206">
        <v>134.06399999999999</v>
      </c>
      <c r="AH30" s="207">
        <v>95.527000000000001</v>
      </c>
      <c r="AI30" s="207">
        <v>131.51400000000001</v>
      </c>
      <c r="AJ30" s="207">
        <v>88.799000000000007</v>
      </c>
      <c r="AK30" s="207">
        <v>406.71100000000001</v>
      </c>
      <c r="AL30" s="207">
        <v>149.91800000000001</v>
      </c>
      <c r="AM30" s="208">
        <v>26.954999999999998</v>
      </c>
      <c r="AN30" s="208">
        <v>19.568000000000001</v>
      </c>
      <c r="AO30" s="208">
        <v>-2.9550000000000001</v>
      </c>
      <c r="AP30" s="208">
        <v>21.797999999999998</v>
      </c>
      <c r="AQ30" s="208">
        <v>35.627000000000002</v>
      </c>
      <c r="AR30" s="211">
        <v>41.000999999999998</v>
      </c>
    </row>
    <row r="31" spans="1:44" x14ac:dyDescent="0.25">
      <c r="A31" s="299" t="s">
        <v>1162</v>
      </c>
      <c r="B31" s="300">
        <v>1126.31</v>
      </c>
      <c r="C31" s="206">
        <v>250.738</v>
      </c>
      <c r="D31" s="207">
        <v>243.09399999999999</v>
      </c>
      <c r="E31" s="207">
        <v>208.86799999999999</v>
      </c>
      <c r="F31" s="207">
        <v>240.899</v>
      </c>
      <c r="G31" s="207">
        <v>182.71100000000001</v>
      </c>
      <c r="H31" s="208">
        <v>23.276</v>
      </c>
      <c r="I31" s="208">
        <v>9.8239999999999998</v>
      </c>
      <c r="J31" s="208">
        <v>15.765000000000001</v>
      </c>
      <c r="K31" s="208">
        <v>52.360999999999997</v>
      </c>
      <c r="L31" s="245">
        <v>30.811</v>
      </c>
      <c r="M31" s="246">
        <v>679.36800000000005</v>
      </c>
      <c r="N31" s="207">
        <v>303.27800000000002</v>
      </c>
      <c r="O31" s="207">
        <v>63.896000000000001</v>
      </c>
      <c r="P31" s="207">
        <v>42.469000000000001</v>
      </c>
      <c r="Q31" s="207">
        <v>37.298999999999999</v>
      </c>
      <c r="R31" s="208">
        <v>43.811</v>
      </c>
      <c r="S31" s="208">
        <v>40.366999999999997</v>
      </c>
      <c r="T31" s="208">
        <v>26.460999999999999</v>
      </c>
      <c r="U31" s="208">
        <v>10.798999999999999</v>
      </c>
      <c r="V31" s="301">
        <v>10.599</v>
      </c>
      <c r="W31" s="206">
        <v>404.54399999999998</v>
      </c>
      <c r="X31" s="207">
        <v>188.14099999999999</v>
      </c>
      <c r="Y31" s="207">
        <v>169.08</v>
      </c>
      <c r="Z31" s="207">
        <v>161.30600000000001</v>
      </c>
      <c r="AA31" s="207">
        <v>203.239</v>
      </c>
      <c r="AB31" s="208">
        <v>-24.265000000000001</v>
      </c>
      <c r="AC31" s="208">
        <v>-8.0030000000000001</v>
      </c>
      <c r="AD31" s="208">
        <v>18.898</v>
      </c>
      <c r="AE31" s="208">
        <v>74.17</v>
      </c>
      <c r="AF31" s="245">
        <v>71.236999999999995</v>
      </c>
      <c r="AG31" s="206">
        <v>118.661</v>
      </c>
      <c r="AH31" s="207">
        <v>97.399000000000001</v>
      </c>
      <c r="AI31" s="207">
        <v>178.09</v>
      </c>
      <c r="AJ31" s="207">
        <v>97.296000000000006</v>
      </c>
      <c r="AK31" s="207">
        <v>501.06700000000001</v>
      </c>
      <c r="AL31" s="207">
        <v>133.797</v>
      </c>
      <c r="AM31" s="208">
        <v>21.113</v>
      </c>
      <c r="AN31" s="208">
        <v>-14.647</v>
      </c>
      <c r="AO31" s="208">
        <v>-8.0269999999999992</v>
      </c>
      <c r="AP31" s="208">
        <v>23.933</v>
      </c>
      <c r="AQ31" s="208">
        <v>82.519000000000005</v>
      </c>
      <c r="AR31" s="211">
        <v>27.146000000000001</v>
      </c>
    </row>
    <row r="32" spans="1:44" x14ac:dyDescent="0.25">
      <c r="A32" s="299" t="s">
        <v>1163</v>
      </c>
      <c r="B32" s="300">
        <v>620.77200000000005</v>
      </c>
      <c r="C32" s="206">
        <v>103.732</v>
      </c>
      <c r="D32" s="207">
        <v>112.07899999999999</v>
      </c>
      <c r="E32" s="207">
        <v>106.521</v>
      </c>
      <c r="F32" s="207">
        <v>145.678</v>
      </c>
      <c r="G32" s="207">
        <v>152.762</v>
      </c>
      <c r="H32" s="208">
        <v>7.34</v>
      </c>
      <c r="I32" s="208">
        <v>-6.9039999999999999</v>
      </c>
      <c r="J32" s="208">
        <v>14.676</v>
      </c>
      <c r="K32" s="208">
        <v>27.331</v>
      </c>
      <c r="L32" s="245">
        <v>70.881</v>
      </c>
      <c r="M32" s="246">
        <v>433.85500000000002</v>
      </c>
      <c r="N32" s="207">
        <v>85.561000000000007</v>
      </c>
      <c r="O32" s="207">
        <v>42.305</v>
      </c>
      <c r="P32" s="207">
        <v>30.155999999999999</v>
      </c>
      <c r="Q32" s="207">
        <v>28.895</v>
      </c>
      <c r="R32" s="208">
        <v>40.051000000000002</v>
      </c>
      <c r="S32" s="208">
        <v>37.194000000000003</v>
      </c>
      <c r="T32" s="208">
        <v>20.992000000000001</v>
      </c>
      <c r="U32" s="208">
        <v>3.7959999999999998</v>
      </c>
      <c r="V32" s="301">
        <v>11.291</v>
      </c>
      <c r="W32" s="206">
        <v>243.15600000000001</v>
      </c>
      <c r="X32" s="207">
        <v>106.559</v>
      </c>
      <c r="Y32" s="207">
        <v>67.155000000000001</v>
      </c>
      <c r="Z32" s="207">
        <v>79.691000000000003</v>
      </c>
      <c r="AA32" s="207">
        <v>124.211</v>
      </c>
      <c r="AB32" s="208">
        <v>20.202999999999999</v>
      </c>
      <c r="AC32" s="208">
        <v>20.228999999999999</v>
      </c>
      <c r="AD32" s="208">
        <v>-9.6910000000000007</v>
      </c>
      <c r="AE32" s="208">
        <v>41.441000000000003</v>
      </c>
      <c r="AF32" s="245">
        <v>41.142000000000003</v>
      </c>
      <c r="AG32" s="206">
        <v>68.194999999999993</v>
      </c>
      <c r="AH32" s="207">
        <v>56.7</v>
      </c>
      <c r="AI32" s="207">
        <v>87.486999999999995</v>
      </c>
      <c r="AJ32" s="207">
        <v>36.344999999999999</v>
      </c>
      <c r="AK32" s="207">
        <v>288.92</v>
      </c>
      <c r="AL32" s="207">
        <v>83.125</v>
      </c>
      <c r="AM32" s="208">
        <v>10.228</v>
      </c>
      <c r="AN32" s="208">
        <v>7.8979999999999997</v>
      </c>
      <c r="AO32" s="208">
        <v>15.847</v>
      </c>
      <c r="AP32" s="208">
        <v>12.407</v>
      </c>
      <c r="AQ32" s="208">
        <v>50.305999999999997</v>
      </c>
      <c r="AR32" s="211">
        <v>16.638000000000002</v>
      </c>
    </row>
    <row r="33" spans="1:44" x14ac:dyDescent="0.25">
      <c r="A33" s="299" t="s">
        <v>1164</v>
      </c>
      <c r="B33" s="300">
        <v>357.84</v>
      </c>
      <c r="C33" s="206">
        <v>95.34</v>
      </c>
      <c r="D33" s="207">
        <v>89.358999999999995</v>
      </c>
      <c r="E33" s="207">
        <v>64.012</v>
      </c>
      <c r="F33" s="207">
        <v>64.260000000000005</v>
      </c>
      <c r="G33" s="207">
        <v>44.869</v>
      </c>
      <c r="H33" s="208">
        <v>-4.9850000000000003</v>
      </c>
      <c r="I33" s="208">
        <v>1.3440000000000001</v>
      </c>
      <c r="J33" s="208">
        <v>9.82</v>
      </c>
      <c r="K33" s="208">
        <v>13.670999999999999</v>
      </c>
      <c r="L33" s="245">
        <v>11.92</v>
      </c>
      <c r="M33" s="246">
        <v>140.911</v>
      </c>
      <c r="N33" s="207">
        <v>198.61099999999999</v>
      </c>
      <c r="O33" s="207">
        <v>10.167</v>
      </c>
      <c r="P33" s="207">
        <v>3.036</v>
      </c>
      <c r="Q33" s="207">
        <v>5.1150000000000002</v>
      </c>
      <c r="R33" s="208">
        <v>-15.539</v>
      </c>
      <c r="S33" s="208">
        <v>39.761000000000003</v>
      </c>
      <c r="T33" s="208">
        <v>3.6339999999999999</v>
      </c>
      <c r="U33" s="208">
        <v>1.494</v>
      </c>
      <c r="V33" s="301">
        <v>2.42</v>
      </c>
      <c r="W33" s="206">
        <v>117.943</v>
      </c>
      <c r="X33" s="207">
        <v>76.42</v>
      </c>
      <c r="Y33" s="207">
        <v>54.965000000000003</v>
      </c>
      <c r="Z33" s="207">
        <v>55.018999999999998</v>
      </c>
      <c r="AA33" s="207">
        <v>53.493000000000002</v>
      </c>
      <c r="AB33" s="208">
        <v>-20.922999999999998</v>
      </c>
      <c r="AC33" s="208">
        <v>7.601</v>
      </c>
      <c r="AD33" s="208">
        <v>-1.22</v>
      </c>
      <c r="AE33" s="208">
        <v>23.898</v>
      </c>
      <c r="AF33" s="245">
        <v>22.414000000000001</v>
      </c>
      <c r="AG33" s="206">
        <v>39.197000000000003</v>
      </c>
      <c r="AH33" s="207">
        <v>39.621000000000002</v>
      </c>
      <c r="AI33" s="207">
        <v>71.53</v>
      </c>
      <c r="AJ33" s="207">
        <v>41.584000000000003</v>
      </c>
      <c r="AK33" s="207">
        <v>137.358</v>
      </c>
      <c r="AL33" s="207">
        <v>28.55</v>
      </c>
      <c r="AM33" s="208">
        <v>6.6859999999999999</v>
      </c>
      <c r="AN33" s="208">
        <v>-6.3840000000000003</v>
      </c>
      <c r="AO33" s="208">
        <v>-13.502000000000001</v>
      </c>
      <c r="AP33" s="208">
        <v>12.752000000000001</v>
      </c>
      <c r="AQ33" s="208">
        <v>30.794</v>
      </c>
      <c r="AR33" s="211">
        <v>1.4239999999999999</v>
      </c>
    </row>
    <row r="34" spans="1:44" x14ac:dyDescent="0.25">
      <c r="A34" s="299" t="s">
        <v>1165</v>
      </c>
      <c r="B34" s="300">
        <v>811.91300000000001</v>
      </c>
      <c r="C34" s="206">
        <v>166.983</v>
      </c>
      <c r="D34" s="207">
        <v>183.73099999999999</v>
      </c>
      <c r="E34" s="207">
        <v>145.82900000000001</v>
      </c>
      <c r="F34" s="207">
        <v>179.18600000000001</v>
      </c>
      <c r="G34" s="207">
        <v>136.184</v>
      </c>
      <c r="H34" s="208">
        <v>1.9990000000000001</v>
      </c>
      <c r="I34" s="208">
        <v>27.248000000000001</v>
      </c>
      <c r="J34" s="208">
        <v>25.800999999999998</v>
      </c>
      <c r="K34" s="208">
        <v>31.178999999999998</v>
      </c>
      <c r="L34" s="245">
        <v>53.134</v>
      </c>
      <c r="M34" s="246">
        <v>555.30899999999997</v>
      </c>
      <c r="N34" s="207">
        <v>175.904</v>
      </c>
      <c r="O34" s="207">
        <v>36.284999999999997</v>
      </c>
      <c r="P34" s="207">
        <v>19.632999999999999</v>
      </c>
      <c r="Q34" s="207">
        <v>24.782</v>
      </c>
      <c r="R34" s="208">
        <v>64.007999999999996</v>
      </c>
      <c r="S34" s="208">
        <v>47.308</v>
      </c>
      <c r="T34" s="208">
        <v>12.398999999999999</v>
      </c>
      <c r="U34" s="208">
        <v>5.9939999999999998</v>
      </c>
      <c r="V34" s="301">
        <v>9.6519999999999992</v>
      </c>
      <c r="W34" s="206">
        <v>299.29500000000002</v>
      </c>
      <c r="X34" s="207">
        <v>151.80000000000001</v>
      </c>
      <c r="Y34" s="207">
        <v>108.131</v>
      </c>
      <c r="Z34" s="207">
        <v>113.325</v>
      </c>
      <c r="AA34" s="207">
        <v>139.36199999999999</v>
      </c>
      <c r="AB34" s="208">
        <v>2.3879999999999999</v>
      </c>
      <c r="AC34" s="208">
        <v>26.545000000000002</v>
      </c>
      <c r="AD34" s="208">
        <v>11.851000000000001</v>
      </c>
      <c r="AE34" s="208">
        <v>57.76</v>
      </c>
      <c r="AF34" s="245">
        <v>40.817</v>
      </c>
      <c r="AG34" s="206">
        <v>93.013999999999996</v>
      </c>
      <c r="AH34" s="207">
        <v>84.125</v>
      </c>
      <c r="AI34" s="207">
        <v>124.422</v>
      </c>
      <c r="AJ34" s="207">
        <v>59.238999999999997</v>
      </c>
      <c r="AK34" s="207">
        <v>355.01499999999999</v>
      </c>
      <c r="AL34" s="207">
        <v>96.097999999999999</v>
      </c>
      <c r="AM34" s="208">
        <v>15.384</v>
      </c>
      <c r="AN34" s="208">
        <v>0.999</v>
      </c>
      <c r="AO34" s="208">
        <v>5.6980000000000004</v>
      </c>
      <c r="AP34" s="208">
        <v>23.905999999999999</v>
      </c>
      <c r="AQ34" s="208">
        <v>60.253999999999998</v>
      </c>
      <c r="AR34" s="211">
        <v>33.119999999999997</v>
      </c>
    </row>
    <row r="35" spans="1:44" x14ac:dyDescent="0.25">
      <c r="A35" s="299" t="s">
        <v>1166</v>
      </c>
      <c r="B35" s="300">
        <v>136.369</v>
      </c>
      <c r="C35" s="206">
        <v>25.379000000000001</v>
      </c>
      <c r="D35" s="207">
        <v>30.724</v>
      </c>
      <c r="E35" s="207">
        <v>29.247</v>
      </c>
      <c r="F35" s="207">
        <v>29.035</v>
      </c>
      <c r="G35" s="207">
        <v>21.984000000000002</v>
      </c>
      <c r="H35" s="208">
        <v>-1.6180000000000001</v>
      </c>
      <c r="I35" s="208">
        <v>0.94499999999999995</v>
      </c>
      <c r="J35" s="208">
        <v>4.0030000000000001</v>
      </c>
      <c r="K35" s="208">
        <v>7.3579999999999997</v>
      </c>
      <c r="L35" s="245">
        <v>8.9190000000000005</v>
      </c>
      <c r="M35" s="246">
        <v>109.107</v>
      </c>
      <c r="N35" s="207">
        <v>0.435</v>
      </c>
      <c r="O35" s="207">
        <v>9.7089999999999996</v>
      </c>
      <c r="P35" s="207">
        <v>2.242</v>
      </c>
      <c r="Q35" s="207">
        <v>14.875999999999999</v>
      </c>
      <c r="R35" s="208">
        <v>10.35</v>
      </c>
      <c r="S35" s="208">
        <v>-0.54500000000000004</v>
      </c>
      <c r="T35" s="208">
        <v>6.3159999999999998</v>
      </c>
      <c r="U35" s="208">
        <v>1.8720000000000001</v>
      </c>
      <c r="V35" s="301">
        <v>1.6140000000000001</v>
      </c>
      <c r="W35" s="206">
        <v>58.348999999999997</v>
      </c>
      <c r="X35" s="207">
        <v>24.276</v>
      </c>
      <c r="Y35" s="207">
        <v>14.651</v>
      </c>
      <c r="Z35" s="207">
        <v>16.588999999999999</v>
      </c>
      <c r="AA35" s="207">
        <v>22.504000000000001</v>
      </c>
      <c r="AB35" s="208">
        <v>7.4909999999999997</v>
      </c>
      <c r="AC35" s="208">
        <v>2.9</v>
      </c>
      <c r="AD35" s="208">
        <v>-5.2569999999999997</v>
      </c>
      <c r="AE35" s="208">
        <v>5.0750000000000002</v>
      </c>
      <c r="AF35" s="245">
        <v>9.3979999999999997</v>
      </c>
      <c r="AG35" s="206">
        <v>18.731999999999999</v>
      </c>
      <c r="AH35" s="207">
        <v>14.683999999999999</v>
      </c>
      <c r="AI35" s="207">
        <v>17.696000000000002</v>
      </c>
      <c r="AJ35" s="207">
        <v>8.2170000000000005</v>
      </c>
      <c r="AK35" s="207">
        <v>58.110999999999997</v>
      </c>
      <c r="AL35" s="207">
        <v>18.928999999999998</v>
      </c>
      <c r="AM35" s="208">
        <v>3.347</v>
      </c>
      <c r="AN35" s="208">
        <v>-3.8879999999999999</v>
      </c>
      <c r="AO35" s="208">
        <v>0.64900000000000002</v>
      </c>
      <c r="AP35" s="208">
        <v>3.24</v>
      </c>
      <c r="AQ35" s="208">
        <v>10.920999999999999</v>
      </c>
      <c r="AR35" s="211">
        <v>5.3380000000000001</v>
      </c>
    </row>
    <row r="36" spans="1:44" x14ac:dyDescent="0.25">
      <c r="A36" s="299" t="s">
        <v>1167</v>
      </c>
      <c r="B36" s="300">
        <v>260.62</v>
      </c>
      <c r="C36" s="206">
        <v>40.158000000000001</v>
      </c>
      <c r="D36" s="207">
        <v>55.712000000000003</v>
      </c>
      <c r="E36" s="207">
        <v>53.332999999999998</v>
      </c>
      <c r="F36" s="207">
        <v>63.392000000000003</v>
      </c>
      <c r="G36" s="207">
        <v>48.024999999999999</v>
      </c>
      <c r="H36" s="208">
        <v>-3.4129999999999998</v>
      </c>
      <c r="I36" s="208">
        <v>5.6529999999999996</v>
      </c>
      <c r="J36" s="208">
        <v>5.9790000000000001</v>
      </c>
      <c r="K36" s="208">
        <v>13.834</v>
      </c>
      <c r="L36" s="245">
        <v>20.881</v>
      </c>
      <c r="M36" s="246">
        <v>189.87200000000001</v>
      </c>
      <c r="N36" s="207">
        <v>21.256</v>
      </c>
      <c r="O36" s="207">
        <v>31.195</v>
      </c>
      <c r="P36" s="207">
        <v>9.5820000000000007</v>
      </c>
      <c r="Q36" s="207">
        <v>8.7149999999999999</v>
      </c>
      <c r="R36" s="208">
        <v>17.452999999999999</v>
      </c>
      <c r="S36" s="208">
        <v>6.6349999999999998</v>
      </c>
      <c r="T36" s="208">
        <v>12</v>
      </c>
      <c r="U36" s="208">
        <v>5.54</v>
      </c>
      <c r="V36" s="301">
        <v>1.306</v>
      </c>
      <c r="W36" s="206">
        <v>106.86499999999999</v>
      </c>
      <c r="X36" s="207">
        <v>41.258000000000003</v>
      </c>
      <c r="Y36" s="207">
        <v>32.28</v>
      </c>
      <c r="Z36" s="207">
        <v>34.765999999999998</v>
      </c>
      <c r="AA36" s="207">
        <v>45.451000000000001</v>
      </c>
      <c r="AB36" s="208">
        <v>8.5990000000000002</v>
      </c>
      <c r="AC36" s="208">
        <v>-2.5720000000000001</v>
      </c>
      <c r="AD36" s="208">
        <v>1.4770000000000001</v>
      </c>
      <c r="AE36" s="208">
        <v>17.545000000000002</v>
      </c>
      <c r="AF36" s="245">
        <v>17.885000000000002</v>
      </c>
      <c r="AG36" s="206">
        <v>33.555</v>
      </c>
      <c r="AH36" s="207">
        <v>32.155000000000001</v>
      </c>
      <c r="AI36" s="207">
        <v>36.741</v>
      </c>
      <c r="AJ36" s="207">
        <v>15.492000000000001</v>
      </c>
      <c r="AK36" s="207">
        <v>109.691</v>
      </c>
      <c r="AL36" s="207">
        <v>32.985999999999997</v>
      </c>
      <c r="AM36" s="208">
        <v>10.319000000000001</v>
      </c>
      <c r="AN36" s="208">
        <v>-0.32800000000000001</v>
      </c>
      <c r="AO36" s="208">
        <v>4.7430000000000003</v>
      </c>
      <c r="AP36" s="208">
        <v>3.47</v>
      </c>
      <c r="AQ36" s="208">
        <v>17.280999999999999</v>
      </c>
      <c r="AR36" s="211">
        <v>7.4489999999999998</v>
      </c>
    </row>
    <row r="37" spans="1:44" x14ac:dyDescent="0.25">
      <c r="A37" s="299" t="s">
        <v>1168</v>
      </c>
      <c r="B37" s="300">
        <v>494.94400000000002</v>
      </c>
      <c r="C37" s="206">
        <v>81.605000000000004</v>
      </c>
      <c r="D37" s="207">
        <v>80.525999999999996</v>
      </c>
      <c r="E37" s="207">
        <v>83.954999999999998</v>
      </c>
      <c r="F37" s="207">
        <v>119.005</v>
      </c>
      <c r="G37" s="207">
        <v>129.85300000000001</v>
      </c>
      <c r="H37" s="208">
        <v>35.371000000000002</v>
      </c>
      <c r="I37" s="208">
        <v>19.634</v>
      </c>
      <c r="J37" s="208">
        <v>17.591999999999999</v>
      </c>
      <c r="K37" s="208">
        <v>19.626999999999999</v>
      </c>
      <c r="L37" s="245">
        <v>64.56</v>
      </c>
      <c r="M37" s="246">
        <v>230.23500000000001</v>
      </c>
      <c r="N37" s="207">
        <v>77.391000000000005</v>
      </c>
      <c r="O37" s="207">
        <v>131.768</v>
      </c>
      <c r="P37" s="207">
        <v>29.591999999999999</v>
      </c>
      <c r="Q37" s="207">
        <v>25.957999999999998</v>
      </c>
      <c r="R37" s="208">
        <v>38.244</v>
      </c>
      <c r="S37" s="208">
        <v>36.674999999999997</v>
      </c>
      <c r="T37" s="208">
        <v>56.598999999999997</v>
      </c>
      <c r="U37" s="208">
        <v>10.683</v>
      </c>
      <c r="V37" s="301">
        <v>14.583</v>
      </c>
      <c r="W37" s="206">
        <v>153.56299999999999</v>
      </c>
      <c r="X37" s="207">
        <v>106.58</v>
      </c>
      <c r="Y37" s="207">
        <v>83.45</v>
      </c>
      <c r="Z37" s="207">
        <v>69.302999999999997</v>
      </c>
      <c r="AA37" s="207">
        <v>82.048000000000002</v>
      </c>
      <c r="AB37" s="208">
        <v>22.2</v>
      </c>
      <c r="AC37" s="208">
        <v>27.899000000000001</v>
      </c>
      <c r="AD37" s="208">
        <v>25.286999999999999</v>
      </c>
      <c r="AE37" s="208">
        <v>36.542999999999999</v>
      </c>
      <c r="AF37" s="245">
        <v>44.854999999999997</v>
      </c>
      <c r="AG37" s="206">
        <v>80.468000000000004</v>
      </c>
      <c r="AH37" s="207">
        <v>63.216000000000001</v>
      </c>
      <c r="AI37" s="207">
        <v>69.212999999999994</v>
      </c>
      <c r="AJ37" s="207">
        <v>51.679000000000002</v>
      </c>
      <c r="AK37" s="207">
        <v>176.304</v>
      </c>
      <c r="AL37" s="207">
        <v>54.064</v>
      </c>
      <c r="AM37" s="208">
        <v>31.736000000000001</v>
      </c>
      <c r="AN37" s="208">
        <v>6.5970000000000004</v>
      </c>
      <c r="AO37" s="208">
        <v>16.372</v>
      </c>
      <c r="AP37" s="208">
        <v>23.792999999999999</v>
      </c>
      <c r="AQ37" s="208">
        <v>61.622</v>
      </c>
      <c r="AR37" s="211">
        <v>16.664000000000001</v>
      </c>
    </row>
    <row r="38" spans="1:44" x14ac:dyDescent="0.25">
      <c r="A38" s="299" t="s">
        <v>1169</v>
      </c>
      <c r="B38" s="300">
        <v>153.077</v>
      </c>
      <c r="C38" s="206">
        <v>22.492999999999999</v>
      </c>
      <c r="D38" s="207">
        <v>27.471</v>
      </c>
      <c r="E38" s="207">
        <v>23.05</v>
      </c>
      <c r="F38" s="207">
        <v>40.518999999999998</v>
      </c>
      <c r="G38" s="207">
        <v>39.543999999999997</v>
      </c>
      <c r="H38" s="208">
        <v>0.38400000000000001</v>
      </c>
      <c r="I38" s="208">
        <v>3.3239999999999998</v>
      </c>
      <c r="J38" s="208">
        <v>2.855</v>
      </c>
      <c r="K38" s="208">
        <v>3.927</v>
      </c>
      <c r="L38" s="245">
        <v>7.6470000000000002</v>
      </c>
      <c r="M38" s="246">
        <v>133.256</v>
      </c>
      <c r="N38" s="207">
        <v>3.4239999999999999</v>
      </c>
      <c r="O38" s="207">
        <v>8.7059999999999995</v>
      </c>
      <c r="P38" s="207">
        <v>4.5940000000000003</v>
      </c>
      <c r="Q38" s="207">
        <v>3.097</v>
      </c>
      <c r="R38" s="208">
        <v>10.398999999999999</v>
      </c>
      <c r="S38" s="208">
        <v>0.90600000000000003</v>
      </c>
      <c r="T38" s="208">
        <v>4.7629999999999999</v>
      </c>
      <c r="U38" s="208">
        <v>1.59</v>
      </c>
      <c r="V38" s="301">
        <v>0.47899999999999998</v>
      </c>
      <c r="W38" s="206">
        <v>48.45</v>
      </c>
      <c r="X38" s="207">
        <v>26.102</v>
      </c>
      <c r="Y38" s="207">
        <v>22.763000000000002</v>
      </c>
      <c r="Z38" s="207">
        <v>23.186</v>
      </c>
      <c r="AA38" s="207">
        <v>32.576000000000001</v>
      </c>
      <c r="AB38" s="208">
        <v>-6.93</v>
      </c>
      <c r="AC38" s="208">
        <v>-0.72499999999999998</v>
      </c>
      <c r="AD38" s="208">
        <v>1.9750000000000001</v>
      </c>
      <c r="AE38" s="208">
        <v>8.8279999999999994</v>
      </c>
      <c r="AF38" s="245">
        <v>14.989000000000001</v>
      </c>
      <c r="AG38" s="206">
        <v>21.224</v>
      </c>
      <c r="AH38" s="207">
        <v>13.02</v>
      </c>
      <c r="AI38" s="207">
        <v>17.693999999999999</v>
      </c>
      <c r="AJ38" s="207">
        <v>9.6910000000000007</v>
      </c>
      <c r="AK38" s="207">
        <v>68.209999999999994</v>
      </c>
      <c r="AL38" s="207">
        <v>23.238</v>
      </c>
      <c r="AM38" s="208">
        <v>3.38</v>
      </c>
      <c r="AN38" s="208">
        <v>-1.575</v>
      </c>
      <c r="AO38" s="208">
        <v>-3.375</v>
      </c>
      <c r="AP38" s="208">
        <v>3.8450000000000002</v>
      </c>
      <c r="AQ38" s="208">
        <v>11.907</v>
      </c>
      <c r="AR38" s="211">
        <v>3.9550000000000001</v>
      </c>
    </row>
    <row r="39" spans="1:44" x14ac:dyDescent="0.25">
      <c r="A39" s="299" t="s">
        <v>1170</v>
      </c>
      <c r="B39" s="300">
        <v>1203.546</v>
      </c>
      <c r="C39" s="206">
        <v>184.65</v>
      </c>
      <c r="D39" s="207">
        <v>183.66</v>
      </c>
      <c r="E39" s="207">
        <v>165.81800000000001</v>
      </c>
      <c r="F39" s="207">
        <v>264.02199999999999</v>
      </c>
      <c r="G39" s="207">
        <v>405.39600000000002</v>
      </c>
      <c r="H39" s="208">
        <v>21.68</v>
      </c>
      <c r="I39" s="208">
        <v>9.2530000000000001</v>
      </c>
      <c r="J39" s="208">
        <v>19.042999999999999</v>
      </c>
      <c r="K39" s="208">
        <v>30.198</v>
      </c>
      <c r="L39" s="245">
        <v>123.14400000000001</v>
      </c>
      <c r="M39" s="246">
        <v>472.15699999999998</v>
      </c>
      <c r="N39" s="207">
        <v>261.96300000000002</v>
      </c>
      <c r="O39" s="207">
        <v>340.42899999999997</v>
      </c>
      <c r="P39" s="207">
        <v>103.94</v>
      </c>
      <c r="Q39" s="207">
        <v>25.056999999999999</v>
      </c>
      <c r="R39" s="208">
        <v>16.204000000000001</v>
      </c>
      <c r="S39" s="208">
        <v>35.569000000000003</v>
      </c>
      <c r="T39" s="208">
        <v>106.46299999999999</v>
      </c>
      <c r="U39" s="208">
        <v>33.207000000000001</v>
      </c>
      <c r="V39" s="301">
        <v>11.875</v>
      </c>
      <c r="W39" s="206">
        <v>315.16199999999998</v>
      </c>
      <c r="X39" s="207">
        <v>259.52499999999998</v>
      </c>
      <c r="Y39" s="207">
        <v>212.53100000000001</v>
      </c>
      <c r="Z39" s="207">
        <v>183.69</v>
      </c>
      <c r="AA39" s="207">
        <v>232.63800000000001</v>
      </c>
      <c r="AB39" s="208">
        <v>0.20599999999999999</v>
      </c>
      <c r="AC39" s="208">
        <v>19.858000000000001</v>
      </c>
      <c r="AD39" s="208">
        <v>44.448</v>
      </c>
      <c r="AE39" s="208">
        <v>69.093000000000004</v>
      </c>
      <c r="AF39" s="245">
        <v>69.712999999999994</v>
      </c>
      <c r="AG39" s="206">
        <v>182.20599999999999</v>
      </c>
      <c r="AH39" s="207">
        <v>176.85400000000001</v>
      </c>
      <c r="AI39" s="207">
        <v>166.916</v>
      </c>
      <c r="AJ39" s="207">
        <v>133.19</v>
      </c>
      <c r="AK39" s="207">
        <v>436.99200000000002</v>
      </c>
      <c r="AL39" s="207">
        <v>107.38800000000001</v>
      </c>
      <c r="AM39" s="208">
        <v>51.73</v>
      </c>
      <c r="AN39" s="208">
        <v>27.89</v>
      </c>
      <c r="AO39" s="208">
        <v>9.5229999999999997</v>
      </c>
      <c r="AP39" s="208">
        <v>33.683</v>
      </c>
      <c r="AQ39" s="208">
        <v>66.933000000000007</v>
      </c>
      <c r="AR39" s="211">
        <v>13.558999999999999</v>
      </c>
    </row>
    <row r="40" spans="1:44" x14ac:dyDescent="0.25">
      <c r="A40" s="299" t="s">
        <v>1171</v>
      </c>
      <c r="B40" s="300">
        <v>252.64400000000001</v>
      </c>
      <c r="C40" s="206">
        <v>56.457999999999998</v>
      </c>
      <c r="D40" s="207">
        <v>57.606000000000002</v>
      </c>
      <c r="E40" s="207">
        <v>37.145000000000003</v>
      </c>
      <c r="F40" s="207">
        <v>56.036999999999999</v>
      </c>
      <c r="G40" s="207">
        <v>45.398000000000003</v>
      </c>
      <c r="H40" s="208">
        <v>6.2960000000000003</v>
      </c>
      <c r="I40" s="208">
        <v>4.0149999999999997</v>
      </c>
      <c r="J40" s="208">
        <v>-7.15</v>
      </c>
      <c r="K40" s="208">
        <v>14.618</v>
      </c>
      <c r="L40" s="245">
        <v>16.984000000000002</v>
      </c>
      <c r="M40" s="246">
        <v>103.22</v>
      </c>
      <c r="N40" s="207">
        <v>8.0329999999999995</v>
      </c>
      <c r="O40" s="207">
        <v>111.373</v>
      </c>
      <c r="P40" s="207">
        <v>7.6580000000000004</v>
      </c>
      <c r="Q40" s="207">
        <v>22.36</v>
      </c>
      <c r="R40" s="208">
        <v>-1.746</v>
      </c>
      <c r="S40" s="208">
        <v>0.73799999999999999</v>
      </c>
      <c r="T40" s="208">
        <v>27.073</v>
      </c>
      <c r="U40" s="208">
        <v>4.0919999999999996</v>
      </c>
      <c r="V40" s="301">
        <v>4.6059999999999999</v>
      </c>
      <c r="W40" s="206">
        <v>90.406999999999996</v>
      </c>
      <c r="X40" s="207">
        <v>52.503</v>
      </c>
      <c r="Y40" s="207">
        <v>35.012</v>
      </c>
      <c r="Z40" s="207">
        <v>31.353999999999999</v>
      </c>
      <c r="AA40" s="207">
        <v>43.368000000000002</v>
      </c>
      <c r="AB40" s="208">
        <v>-13.772</v>
      </c>
      <c r="AC40" s="208">
        <v>12.175000000000001</v>
      </c>
      <c r="AD40" s="208">
        <v>3.198</v>
      </c>
      <c r="AE40" s="208">
        <v>10.307</v>
      </c>
      <c r="AF40" s="245">
        <v>22.855</v>
      </c>
      <c r="AG40" s="206">
        <v>28.626000000000001</v>
      </c>
      <c r="AH40" s="207">
        <v>31.616</v>
      </c>
      <c r="AI40" s="207">
        <v>45.898000000000003</v>
      </c>
      <c r="AJ40" s="207">
        <v>24.54</v>
      </c>
      <c r="AK40" s="207">
        <v>98.853999999999999</v>
      </c>
      <c r="AL40" s="207">
        <v>23.11</v>
      </c>
      <c r="AM40" s="208">
        <v>4.9539999999999997</v>
      </c>
      <c r="AN40" s="208">
        <v>-0.91700000000000004</v>
      </c>
      <c r="AO40" s="208">
        <v>0.748</v>
      </c>
      <c r="AP40" s="208">
        <v>13.397</v>
      </c>
      <c r="AQ40" s="208">
        <v>13.321</v>
      </c>
      <c r="AR40" s="211">
        <v>3.26</v>
      </c>
    </row>
    <row r="41" spans="1:44" x14ac:dyDescent="0.25">
      <c r="A41" s="299" t="s">
        <v>1172</v>
      </c>
      <c r="B41" s="300">
        <v>3458.547</v>
      </c>
      <c r="C41" s="206">
        <v>639.37599999999998</v>
      </c>
      <c r="D41" s="207">
        <v>551.33399999999995</v>
      </c>
      <c r="E41" s="207">
        <v>452.17599999999999</v>
      </c>
      <c r="F41" s="207">
        <v>664.29200000000003</v>
      </c>
      <c r="G41" s="207">
        <v>1151.3689999999999</v>
      </c>
      <c r="H41" s="208">
        <v>-0.77700000000000002</v>
      </c>
      <c r="I41" s="208">
        <v>-60.917000000000002</v>
      </c>
      <c r="J41" s="208">
        <v>-18.89</v>
      </c>
      <c r="K41" s="208">
        <v>2.5430000000000001</v>
      </c>
      <c r="L41" s="245">
        <v>386.846</v>
      </c>
      <c r="M41" s="246">
        <v>1530.0139999999999</v>
      </c>
      <c r="N41" s="207">
        <v>685.28700000000003</v>
      </c>
      <c r="O41" s="207">
        <v>865.33399999999995</v>
      </c>
      <c r="P41" s="207">
        <v>283.37700000000001</v>
      </c>
      <c r="Q41" s="207">
        <v>94.534999999999997</v>
      </c>
      <c r="R41" s="208">
        <v>23.021999999999998</v>
      </c>
      <c r="S41" s="208">
        <v>33.863999999999997</v>
      </c>
      <c r="T41" s="208">
        <v>136.245</v>
      </c>
      <c r="U41" s="208">
        <v>73.143000000000001</v>
      </c>
      <c r="V41" s="301">
        <v>42.530999999999999</v>
      </c>
      <c r="W41" s="206">
        <v>990.63</v>
      </c>
      <c r="X41" s="207">
        <v>652.75099999999998</v>
      </c>
      <c r="Y41" s="207">
        <v>559.22799999999995</v>
      </c>
      <c r="Z41" s="207">
        <v>536.26499999999999</v>
      </c>
      <c r="AA41" s="207">
        <v>719.673</v>
      </c>
      <c r="AB41" s="208">
        <v>13.007</v>
      </c>
      <c r="AC41" s="208">
        <v>-48.051000000000002</v>
      </c>
      <c r="AD41" s="208">
        <v>-8.3610000000000007</v>
      </c>
      <c r="AE41" s="208">
        <v>164.9</v>
      </c>
      <c r="AF41" s="245">
        <v>187.31</v>
      </c>
      <c r="AG41" s="206">
        <v>484.77499999999998</v>
      </c>
      <c r="AH41" s="207">
        <v>412.88099999999997</v>
      </c>
      <c r="AI41" s="207">
        <v>423.67099999999999</v>
      </c>
      <c r="AJ41" s="207">
        <v>418.95800000000003</v>
      </c>
      <c r="AK41" s="207">
        <v>1358.6679999999999</v>
      </c>
      <c r="AL41" s="207">
        <v>359.59399999999999</v>
      </c>
      <c r="AM41" s="208">
        <v>59.896999999999998</v>
      </c>
      <c r="AN41" s="208">
        <v>2.569</v>
      </c>
      <c r="AO41" s="208">
        <v>-66.828999999999994</v>
      </c>
      <c r="AP41" s="208">
        <v>78.501999999999995</v>
      </c>
      <c r="AQ41" s="208">
        <v>145.72800000000001</v>
      </c>
      <c r="AR41" s="211">
        <v>88.938000000000002</v>
      </c>
    </row>
    <row r="42" spans="1:44" x14ac:dyDescent="0.25">
      <c r="A42" s="299" t="s">
        <v>1173</v>
      </c>
      <c r="B42" s="300">
        <v>1397.6969999999999</v>
      </c>
      <c r="C42" s="206">
        <v>265.33800000000002</v>
      </c>
      <c r="D42" s="207">
        <v>297.447</v>
      </c>
      <c r="E42" s="207">
        <v>266.38600000000002</v>
      </c>
      <c r="F42" s="207">
        <v>305.98399999999998</v>
      </c>
      <c r="G42" s="207">
        <v>262.54199999999997</v>
      </c>
      <c r="H42" s="208">
        <v>15.564</v>
      </c>
      <c r="I42" s="208">
        <v>51.052999999999997</v>
      </c>
      <c r="J42" s="208">
        <v>90.247</v>
      </c>
      <c r="K42" s="208">
        <v>81.921999999999997</v>
      </c>
      <c r="L42" s="245">
        <v>123.79300000000001</v>
      </c>
      <c r="M42" s="246">
        <v>706.27</v>
      </c>
      <c r="N42" s="207">
        <v>471.59</v>
      </c>
      <c r="O42" s="207">
        <v>135.99700000000001</v>
      </c>
      <c r="P42" s="207">
        <v>32.674999999999997</v>
      </c>
      <c r="Q42" s="207">
        <v>51.164999999999999</v>
      </c>
      <c r="R42" s="208">
        <v>122.524</v>
      </c>
      <c r="S42" s="208">
        <v>158.48099999999999</v>
      </c>
      <c r="T42" s="208">
        <v>41.695</v>
      </c>
      <c r="U42" s="208">
        <v>14.577999999999999</v>
      </c>
      <c r="V42" s="301">
        <v>25.300999999999998</v>
      </c>
      <c r="W42" s="206">
        <v>504.37599999999998</v>
      </c>
      <c r="X42" s="207">
        <v>280.41899999999998</v>
      </c>
      <c r="Y42" s="207">
        <v>218.661</v>
      </c>
      <c r="Z42" s="207">
        <v>186.20599999999999</v>
      </c>
      <c r="AA42" s="207">
        <v>208.035</v>
      </c>
      <c r="AB42" s="208">
        <v>25.196999999999999</v>
      </c>
      <c r="AC42" s="208">
        <v>61.322000000000003</v>
      </c>
      <c r="AD42" s="208">
        <v>75.070999999999998</v>
      </c>
      <c r="AE42" s="208">
        <v>98.411000000000001</v>
      </c>
      <c r="AF42" s="245">
        <v>102.578</v>
      </c>
      <c r="AG42" s="206">
        <v>168.727</v>
      </c>
      <c r="AH42" s="207">
        <v>171.10900000000001</v>
      </c>
      <c r="AI42" s="207">
        <v>241.43199999999999</v>
      </c>
      <c r="AJ42" s="207">
        <v>131.37700000000001</v>
      </c>
      <c r="AK42" s="207">
        <v>530.29200000000003</v>
      </c>
      <c r="AL42" s="207">
        <v>154.76</v>
      </c>
      <c r="AM42" s="208">
        <v>44.893999999999998</v>
      </c>
      <c r="AN42" s="208">
        <v>21.670999999999999</v>
      </c>
      <c r="AO42" s="208">
        <v>33.292999999999999</v>
      </c>
      <c r="AP42" s="208">
        <v>45.637</v>
      </c>
      <c r="AQ42" s="208">
        <v>162.63499999999999</v>
      </c>
      <c r="AR42" s="211">
        <v>54.448999999999998</v>
      </c>
    </row>
    <row r="43" spans="1:44" x14ac:dyDescent="0.25">
      <c r="A43" s="299" t="s">
        <v>1174</v>
      </c>
      <c r="B43" s="300">
        <v>128.18199999999999</v>
      </c>
      <c r="C43" s="206">
        <v>20.623000000000001</v>
      </c>
      <c r="D43" s="207">
        <v>25.526</v>
      </c>
      <c r="E43" s="207">
        <v>27.574999999999999</v>
      </c>
      <c r="F43" s="207">
        <v>30.451000000000001</v>
      </c>
      <c r="G43" s="207">
        <v>24.007000000000001</v>
      </c>
      <c r="H43" s="208">
        <v>0.94</v>
      </c>
      <c r="I43" s="208">
        <v>4.4020000000000001</v>
      </c>
      <c r="J43" s="208">
        <v>11.647</v>
      </c>
      <c r="K43" s="208">
        <v>12.78</v>
      </c>
      <c r="L43" s="245">
        <v>14.555</v>
      </c>
      <c r="M43" s="246">
        <v>94.263000000000005</v>
      </c>
      <c r="N43" s="207">
        <v>8.8119999999999994</v>
      </c>
      <c r="O43" s="207">
        <v>7.5220000000000002</v>
      </c>
      <c r="P43" s="207">
        <v>4.3620000000000001</v>
      </c>
      <c r="Q43" s="207">
        <v>13.223000000000001</v>
      </c>
      <c r="R43" s="208">
        <v>19.276</v>
      </c>
      <c r="S43" s="208">
        <v>7.5060000000000002</v>
      </c>
      <c r="T43" s="208">
        <v>6.1879999999999997</v>
      </c>
      <c r="U43" s="208">
        <v>3.5019999999999998</v>
      </c>
      <c r="V43" s="301">
        <v>7.8520000000000003</v>
      </c>
      <c r="W43" s="206">
        <v>64.239999999999995</v>
      </c>
      <c r="X43" s="207">
        <v>21.954000000000001</v>
      </c>
      <c r="Y43" s="207">
        <v>12.602</v>
      </c>
      <c r="Z43" s="207">
        <v>11.452999999999999</v>
      </c>
      <c r="AA43" s="207">
        <v>17.933</v>
      </c>
      <c r="AB43" s="208">
        <v>24.181999999999999</v>
      </c>
      <c r="AC43" s="208">
        <v>8.7780000000000005</v>
      </c>
      <c r="AD43" s="208">
        <v>1.7170000000000001</v>
      </c>
      <c r="AE43" s="208">
        <v>5.5339999999999998</v>
      </c>
      <c r="AF43" s="245">
        <v>4.1130000000000004</v>
      </c>
      <c r="AG43" s="206">
        <v>12.211</v>
      </c>
      <c r="AH43" s="207">
        <v>15.298999999999999</v>
      </c>
      <c r="AI43" s="207">
        <v>13.99</v>
      </c>
      <c r="AJ43" s="207">
        <v>5.5</v>
      </c>
      <c r="AK43" s="207">
        <v>62.744999999999997</v>
      </c>
      <c r="AL43" s="207">
        <v>18.437000000000001</v>
      </c>
      <c r="AM43" s="208">
        <v>2.7490000000000001</v>
      </c>
      <c r="AN43" s="208">
        <v>5.8479999999999999</v>
      </c>
      <c r="AO43" s="208">
        <v>3.8730000000000002</v>
      </c>
      <c r="AP43" s="208">
        <v>2.1280000000000001</v>
      </c>
      <c r="AQ43" s="208">
        <v>22.094000000000001</v>
      </c>
      <c r="AR43" s="211">
        <v>7.6319999999999997</v>
      </c>
    </row>
    <row r="44" spans="1:44" x14ac:dyDescent="0.25">
      <c r="A44" s="299" t="s">
        <v>1175</v>
      </c>
      <c r="B44" s="300">
        <v>1608.5070000000001</v>
      </c>
      <c r="C44" s="206">
        <v>342.88200000000001</v>
      </c>
      <c r="D44" s="207">
        <v>360.63200000000001</v>
      </c>
      <c r="E44" s="207">
        <v>286.41500000000002</v>
      </c>
      <c r="F44" s="207">
        <v>358.52100000000002</v>
      </c>
      <c r="G44" s="207">
        <v>260.05700000000002</v>
      </c>
      <c r="H44" s="208">
        <v>16.033000000000001</v>
      </c>
      <c r="I44" s="208">
        <v>35.932000000000002</v>
      </c>
      <c r="J44" s="208">
        <v>35.484000000000002</v>
      </c>
      <c r="K44" s="208">
        <v>68.938999999999993</v>
      </c>
      <c r="L44" s="245">
        <v>86.852999999999994</v>
      </c>
      <c r="M44" s="246">
        <v>1055.067</v>
      </c>
      <c r="N44" s="207">
        <v>379.75299999999999</v>
      </c>
      <c r="O44" s="207">
        <v>78.781000000000006</v>
      </c>
      <c r="P44" s="207">
        <v>40.982999999999997</v>
      </c>
      <c r="Q44" s="207">
        <v>53.923000000000002</v>
      </c>
      <c r="R44" s="208">
        <v>86.067999999999998</v>
      </c>
      <c r="S44" s="208">
        <v>71.655000000000001</v>
      </c>
      <c r="T44" s="208">
        <v>35.445999999999998</v>
      </c>
      <c r="U44" s="208">
        <v>15.172000000000001</v>
      </c>
      <c r="V44" s="301">
        <v>34.9</v>
      </c>
      <c r="W44" s="206">
        <v>577.54399999999998</v>
      </c>
      <c r="X44" s="207">
        <v>282.52600000000001</v>
      </c>
      <c r="Y44" s="207">
        <v>240.77699999999999</v>
      </c>
      <c r="Z44" s="207">
        <v>231.917</v>
      </c>
      <c r="AA44" s="207">
        <v>275.74299999999999</v>
      </c>
      <c r="AB44" s="208">
        <v>14.321999999999999</v>
      </c>
      <c r="AC44" s="208">
        <v>17.439</v>
      </c>
      <c r="AD44" s="208">
        <v>23.247</v>
      </c>
      <c r="AE44" s="208">
        <v>101.977</v>
      </c>
      <c r="AF44" s="245">
        <v>86.256</v>
      </c>
      <c r="AG44" s="206">
        <v>165.08600000000001</v>
      </c>
      <c r="AH44" s="207">
        <v>144.34899999999999</v>
      </c>
      <c r="AI44" s="207">
        <v>277.20999999999998</v>
      </c>
      <c r="AJ44" s="207">
        <v>135.99100000000001</v>
      </c>
      <c r="AK44" s="207">
        <v>703.05700000000002</v>
      </c>
      <c r="AL44" s="207">
        <v>182.81399999999999</v>
      </c>
      <c r="AM44" s="208">
        <v>14.21</v>
      </c>
      <c r="AN44" s="208">
        <v>4.0019999999999998</v>
      </c>
      <c r="AO44" s="208">
        <v>-2.887</v>
      </c>
      <c r="AP44" s="208">
        <v>45.155000000000001</v>
      </c>
      <c r="AQ44" s="208">
        <v>109.486</v>
      </c>
      <c r="AR44" s="211">
        <v>73.275000000000006</v>
      </c>
    </row>
    <row r="45" spans="1:44" x14ac:dyDescent="0.25">
      <c r="A45" s="299" t="s">
        <v>1176</v>
      </c>
      <c r="B45" s="300">
        <v>519.60500000000002</v>
      </c>
      <c r="C45" s="206">
        <v>105.10599999999999</v>
      </c>
      <c r="D45" s="207">
        <v>114.741</v>
      </c>
      <c r="E45" s="207">
        <v>99.2</v>
      </c>
      <c r="F45" s="207">
        <v>116.38200000000001</v>
      </c>
      <c r="G45" s="207">
        <v>84.176000000000002</v>
      </c>
      <c r="H45" s="208">
        <v>-5.194</v>
      </c>
      <c r="I45" s="208">
        <v>6.9349999999999996</v>
      </c>
      <c r="J45" s="208">
        <v>8.1259999999999994</v>
      </c>
      <c r="K45" s="208">
        <v>42.475999999999999</v>
      </c>
      <c r="L45" s="245">
        <v>34.871000000000002</v>
      </c>
      <c r="M45" s="246">
        <v>299.077</v>
      </c>
      <c r="N45" s="207">
        <v>70.536000000000001</v>
      </c>
      <c r="O45" s="207">
        <v>65.28</v>
      </c>
      <c r="P45" s="207">
        <v>11.356</v>
      </c>
      <c r="Q45" s="207">
        <v>73.355999999999995</v>
      </c>
      <c r="R45" s="208">
        <v>15.965</v>
      </c>
      <c r="S45" s="208">
        <v>17.401</v>
      </c>
      <c r="T45" s="208">
        <v>33.220999999999997</v>
      </c>
      <c r="U45" s="208">
        <v>5.3719999999999999</v>
      </c>
      <c r="V45" s="301">
        <v>15.255000000000001</v>
      </c>
      <c r="W45" s="206">
        <v>208.965</v>
      </c>
      <c r="X45" s="207">
        <v>99.9</v>
      </c>
      <c r="Y45" s="207">
        <v>73.888999999999996</v>
      </c>
      <c r="Z45" s="207">
        <v>67.054000000000002</v>
      </c>
      <c r="AA45" s="207">
        <v>69.796999999999997</v>
      </c>
      <c r="AB45" s="208">
        <v>14.782</v>
      </c>
      <c r="AC45" s="208">
        <v>13.122999999999999</v>
      </c>
      <c r="AD45" s="208">
        <v>11.074</v>
      </c>
      <c r="AE45" s="208">
        <v>21.312000000000001</v>
      </c>
      <c r="AF45" s="245">
        <v>26.922999999999998</v>
      </c>
      <c r="AG45" s="206">
        <v>61.357999999999997</v>
      </c>
      <c r="AH45" s="207">
        <v>69.394000000000005</v>
      </c>
      <c r="AI45" s="207">
        <v>92.977999999999994</v>
      </c>
      <c r="AJ45" s="207">
        <v>45.262999999999998</v>
      </c>
      <c r="AK45" s="207">
        <v>195.84200000000001</v>
      </c>
      <c r="AL45" s="207">
        <v>54.77</v>
      </c>
      <c r="AM45" s="208">
        <v>11.146000000000001</v>
      </c>
      <c r="AN45" s="208">
        <v>-0.38</v>
      </c>
      <c r="AO45" s="208">
        <v>17.626999999999999</v>
      </c>
      <c r="AP45" s="208">
        <v>14.619</v>
      </c>
      <c r="AQ45" s="208">
        <v>31.55</v>
      </c>
      <c r="AR45" s="211">
        <v>12.651999999999999</v>
      </c>
    </row>
    <row r="46" spans="1:44" x14ac:dyDescent="0.25">
      <c r="A46" s="299" t="s">
        <v>1177</v>
      </c>
      <c r="B46" s="300">
        <v>610.60799999999995</v>
      </c>
      <c r="C46" s="206">
        <v>99.459000000000003</v>
      </c>
      <c r="D46" s="207">
        <v>101.087</v>
      </c>
      <c r="E46" s="207">
        <v>106.248</v>
      </c>
      <c r="F46" s="207">
        <v>146.85400000000001</v>
      </c>
      <c r="G46" s="207">
        <v>156.96</v>
      </c>
      <c r="H46" s="208">
        <v>-14.228</v>
      </c>
      <c r="I46" s="208">
        <v>-21.327000000000002</v>
      </c>
      <c r="J46" s="208">
        <v>4.6420000000000003</v>
      </c>
      <c r="K46" s="208">
        <v>29.763999999999999</v>
      </c>
      <c r="L46" s="245">
        <v>82.715000000000003</v>
      </c>
      <c r="M46" s="246">
        <v>454.38099999999997</v>
      </c>
      <c r="N46" s="207">
        <v>17.800999999999998</v>
      </c>
      <c r="O46" s="207">
        <v>77.358000000000004</v>
      </c>
      <c r="P46" s="207">
        <v>23.701000000000001</v>
      </c>
      <c r="Q46" s="207">
        <v>37.366999999999997</v>
      </c>
      <c r="R46" s="208">
        <v>28.675000000000001</v>
      </c>
      <c r="S46" s="208">
        <v>4.5759999999999996</v>
      </c>
      <c r="T46" s="208">
        <v>18.956</v>
      </c>
      <c r="U46" s="208">
        <v>10.345000000000001</v>
      </c>
      <c r="V46" s="301">
        <v>19.013999999999999</v>
      </c>
      <c r="W46" s="206">
        <v>218.65100000000001</v>
      </c>
      <c r="X46" s="207">
        <v>122.10299999999999</v>
      </c>
      <c r="Y46" s="207">
        <v>84.36</v>
      </c>
      <c r="Z46" s="207">
        <v>78.790000000000006</v>
      </c>
      <c r="AA46" s="207">
        <v>106.70399999999999</v>
      </c>
      <c r="AB46" s="208">
        <v>5.14</v>
      </c>
      <c r="AC46" s="208">
        <v>15.46</v>
      </c>
      <c r="AD46" s="208">
        <v>-1.679</v>
      </c>
      <c r="AE46" s="208">
        <v>30.361000000000001</v>
      </c>
      <c r="AF46" s="245">
        <v>32.283999999999999</v>
      </c>
      <c r="AG46" s="206">
        <v>82.629000000000005</v>
      </c>
      <c r="AH46" s="207">
        <v>71.757999999999996</v>
      </c>
      <c r="AI46" s="207">
        <v>76.507999999999996</v>
      </c>
      <c r="AJ46" s="207">
        <v>45.982999999999997</v>
      </c>
      <c r="AK46" s="207">
        <v>233.43700000000001</v>
      </c>
      <c r="AL46" s="207">
        <v>100.29300000000001</v>
      </c>
      <c r="AM46" s="208">
        <v>17.015000000000001</v>
      </c>
      <c r="AN46" s="208">
        <v>-5.399</v>
      </c>
      <c r="AO46" s="208">
        <v>-3.234</v>
      </c>
      <c r="AP46" s="208">
        <v>7.032</v>
      </c>
      <c r="AQ46" s="208">
        <v>31.943000000000001</v>
      </c>
      <c r="AR46" s="211">
        <v>34.209000000000003</v>
      </c>
    </row>
    <row r="47" spans="1:44" x14ac:dyDescent="0.25">
      <c r="A47" s="299" t="s">
        <v>1178</v>
      </c>
      <c r="B47" s="300">
        <v>1604.2570000000001</v>
      </c>
      <c r="C47" s="206">
        <v>324.93400000000003</v>
      </c>
      <c r="D47" s="207">
        <v>330.50799999999998</v>
      </c>
      <c r="E47" s="207">
        <v>271.17399999999998</v>
      </c>
      <c r="F47" s="207">
        <v>348.3</v>
      </c>
      <c r="G47" s="207">
        <v>329.34100000000001</v>
      </c>
      <c r="H47" s="208">
        <v>11.94</v>
      </c>
      <c r="I47" s="208">
        <v>36.520000000000003</v>
      </c>
      <c r="J47" s="208">
        <v>34.21</v>
      </c>
      <c r="K47" s="208">
        <v>79.995999999999995</v>
      </c>
      <c r="L47" s="245">
        <v>130.53299999999999</v>
      </c>
      <c r="M47" s="246">
        <v>1051.7560000000001</v>
      </c>
      <c r="N47" s="207">
        <v>296.49799999999999</v>
      </c>
      <c r="O47" s="207">
        <v>159.97399999999999</v>
      </c>
      <c r="P47" s="207">
        <v>57.212000000000003</v>
      </c>
      <c r="Q47" s="207">
        <v>38.817</v>
      </c>
      <c r="R47" s="208">
        <v>103.16800000000001</v>
      </c>
      <c r="S47" s="208">
        <v>65.085999999999999</v>
      </c>
      <c r="T47" s="208">
        <v>82.441999999999993</v>
      </c>
      <c r="U47" s="208">
        <v>22.46</v>
      </c>
      <c r="V47" s="301">
        <v>20.042999999999999</v>
      </c>
      <c r="W47" s="206">
        <v>553.28700000000003</v>
      </c>
      <c r="X47" s="207">
        <v>277.22699999999998</v>
      </c>
      <c r="Y47" s="207">
        <v>212.12899999999999</v>
      </c>
      <c r="Z47" s="207">
        <v>231.29400000000001</v>
      </c>
      <c r="AA47" s="207">
        <v>330.32</v>
      </c>
      <c r="AB47" s="208">
        <v>86.28</v>
      </c>
      <c r="AC47" s="208">
        <v>16.800999999999998</v>
      </c>
      <c r="AD47" s="208">
        <v>5.5640000000000001</v>
      </c>
      <c r="AE47" s="208">
        <v>114.465</v>
      </c>
      <c r="AF47" s="245">
        <v>70.088999999999999</v>
      </c>
      <c r="AG47" s="206">
        <v>186.60400000000001</v>
      </c>
      <c r="AH47" s="207">
        <v>133.98099999999999</v>
      </c>
      <c r="AI47" s="207">
        <v>251.37100000000001</v>
      </c>
      <c r="AJ47" s="207">
        <v>129.12899999999999</v>
      </c>
      <c r="AK47" s="207">
        <v>717.86699999999996</v>
      </c>
      <c r="AL47" s="207">
        <v>185.30500000000001</v>
      </c>
      <c r="AM47" s="208">
        <v>32.462000000000003</v>
      </c>
      <c r="AN47" s="208">
        <v>-3.4969999999999999</v>
      </c>
      <c r="AO47" s="208">
        <v>32.743000000000002</v>
      </c>
      <c r="AP47" s="208">
        <v>41.201999999999998</v>
      </c>
      <c r="AQ47" s="208">
        <v>130.41800000000001</v>
      </c>
      <c r="AR47" s="211">
        <v>59.871000000000002</v>
      </c>
    </row>
    <row r="48" spans="1:44" x14ac:dyDescent="0.25">
      <c r="A48" s="299" t="s">
        <v>1179</v>
      </c>
      <c r="B48" s="300">
        <v>156.15</v>
      </c>
      <c r="C48" s="206">
        <v>33.302</v>
      </c>
      <c r="D48" s="207">
        <v>30.001000000000001</v>
      </c>
      <c r="E48" s="207">
        <v>24.105</v>
      </c>
      <c r="F48" s="207">
        <v>31.669</v>
      </c>
      <c r="G48" s="207">
        <v>37.073</v>
      </c>
      <c r="H48" s="208">
        <v>0.46200000000000002</v>
      </c>
      <c r="I48" s="208">
        <v>-7.4080000000000004</v>
      </c>
      <c r="J48" s="208">
        <v>0.89100000000000001</v>
      </c>
      <c r="K48" s="208">
        <v>7.6999999999999999E-2</v>
      </c>
      <c r="L48" s="245">
        <v>5.4630000000000001</v>
      </c>
      <c r="M48" s="246">
        <v>99.075999999999993</v>
      </c>
      <c r="N48" s="207">
        <v>12.787000000000001</v>
      </c>
      <c r="O48" s="207">
        <v>32.746000000000002</v>
      </c>
      <c r="P48" s="207">
        <v>5.3739999999999997</v>
      </c>
      <c r="Q48" s="207">
        <v>6.1669999999999998</v>
      </c>
      <c r="R48" s="208">
        <v>-14.227</v>
      </c>
      <c r="S48" s="208">
        <v>1.766</v>
      </c>
      <c r="T48" s="208">
        <v>9.7780000000000005</v>
      </c>
      <c r="U48" s="208">
        <v>0.38700000000000001</v>
      </c>
      <c r="V48" s="301">
        <v>1.7809999999999999</v>
      </c>
      <c r="W48" s="206">
        <v>44.228999999999999</v>
      </c>
      <c r="X48" s="207">
        <v>24.963999999999999</v>
      </c>
      <c r="Y48" s="207">
        <v>26.309000000000001</v>
      </c>
      <c r="Z48" s="207">
        <v>26.675999999999998</v>
      </c>
      <c r="AA48" s="207">
        <v>33.972000000000001</v>
      </c>
      <c r="AB48" s="208">
        <v>-10.199999999999999</v>
      </c>
      <c r="AC48" s="208">
        <v>-7.8410000000000002</v>
      </c>
      <c r="AD48" s="208">
        <v>0.72699999999999998</v>
      </c>
      <c r="AE48" s="208">
        <v>11.26</v>
      </c>
      <c r="AF48" s="245">
        <v>5.5389999999999997</v>
      </c>
      <c r="AG48" s="206">
        <v>19.288</v>
      </c>
      <c r="AH48" s="207">
        <v>15.180999999999999</v>
      </c>
      <c r="AI48" s="207">
        <v>22.123000000000001</v>
      </c>
      <c r="AJ48" s="207">
        <v>14.946</v>
      </c>
      <c r="AK48" s="207">
        <v>68.334000000000003</v>
      </c>
      <c r="AL48" s="207">
        <v>16.277999999999999</v>
      </c>
      <c r="AM48" s="208">
        <v>1.3540000000000001</v>
      </c>
      <c r="AN48" s="208">
        <v>2.8000000000000001E-2</v>
      </c>
      <c r="AO48" s="208">
        <v>-9.9009999999999998</v>
      </c>
      <c r="AP48" s="208">
        <v>4.2510000000000003</v>
      </c>
      <c r="AQ48" s="208">
        <v>5.5039999999999996</v>
      </c>
      <c r="AR48" s="211">
        <v>-1.7509999999999999</v>
      </c>
    </row>
    <row r="49" spans="1:44" x14ac:dyDescent="0.25">
      <c r="A49" s="299" t="s">
        <v>1180</v>
      </c>
      <c r="B49" s="300">
        <v>586.83900000000006</v>
      </c>
      <c r="C49" s="206">
        <v>126.271</v>
      </c>
      <c r="D49" s="207">
        <v>120.176</v>
      </c>
      <c r="E49" s="207">
        <v>111.43</v>
      </c>
      <c r="F49" s="207">
        <v>126.297</v>
      </c>
      <c r="G49" s="207">
        <v>102.66500000000001</v>
      </c>
      <c r="H49" s="208">
        <v>15.823</v>
      </c>
      <c r="I49" s="208">
        <v>0.52700000000000002</v>
      </c>
      <c r="J49" s="208">
        <v>21.216000000000001</v>
      </c>
      <c r="K49" s="208">
        <v>32.881</v>
      </c>
      <c r="L49" s="245">
        <v>28.754999999999999</v>
      </c>
      <c r="M49" s="246">
        <v>283.36099999999999</v>
      </c>
      <c r="N49" s="207">
        <v>241.00800000000001</v>
      </c>
      <c r="O49" s="207">
        <v>38.838000000000001</v>
      </c>
      <c r="P49" s="207">
        <v>9.2720000000000002</v>
      </c>
      <c r="Q49" s="207">
        <v>14.36</v>
      </c>
      <c r="R49" s="208">
        <v>31.919</v>
      </c>
      <c r="S49" s="208">
        <v>43.813000000000002</v>
      </c>
      <c r="T49" s="208">
        <v>14.151</v>
      </c>
      <c r="U49" s="208">
        <v>4.2489999999999997</v>
      </c>
      <c r="V49" s="301">
        <v>5.07</v>
      </c>
      <c r="W49" s="206">
        <v>202.62</v>
      </c>
      <c r="X49" s="207">
        <v>119.41800000000001</v>
      </c>
      <c r="Y49" s="207">
        <v>92.105999999999995</v>
      </c>
      <c r="Z49" s="207">
        <v>86.5</v>
      </c>
      <c r="AA49" s="207">
        <v>86.194999999999993</v>
      </c>
      <c r="AB49" s="208">
        <v>-17.841000000000001</v>
      </c>
      <c r="AC49" s="208">
        <v>24.157</v>
      </c>
      <c r="AD49" s="208">
        <v>19.274999999999999</v>
      </c>
      <c r="AE49" s="208">
        <v>40.265000000000001</v>
      </c>
      <c r="AF49" s="245">
        <v>33.345999999999997</v>
      </c>
      <c r="AG49" s="206">
        <v>75.224999999999994</v>
      </c>
      <c r="AH49" s="207">
        <v>61.975999999999999</v>
      </c>
      <c r="AI49" s="207">
        <v>102.102</v>
      </c>
      <c r="AJ49" s="207">
        <v>61.457999999999998</v>
      </c>
      <c r="AK49" s="207">
        <v>223.60300000000001</v>
      </c>
      <c r="AL49" s="207">
        <v>62.475000000000001</v>
      </c>
      <c r="AM49" s="208">
        <v>11.324</v>
      </c>
      <c r="AN49" s="208">
        <v>-1.071</v>
      </c>
      <c r="AO49" s="208">
        <v>-1.161</v>
      </c>
      <c r="AP49" s="208">
        <v>22.152999999999999</v>
      </c>
      <c r="AQ49" s="208">
        <v>54.777000000000001</v>
      </c>
      <c r="AR49" s="211">
        <v>13.18</v>
      </c>
    </row>
    <row r="50" spans="1:44" x14ac:dyDescent="0.25">
      <c r="A50" s="299" t="s">
        <v>1181</v>
      </c>
      <c r="B50" s="300">
        <v>108.714</v>
      </c>
      <c r="C50" s="206">
        <v>19.908999999999999</v>
      </c>
      <c r="D50" s="207">
        <v>26.425999999999998</v>
      </c>
      <c r="E50" s="207">
        <v>24.282</v>
      </c>
      <c r="F50" s="207">
        <v>22.859000000000002</v>
      </c>
      <c r="G50" s="207">
        <v>15.238</v>
      </c>
      <c r="H50" s="208">
        <v>-1.7769999999999999</v>
      </c>
      <c r="I50" s="208">
        <v>2.6459999999999999</v>
      </c>
      <c r="J50" s="208">
        <v>4.351</v>
      </c>
      <c r="K50" s="208">
        <v>4.6109999999999998</v>
      </c>
      <c r="L50" s="245">
        <v>5.9909999999999997</v>
      </c>
      <c r="M50" s="246">
        <v>82.227000000000004</v>
      </c>
      <c r="N50" s="207">
        <v>5.3890000000000002</v>
      </c>
      <c r="O50" s="207">
        <v>4.3159999999999998</v>
      </c>
      <c r="P50" s="207">
        <v>2.036</v>
      </c>
      <c r="Q50" s="207">
        <v>14.746</v>
      </c>
      <c r="R50" s="208">
        <v>-1.012</v>
      </c>
      <c r="S50" s="208">
        <v>3.4990000000000001</v>
      </c>
      <c r="T50" s="208">
        <v>2.246</v>
      </c>
      <c r="U50" s="208">
        <v>1.3340000000000001</v>
      </c>
      <c r="V50" s="301">
        <v>9.7550000000000008</v>
      </c>
      <c r="W50" s="206">
        <v>42.078000000000003</v>
      </c>
      <c r="X50" s="207">
        <v>17.167000000000002</v>
      </c>
      <c r="Y50" s="207">
        <v>13.702</v>
      </c>
      <c r="Z50" s="207">
        <v>12.664999999999999</v>
      </c>
      <c r="AA50" s="207">
        <v>23.102</v>
      </c>
      <c r="AB50" s="208">
        <v>-1.5309999999999999</v>
      </c>
      <c r="AC50" s="208">
        <v>2.254</v>
      </c>
      <c r="AD50" s="208">
        <v>1.6950000000000001</v>
      </c>
      <c r="AE50" s="208">
        <v>6.8070000000000004</v>
      </c>
      <c r="AF50" s="245">
        <v>6.5970000000000004</v>
      </c>
      <c r="AG50" s="206">
        <v>13.113</v>
      </c>
      <c r="AH50" s="207">
        <v>9.6</v>
      </c>
      <c r="AI50" s="207">
        <v>13.342000000000001</v>
      </c>
      <c r="AJ50" s="207">
        <v>9.0120000000000005</v>
      </c>
      <c r="AK50" s="207">
        <v>53.164000000000001</v>
      </c>
      <c r="AL50" s="207">
        <v>10.483000000000001</v>
      </c>
      <c r="AM50" s="208">
        <v>0.90300000000000002</v>
      </c>
      <c r="AN50" s="208">
        <v>-2.17</v>
      </c>
      <c r="AO50" s="208">
        <v>-1.032</v>
      </c>
      <c r="AP50" s="208">
        <v>6.5810000000000004</v>
      </c>
      <c r="AQ50" s="208">
        <v>10.134</v>
      </c>
      <c r="AR50" s="211">
        <v>1.4059999999999999</v>
      </c>
    </row>
    <row r="51" spans="1:44" x14ac:dyDescent="0.25">
      <c r="A51" s="299" t="s">
        <v>1182</v>
      </c>
      <c r="B51" s="300">
        <v>886.96199999999999</v>
      </c>
      <c r="C51" s="206">
        <v>174.518</v>
      </c>
      <c r="D51" s="207">
        <v>180.09</v>
      </c>
      <c r="E51" s="207">
        <v>171.21600000000001</v>
      </c>
      <c r="F51" s="207">
        <v>213.43100000000001</v>
      </c>
      <c r="G51" s="207">
        <v>147.70699999999999</v>
      </c>
      <c r="H51" s="208">
        <v>4.8460000000000001</v>
      </c>
      <c r="I51" s="208">
        <v>14.896000000000001</v>
      </c>
      <c r="J51" s="208">
        <v>39.807000000000002</v>
      </c>
      <c r="K51" s="208">
        <v>70.192999999999998</v>
      </c>
      <c r="L51" s="245">
        <v>62.073</v>
      </c>
      <c r="M51" s="246">
        <v>535.66700000000003</v>
      </c>
      <c r="N51" s="207">
        <v>252.92099999999999</v>
      </c>
      <c r="O51" s="207">
        <v>59.622999999999998</v>
      </c>
      <c r="P51" s="207">
        <v>15.791</v>
      </c>
      <c r="Q51" s="207">
        <v>22.96</v>
      </c>
      <c r="R51" s="208">
        <v>71.036000000000001</v>
      </c>
      <c r="S51" s="208">
        <v>74.965000000000003</v>
      </c>
      <c r="T51" s="208">
        <v>29.324000000000002</v>
      </c>
      <c r="U51" s="208">
        <v>3.6859999999999999</v>
      </c>
      <c r="V51" s="301">
        <v>12.804</v>
      </c>
      <c r="W51" s="206">
        <v>331.83699999999999</v>
      </c>
      <c r="X51" s="207">
        <v>175.17500000000001</v>
      </c>
      <c r="Y51" s="207">
        <v>136.988</v>
      </c>
      <c r="Z51" s="207">
        <v>119.358</v>
      </c>
      <c r="AA51" s="207">
        <v>123.604</v>
      </c>
      <c r="AB51" s="208">
        <v>13.332000000000001</v>
      </c>
      <c r="AC51" s="208">
        <v>35.289000000000001</v>
      </c>
      <c r="AD51" s="208">
        <v>39.716000000000001</v>
      </c>
      <c r="AE51" s="208">
        <v>53.448999999999998</v>
      </c>
      <c r="AF51" s="245">
        <v>50.029000000000003</v>
      </c>
      <c r="AG51" s="206">
        <v>114.01600000000001</v>
      </c>
      <c r="AH51" s="207">
        <v>107.77800000000001</v>
      </c>
      <c r="AI51" s="207">
        <v>148.203</v>
      </c>
      <c r="AJ51" s="207">
        <v>77.453000000000003</v>
      </c>
      <c r="AK51" s="207">
        <v>342.25</v>
      </c>
      <c r="AL51" s="207">
        <v>97.262</v>
      </c>
      <c r="AM51" s="208">
        <v>37.594000000000001</v>
      </c>
      <c r="AN51" s="208">
        <v>19.881</v>
      </c>
      <c r="AO51" s="208">
        <v>15.19</v>
      </c>
      <c r="AP51" s="208">
        <v>21.710999999999999</v>
      </c>
      <c r="AQ51" s="208">
        <v>80.421000000000006</v>
      </c>
      <c r="AR51" s="211">
        <v>17.018000000000001</v>
      </c>
    </row>
    <row r="52" spans="1:44" x14ac:dyDescent="0.25">
      <c r="A52" s="299" t="s">
        <v>1183</v>
      </c>
      <c r="B52" s="300">
        <v>3804.3850000000002</v>
      </c>
      <c r="C52" s="206">
        <v>594.27200000000005</v>
      </c>
      <c r="D52" s="207">
        <v>695.52700000000004</v>
      </c>
      <c r="E52" s="207">
        <v>666.23500000000001</v>
      </c>
      <c r="F52" s="207">
        <v>937.21799999999996</v>
      </c>
      <c r="G52" s="207">
        <v>911.13300000000004</v>
      </c>
      <c r="H52" s="208">
        <v>32.886000000000003</v>
      </c>
      <c r="I52" s="208">
        <v>120.55200000000001</v>
      </c>
      <c r="J52" s="208">
        <v>161.244</v>
      </c>
      <c r="K52" s="208">
        <v>282.08800000000002</v>
      </c>
      <c r="L52" s="245">
        <v>494.80399999999997</v>
      </c>
      <c r="M52" s="246">
        <v>1423.374</v>
      </c>
      <c r="N52" s="207">
        <v>769.30700000000002</v>
      </c>
      <c r="O52" s="207">
        <v>1358.404</v>
      </c>
      <c r="P52" s="207">
        <v>167.40100000000001</v>
      </c>
      <c r="Q52" s="207">
        <v>85.899000000000001</v>
      </c>
      <c r="R52" s="208">
        <v>209.173</v>
      </c>
      <c r="S52" s="208">
        <v>304.77499999999998</v>
      </c>
      <c r="T52" s="208">
        <v>454.40499999999997</v>
      </c>
      <c r="U52" s="208">
        <v>74.881</v>
      </c>
      <c r="V52" s="301">
        <v>48.34</v>
      </c>
      <c r="W52" s="206">
        <v>1494.9290000000001</v>
      </c>
      <c r="X52" s="207">
        <v>816.03099999999995</v>
      </c>
      <c r="Y52" s="207">
        <v>599.89200000000005</v>
      </c>
      <c r="Z52" s="207">
        <v>449.75099999999998</v>
      </c>
      <c r="AA52" s="207">
        <v>443.78199999999998</v>
      </c>
      <c r="AB52" s="208">
        <v>206.108</v>
      </c>
      <c r="AC52" s="208">
        <v>228.024</v>
      </c>
      <c r="AD52" s="208">
        <v>214.17099999999999</v>
      </c>
      <c r="AE52" s="208">
        <v>230.048</v>
      </c>
      <c r="AF52" s="245">
        <v>213.22300000000001</v>
      </c>
      <c r="AG52" s="206">
        <v>490.113</v>
      </c>
      <c r="AH52" s="207">
        <v>602.625</v>
      </c>
      <c r="AI52" s="207">
        <v>636.28700000000003</v>
      </c>
      <c r="AJ52" s="207">
        <v>344.642</v>
      </c>
      <c r="AK52" s="207">
        <v>1363.088</v>
      </c>
      <c r="AL52" s="207">
        <v>367.63</v>
      </c>
      <c r="AM52" s="208">
        <v>150.90600000000001</v>
      </c>
      <c r="AN52" s="208">
        <v>159.512</v>
      </c>
      <c r="AO52" s="208">
        <v>125.72799999999999</v>
      </c>
      <c r="AP52" s="208">
        <v>125.626</v>
      </c>
      <c r="AQ52" s="208">
        <v>396.8</v>
      </c>
      <c r="AR52" s="211">
        <v>133.00200000000001</v>
      </c>
    </row>
    <row r="53" spans="1:44" x14ac:dyDescent="0.25">
      <c r="A53" s="299" t="s">
        <v>1184</v>
      </c>
      <c r="B53" s="300">
        <v>304.92399999999998</v>
      </c>
      <c r="C53" s="206">
        <v>43.161000000000001</v>
      </c>
      <c r="D53" s="207">
        <v>48.267000000000003</v>
      </c>
      <c r="E53" s="207">
        <v>53.892000000000003</v>
      </c>
      <c r="F53" s="207">
        <v>81.085999999999999</v>
      </c>
      <c r="G53" s="207">
        <v>78.518000000000001</v>
      </c>
      <c r="H53" s="208">
        <v>3.105</v>
      </c>
      <c r="I53" s="208">
        <v>1.486</v>
      </c>
      <c r="J53" s="208">
        <v>3.69</v>
      </c>
      <c r="K53" s="208">
        <v>21.782</v>
      </c>
      <c r="L53" s="245">
        <v>38.497999999999998</v>
      </c>
      <c r="M53" s="246">
        <v>218.583</v>
      </c>
      <c r="N53" s="207">
        <v>6.8739999999999997</v>
      </c>
      <c r="O53" s="207">
        <v>54.441000000000003</v>
      </c>
      <c r="P53" s="207">
        <v>9.7919999999999998</v>
      </c>
      <c r="Q53" s="207">
        <v>15.234</v>
      </c>
      <c r="R53" s="208">
        <v>28.1</v>
      </c>
      <c r="S53" s="208">
        <v>3.9489999999999998</v>
      </c>
      <c r="T53" s="208">
        <v>23.948</v>
      </c>
      <c r="U53" s="208">
        <v>5.0119999999999996</v>
      </c>
      <c r="V53" s="301">
        <v>7.5519999999999996</v>
      </c>
      <c r="W53" s="206">
        <v>146.28399999999999</v>
      </c>
      <c r="X53" s="207">
        <v>61.432000000000002</v>
      </c>
      <c r="Y53" s="207">
        <v>39.241</v>
      </c>
      <c r="Z53" s="207">
        <v>29.122</v>
      </c>
      <c r="AA53" s="207">
        <v>28.844999999999999</v>
      </c>
      <c r="AB53" s="208">
        <v>9.0570000000000004</v>
      </c>
      <c r="AC53" s="208">
        <v>23.556999999999999</v>
      </c>
      <c r="AD53" s="208">
        <v>6.5519999999999996</v>
      </c>
      <c r="AE53" s="208">
        <v>16.28</v>
      </c>
      <c r="AF53" s="245">
        <v>13.115</v>
      </c>
      <c r="AG53" s="206">
        <v>55.88</v>
      </c>
      <c r="AH53" s="207">
        <v>57.978999999999999</v>
      </c>
      <c r="AI53" s="207">
        <v>42.893999999999998</v>
      </c>
      <c r="AJ53" s="207">
        <v>20.515000000000001</v>
      </c>
      <c r="AK53" s="207">
        <v>85.055000000000007</v>
      </c>
      <c r="AL53" s="207">
        <v>42.600999999999999</v>
      </c>
      <c r="AM53" s="208">
        <v>13.972</v>
      </c>
      <c r="AN53" s="208">
        <v>-2.4340000000000002</v>
      </c>
      <c r="AO53" s="208">
        <v>11.146000000000001</v>
      </c>
      <c r="AP53" s="208">
        <v>5.7050000000000001</v>
      </c>
      <c r="AQ53" s="208">
        <v>25.335999999999999</v>
      </c>
      <c r="AR53" s="211">
        <v>14.836</v>
      </c>
    </row>
    <row r="54" spans="1:44" x14ac:dyDescent="0.25">
      <c r="A54" s="299" t="s">
        <v>1185</v>
      </c>
      <c r="B54" s="300">
        <v>76.471999999999994</v>
      </c>
      <c r="C54" s="206">
        <v>14.339</v>
      </c>
      <c r="D54" s="207">
        <v>16.488</v>
      </c>
      <c r="E54" s="207">
        <v>14.182</v>
      </c>
      <c r="F54" s="207">
        <v>20.013999999999999</v>
      </c>
      <c r="G54" s="207">
        <v>11.449</v>
      </c>
      <c r="H54" s="208">
        <v>2.5830000000000002</v>
      </c>
      <c r="I54" s="208">
        <v>2.2850000000000001</v>
      </c>
      <c r="J54" s="208">
        <v>0.61</v>
      </c>
      <c r="K54" s="208">
        <v>3.2349999999999999</v>
      </c>
      <c r="L54" s="245">
        <v>1.032</v>
      </c>
      <c r="M54" s="246">
        <v>67.19</v>
      </c>
      <c r="N54" s="207">
        <v>1.9810000000000001</v>
      </c>
      <c r="O54" s="207">
        <v>1.79</v>
      </c>
      <c r="P54" s="207">
        <v>1.3859999999999999</v>
      </c>
      <c r="Q54" s="207">
        <v>4.125</v>
      </c>
      <c r="R54" s="208">
        <v>4.6479999999999997</v>
      </c>
      <c r="S54" s="208">
        <v>1.4830000000000001</v>
      </c>
      <c r="T54" s="208">
        <v>0.34899999999999998</v>
      </c>
      <c r="U54" s="208">
        <v>0.54800000000000004</v>
      </c>
      <c r="V54" s="301">
        <v>2.7170000000000001</v>
      </c>
      <c r="W54" s="206">
        <v>28.169</v>
      </c>
      <c r="X54" s="207">
        <v>12.108000000000001</v>
      </c>
      <c r="Y54" s="207">
        <v>10.356</v>
      </c>
      <c r="Z54" s="207">
        <v>12.026</v>
      </c>
      <c r="AA54" s="207">
        <v>13.813000000000001</v>
      </c>
      <c r="AB54" s="208">
        <v>2.3359999999999999</v>
      </c>
      <c r="AC54" s="208">
        <v>-1.5289999999999999</v>
      </c>
      <c r="AD54" s="208">
        <v>-0.78200000000000003</v>
      </c>
      <c r="AE54" s="208">
        <v>5.6749999999999998</v>
      </c>
      <c r="AF54" s="245">
        <v>4.0449999999999999</v>
      </c>
      <c r="AG54" s="206">
        <v>8.1300000000000008</v>
      </c>
      <c r="AH54" s="207">
        <v>5.8609999999999998</v>
      </c>
      <c r="AI54" s="207">
        <v>9.1</v>
      </c>
      <c r="AJ54" s="207">
        <v>5.3840000000000003</v>
      </c>
      <c r="AK54" s="207">
        <v>36.006</v>
      </c>
      <c r="AL54" s="207">
        <v>11.991</v>
      </c>
      <c r="AM54" s="208">
        <v>-0.35899999999999999</v>
      </c>
      <c r="AN54" s="208">
        <v>-1.2609999999999999</v>
      </c>
      <c r="AO54" s="208">
        <v>-0.754</v>
      </c>
      <c r="AP54" s="208">
        <v>2.6019999999999999</v>
      </c>
      <c r="AQ54" s="208">
        <v>9.0690000000000008</v>
      </c>
      <c r="AR54" s="211">
        <v>0.44800000000000001</v>
      </c>
    </row>
    <row r="55" spans="1:44" x14ac:dyDescent="0.25">
      <c r="A55" s="299" t="s">
        <v>1186</v>
      </c>
      <c r="B55" s="300">
        <v>1076.204</v>
      </c>
      <c r="C55" s="206">
        <v>158.43700000000001</v>
      </c>
      <c r="D55" s="207">
        <v>168.298</v>
      </c>
      <c r="E55" s="207">
        <v>169.071</v>
      </c>
      <c r="F55" s="207">
        <v>242.58500000000001</v>
      </c>
      <c r="G55" s="207">
        <v>337.81299999999999</v>
      </c>
      <c r="H55" s="208">
        <v>18.478999999999999</v>
      </c>
      <c r="I55" s="208">
        <v>-4.431</v>
      </c>
      <c r="J55" s="208">
        <v>9.4529999999999994</v>
      </c>
      <c r="K55" s="208">
        <v>41.521999999999998</v>
      </c>
      <c r="L55" s="245">
        <v>133.785</v>
      </c>
      <c r="M55" s="246">
        <v>560.79700000000003</v>
      </c>
      <c r="N55" s="207">
        <v>306.71899999999999</v>
      </c>
      <c r="O55" s="207">
        <v>112.822</v>
      </c>
      <c r="P55" s="207">
        <v>57.892000000000003</v>
      </c>
      <c r="Q55" s="207">
        <v>37.973999999999997</v>
      </c>
      <c r="R55" s="208">
        <v>56.713000000000001</v>
      </c>
      <c r="S55" s="208">
        <v>43.222999999999999</v>
      </c>
      <c r="T55" s="208">
        <v>51.03</v>
      </c>
      <c r="U55" s="208">
        <v>22.728999999999999</v>
      </c>
      <c r="V55" s="301">
        <v>25.113</v>
      </c>
      <c r="W55" s="206">
        <v>376.15499999999997</v>
      </c>
      <c r="X55" s="207">
        <v>225.89099999999999</v>
      </c>
      <c r="Y55" s="207">
        <v>172.626</v>
      </c>
      <c r="Z55" s="207">
        <v>142.535</v>
      </c>
      <c r="AA55" s="207">
        <v>158.99700000000001</v>
      </c>
      <c r="AB55" s="208">
        <v>-3.7189999999999999</v>
      </c>
      <c r="AC55" s="208">
        <v>28.626999999999999</v>
      </c>
      <c r="AD55" s="208">
        <v>42.811999999999998</v>
      </c>
      <c r="AE55" s="208">
        <v>62.219000000000001</v>
      </c>
      <c r="AF55" s="245">
        <v>68.869</v>
      </c>
      <c r="AG55" s="206">
        <v>146.745</v>
      </c>
      <c r="AH55" s="207">
        <v>146.792</v>
      </c>
      <c r="AI55" s="207">
        <v>152.38499999999999</v>
      </c>
      <c r="AJ55" s="207">
        <v>87.524000000000001</v>
      </c>
      <c r="AK55" s="207">
        <v>412.27300000000002</v>
      </c>
      <c r="AL55" s="207">
        <v>130.48500000000001</v>
      </c>
      <c r="AM55" s="208">
        <v>38.201999999999998</v>
      </c>
      <c r="AN55" s="208">
        <v>10.002000000000001</v>
      </c>
      <c r="AO55" s="208">
        <v>-6</v>
      </c>
      <c r="AP55" s="208">
        <v>15.782999999999999</v>
      </c>
      <c r="AQ55" s="208">
        <v>106.282</v>
      </c>
      <c r="AR55" s="211">
        <v>34.539000000000001</v>
      </c>
    </row>
    <row r="56" spans="1:44" x14ac:dyDescent="0.25">
      <c r="A56" s="299" t="s">
        <v>1187</v>
      </c>
      <c r="B56" s="300">
        <v>1086.19</v>
      </c>
      <c r="C56" s="206">
        <v>144.17099999999999</v>
      </c>
      <c r="D56" s="207">
        <v>164.16</v>
      </c>
      <c r="E56" s="207">
        <v>157.67699999999999</v>
      </c>
      <c r="F56" s="207">
        <v>243.846</v>
      </c>
      <c r="G56" s="207">
        <v>376.33600000000001</v>
      </c>
      <c r="H56" s="208">
        <v>-28.890999999999998</v>
      </c>
      <c r="I56" s="208">
        <v>-23.754000000000001</v>
      </c>
      <c r="J56" s="208">
        <v>-4.0629999999999997</v>
      </c>
      <c r="K56" s="208">
        <v>41.557000000000002</v>
      </c>
      <c r="L56" s="245">
        <v>233.63</v>
      </c>
      <c r="M56" s="246">
        <v>699.35400000000004</v>
      </c>
      <c r="N56" s="207">
        <v>75.162000000000006</v>
      </c>
      <c r="O56" s="207">
        <v>143.40100000000001</v>
      </c>
      <c r="P56" s="207">
        <v>89.897000000000006</v>
      </c>
      <c r="Q56" s="207">
        <v>78.376000000000005</v>
      </c>
      <c r="R56" s="208">
        <v>61.079000000000001</v>
      </c>
      <c r="S56" s="208">
        <v>21.492000000000001</v>
      </c>
      <c r="T56" s="208">
        <v>68.326999999999998</v>
      </c>
      <c r="U56" s="208">
        <v>36.164000000000001</v>
      </c>
      <c r="V56" s="301">
        <v>31.417000000000002</v>
      </c>
      <c r="W56" s="206">
        <v>428.88600000000002</v>
      </c>
      <c r="X56" s="207">
        <v>213.18</v>
      </c>
      <c r="Y56" s="207">
        <v>144.79599999999999</v>
      </c>
      <c r="Z56" s="207">
        <v>130.708</v>
      </c>
      <c r="AA56" s="207">
        <v>168.62</v>
      </c>
      <c r="AB56" s="208">
        <v>52.404000000000003</v>
      </c>
      <c r="AC56" s="208">
        <v>37.115000000000002</v>
      </c>
      <c r="AD56" s="208">
        <v>7.2009999999999996</v>
      </c>
      <c r="AE56" s="208">
        <v>54.402000000000001</v>
      </c>
      <c r="AF56" s="245">
        <v>67.356999999999999</v>
      </c>
      <c r="AG56" s="206">
        <v>153.029</v>
      </c>
      <c r="AH56" s="207">
        <v>148.292</v>
      </c>
      <c r="AI56" s="207">
        <v>141.69800000000001</v>
      </c>
      <c r="AJ56" s="207">
        <v>77.64</v>
      </c>
      <c r="AK56" s="207">
        <v>396.63099999999997</v>
      </c>
      <c r="AL56" s="207">
        <v>168.9</v>
      </c>
      <c r="AM56" s="208">
        <v>52.969000000000001</v>
      </c>
      <c r="AN56" s="208">
        <v>28.963999999999999</v>
      </c>
      <c r="AO56" s="208">
        <v>0.997</v>
      </c>
      <c r="AP56" s="208">
        <v>27.120999999999999</v>
      </c>
      <c r="AQ56" s="208">
        <v>50.747</v>
      </c>
      <c r="AR56" s="211">
        <v>57.680999999999997</v>
      </c>
    </row>
    <row r="57" spans="1:44" x14ac:dyDescent="0.25">
      <c r="A57" s="299" t="s">
        <v>1188</v>
      </c>
      <c r="B57" s="300">
        <v>193.08699999999999</v>
      </c>
      <c r="C57" s="206">
        <v>61.226999999999997</v>
      </c>
      <c r="D57" s="207">
        <v>46.302999999999997</v>
      </c>
      <c r="E57" s="207">
        <v>28.716999999999999</v>
      </c>
      <c r="F57" s="207">
        <v>31.161999999999999</v>
      </c>
      <c r="G57" s="207">
        <v>25.678000000000001</v>
      </c>
      <c r="H57" s="208">
        <v>-5.1970000000000001</v>
      </c>
      <c r="I57" s="208">
        <v>-2.4140000000000001</v>
      </c>
      <c r="J57" s="208">
        <v>-1.0900000000000001</v>
      </c>
      <c r="K57" s="208">
        <v>0.70499999999999996</v>
      </c>
      <c r="L57" s="245">
        <v>9.3539999999999992</v>
      </c>
      <c r="M57" s="246">
        <v>170.90199999999999</v>
      </c>
      <c r="N57" s="207">
        <v>14.69</v>
      </c>
      <c r="O57" s="207">
        <v>2.1859999999999999</v>
      </c>
      <c r="P57" s="207">
        <v>2.0099999999999998</v>
      </c>
      <c r="Q57" s="207">
        <v>3.2989999999999999</v>
      </c>
      <c r="R57" s="208">
        <v>-2.0819999999999999</v>
      </c>
      <c r="S57" s="208">
        <v>2.48</v>
      </c>
      <c r="T57" s="208">
        <v>6.0000000000000001E-3</v>
      </c>
      <c r="U57" s="208">
        <v>0.91400000000000003</v>
      </c>
      <c r="V57" s="301">
        <v>0.04</v>
      </c>
      <c r="W57" s="206">
        <v>65.933999999999997</v>
      </c>
      <c r="X57" s="207">
        <v>33.707000000000001</v>
      </c>
      <c r="Y57" s="207">
        <v>30.071999999999999</v>
      </c>
      <c r="Z57" s="207">
        <v>27.922000000000001</v>
      </c>
      <c r="AA57" s="207">
        <v>35.451999999999998</v>
      </c>
      <c r="AB57" s="208">
        <v>-8.6940000000000008</v>
      </c>
      <c r="AC57" s="208">
        <v>-0.71099999999999997</v>
      </c>
      <c r="AD57" s="208">
        <v>-5.3730000000000002</v>
      </c>
      <c r="AE57" s="208">
        <v>8.9160000000000004</v>
      </c>
      <c r="AF57" s="245">
        <v>7.22</v>
      </c>
      <c r="AG57" s="206">
        <v>26.021000000000001</v>
      </c>
      <c r="AH57" s="207">
        <v>21.553000000000001</v>
      </c>
      <c r="AI57" s="207">
        <v>31.420999999999999</v>
      </c>
      <c r="AJ57" s="207">
        <v>16.177</v>
      </c>
      <c r="AK57" s="207">
        <v>79.960999999999999</v>
      </c>
      <c r="AL57" s="207">
        <v>17.954000000000001</v>
      </c>
      <c r="AM57" s="208">
        <v>-0.56599999999999995</v>
      </c>
      <c r="AN57" s="208">
        <v>-2.8319999999999999</v>
      </c>
      <c r="AO57" s="208">
        <v>4.766</v>
      </c>
      <c r="AP57" s="208">
        <v>5.2880000000000003</v>
      </c>
      <c r="AQ57" s="208">
        <v>-2.8610000000000002</v>
      </c>
      <c r="AR57" s="211">
        <v>-2.4369999999999998</v>
      </c>
    </row>
    <row r="58" spans="1:44" x14ac:dyDescent="0.25">
      <c r="A58" s="299" t="s">
        <v>1189</v>
      </c>
      <c r="B58" s="300">
        <v>789.09299999999996</v>
      </c>
      <c r="C58" s="206">
        <v>132.94999999999999</v>
      </c>
      <c r="D58" s="207">
        <v>166.26599999999999</v>
      </c>
      <c r="E58" s="207">
        <v>153.38900000000001</v>
      </c>
      <c r="F58" s="207">
        <v>185.393</v>
      </c>
      <c r="G58" s="207">
        <v>151.095</v>
      </c>
      <c r="H58" s="208">
        <v>-5.9870000000000001</v>
      </c>
      <c r="I58" s="208">
        <v>21.891999999999999</v>
      </c>
      <c r="J58" s="208">
        <v>33.914999999999999</v>
      </c>
      <c r="K58" s="208">
        <v>27.48</v>
      </c>
      <c r="L58" s="245">
        <v>58.95</v>
      </c>
      <c r="M58" s="246">
        <v>572.57500000000005</v>
      </c>
      <c r="N58" s="207">
        <v>98.703999999999994</v>
      </c>
      <c r="O58" s="207">
        <v>67.912000000000006</v>
      </c>
      <c r="P58" s="207">
        <v>25.936</v>
      </c>
      <c r="Q58" s="207">
        <v>23.966000000000001</v>
      </c>
      <c r="R58" s="208">
        <v>59.887</v>
      </c>
      <c r="S58" s="208">
        <v>22.366</v>
      </c>
      <c r="T58" s="208">
        <v>29.818000000000001</v>
      </c>
      <c r="U58" s="208">
        <v>12.558999999999999</v>
      </c>
      <c r="V58" s="301">
        <v>11.62</v>
      </c>
      <c r="W58" s="206">
        <v>293.88400000000001</v>
      </c>
      <c r="X58" s="207">
        <v>139.01499999999999</v>
      </c>
      <c r="Y58" s="207">
        <v>114.916</v>
      </c>
      <c r="Z58" s="207">
        <v>96.468999999999994</v>
      </c>
      <c r="AA58" s="207">
        <v>144.809</v>
      </c>
      <c r="AB58" s="208">
        <v>6.9290000000000003</v>
      </c>
      <c r="AC58" s="208">
        <v>21.739000000000001</v>
      </c>
      <c r="AD58" s="208">
        <v>24.478000000000002</v>
      </c>
      <c r="AE58" s="208">
        <v>41.49</v>
      </c>
      <c r="AF58" s="245">
        <v>41.613999999999997</v>
      </c>
      <c r="AG58" s="206">
        <v>79.81</v>
      </c>
      <c r="AH58" s="207">
        <v>66.471000000000004</v>
      </c>
      <c r="AI58" s="207">
        <v>124.556</v>
      </c>
      <c r="AJ58" s="207">
        <v>51.462000000000003</v>
      </c>
      <c r="AK58" s="207">
        <v>360.03800000000001</v>
      </c>
      <c r="AL58" s="207">
        <v>106.756</v>
      </c>
      <c r="AM58" s="208">
        <v>8.3919999999999995</v>
      </c>
      <c r="AN58" s="208">
        <v>-1.766</v>
      </c>
      <c r="AO58" s="208">
        <v>19.943000000000001</v>
      </c>
      <c r="AP58" s="208">
        <v>17.318000000000001</v>
      </c>
      <c r="AQ58" s="208">
        <v>73.521000000000001</v>
      </c>
      <c r="AR58" s="211">
        <v>18.841999999999999</v>
      </c>
    </row>
    <row r="59" spans="1:44" ht="15.75" thickBot="1" x14ac:dyDescent="0.3">
      <c r="A59" s="302" t="s">
        <v>1190</v>
      </c>
      <c r="B59" s="303">
        <v>65.763999999999996</v>
      </c>
      <c r="C59" s="213">
        <v>14.303000000000001</v>
      </c>
      <c r="D59" s="214">
        <v>14.105</v>
      </c>
      <c r="E59" s="214">
        <v>8.9640000000000004</v>
      </c>
      <c r="F59" s="214">
        <v>16.231000000000002</v>
      </c>
      <c r="G59" s="214">
        <v>12.161</v>
      </c>
      <c r="H59" s="215">
        <v>3.198</v>
      </c>
      <c r="I59" s="215">
        <v>0.72099999999999997</v>
      </c>
      <c r="J59" s="215">
        <v>-2.157</v>
      </c>
      <c r="K59" s="215">
        <v>1.5449999999999999</v>
      </c>
      <c r="L59" s="247">
        <v>1.58</v>
      </c>
      <c r="M59" s="248">
        <v>53.484999999999999</v>
      </c>
      <c r="N59" s="214">
        <v>1.5820000000000001</v>
      </c>
      <c r="O59" s="214">
        <v>7.42</v>
      </c>
      <c r="P59" s="214">
        <v>0.69099999999999995</v>
      </c>
      <c r="Q59" s="214">
        <v>2.5859999999999999</v>
      </c>
      <c r="R59" s="215">
        <v>6.6000000000000003E-2</v>
      </c>
      <c r="S59" s="215">
        <v>0.65600000000000003</v>
      </c>
      <c r="T59" s="215">
        <v>2.976</v>
      </c>
      <c r="U59" s="215">
        <v>0.435</v>
      </c>
      <c r="V59" s="304">
        <v>0.754</v>
      </c>
      <c r="W59" s="213">
        <v>27.611999999999998</v>
      </c>
      <c r="X59" s="214">
        <v>9.4429999999999996</v>
      </c>
      <c r="Y59" s="214">
        <v>9.7639999999999993</v>
      </c>
      <c r="Z59" s="214">
        <v>9.1809999999999992</v>
      </c>
      <c r="AA59" s="214">
        <v>9.7639999999999993</v>
      </c>
      <c r="AB59" s="215">
        <v>-1.595</v>
      </c>
      <c r="AC59" s="215">
        <v>-1.6040000000000001</v>
      </c>
      <c r="AD59" s="215">
        <v>-0.113</v>
      </c>
      <c r="AE59" s="215">
        <v>4.468</v>
      </c>
      <c r="AF59" s="247">
        <v>3.7309999999999999</v>
      </c>
      <c r="AG59" s="213">
        <v>9.4149999999999991</v>
      </c>
      <c r="AH59" s="214">
        <v>8.4779999999999998</v>
      </c>
      <c r="AI59" s="214">
        <v>8.0009999999999994</v>
      </c>
      <c r="AJ59" s="214">
        <v>4.4459999999999997</v>
      </c>
      <c r="AK59" s="214">
        <v>24.677</v>
      </c>
      <c r="AL59" s="214">
        <v>10.747</v>
      </c>
      <c r="AM59" s="215">
        <v>2.0179999999999998</v>
      </c>
      <c r="AN59" s="215">
        <v>-1.4890000000000001</v>
      </c>
      <c r="AO59" s="215">
        <v>-0.874</v>
      </c>
      <c r="AP59" s="215">
        <v>2.7360000000000002</v>
      </c>
      <c r="AQ59" s="215">
        <v>0.35599999999999998</v>
      </c>
      <c r="AR59" s="217">
        <v>2.14</v>
      </c>
    </row>
    <row r="61" spans="1:44" ht="15" customHeight="1" x14ac:dyDescent="0.25">
      <c r="A61" s="630" t="s">
        <v>1192</v>
      </c>
      <c r="B61" s="630"/>
      <c r="C61" s="630"/>
      <c r="D61" s="630"/>
      <c r="E61" s="630"/>
      <c r="F61" s="630"/>
      <c r="G61" s="630"/>
      <c r="H61" s="630"/>
      <c r="I61" s="630"/>
      <c r="J61" s="630"/>
      <c r="K61" s="630"/>
      <c r="L61" s="630"/>
      <c r="M61" s="630"/>
      <c r="N61" s="630"/>
      <c r="O61" s="630"/>
    </row>
    <row r="62" spans="1:44" x14ac:dyDescent="0.25">
      <c r="A62" s="630"/>
      <c r="B62" s="630"/>
      <c r="C62" s="630"/>
      <c r="D62" s="630"/>
      <c r="E62" s="630"/>
      <c r="F62" s="630"/>
      <c r="G62" s="630"/>
      <c r="H62" s="630"/>
      <c r="I62" s="630"/>
      <c r="J62" s="630"/>
      <c r="K62" s="630"/>
      <c r="L62" s="630"/>
      <c r="M62" s="630"/>
      <c r="N62" s="630"/>
      <c r="O62" s="630"/>
    </row>
    <row r="63" spans="1:44" x14ac:dyDescent="0.25">
      <c r="A63" s="598" t="s">
        <v>238</v>
      </c>
      <c r="B63" s="598"/>
      <c r="C63" s="598"/>
      <c r="D63" s="598"/>
      <c r="E63" s="598"/>
      <c r="F63" s="598"/>
      <c r="G63" s="598"/>
      <c r="H63" s="598"/>
      <c r="I63" s="598"/>
      <c r="J63" s="598"/>
      <c r="K63" s="598"/>
      <c r="L63" s="598"/>
      <c r="M63" s="598"/>
      <c r="N63" s="598"/>
      <c r="O63" s="598"/>
    </row>
    <row r="64" spans="1:44" ht="15" customHeight="1" x14ac:dyDescent="0.25"/>
  </sheetData>
  <mergeCells count="17">
    <mergeCell ref="A4:D4"/>
    <mergeCell ref="A5:A7"/>
    <mergeCell ref="B5:B7"/>
    <mergeCell ref="C5:L5"/>
    <mergeCell ref="M5:V5"/>
    <mergeCell ref="A61:O62"/>
    <mergeCell ref="A63:O63"/>
    <mergeCell ref="AG5:AR5"/>
    <mergeCell ref="C6:G6"/>
    <mergeCell ref="H6:L6"/>
    <mergeCell ref="M6:Q6"/>
    <mergeCell ref="R6:V6"/>
    <mergeCell ref="W6:AA6"/>
    <mergeCell ref="AB6:AF6"/>
    <mergeCell ref="AG6:AL6"/>
    <mergeCell ref="AM6:AR6"/>
    <mergeCell ref="W5:AF5"/>
  </mergeCells>
  <hyperlinks>
    <hyperlink ref="A2" location="'Appendix Table Menu'!A1" display="Return to Appendix Table Menu" xr:uid="{F63C652F-B0D1-43B0-BE15-16D5C8C7BF0F}"/>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82F80-50F9-44F9-8B1B-D75BAE7CF9EF}">
  <sheetPr>
    <tabColor theme="5"/>
  </sheetPr>
  <dimension ref="A1:Z63"/>
  <sheetViews>
    <sheetView zoomScale="90" zoomScaleNormal="90" workbookViewId="0">
      <pane ySplit="8" topLeftCell="A9" activePane="bottomLeft" state="frozen"/>
      <selection pane="bottomLeft"/>
    </sheetView>
  </sheetViews>
  <sheetFormatPr defaultColWidth="8.7109375" defaultRowHeight="15" x14ac:dyDescent="0.25"/>
  <cols>
    <col min="1" max="1" width="24.42578125" customWidth="1"/>
    <col min="2" max="2" width="10.7109375" bestFit="1" customWidth="1"/>
    <col min="4" max="4" width="7.7109375" customWidth="1"/>
    <col min="7" max="7" width="14" customWidth="1"/>
    <col min="9" max="9" width="8.140625" customWidth="1"/>
    <col min="12" max="12" width="14" customWidth="1"/>
    <col min="17" max="17" width="10.7109375" customWidth="1"/>
    <col min="22" max="22" width="10.140625" customWidth="1"/>
  </cols>
  <sheetData>
    <row r="1" spans="1:26" ht="21" x14ac:dyDescent="0.35">
      <c r="A1" s="63" t="s">
        <v>1214</v>
      </c>
      <c r="B1" s="249"/>
    </row>
    <row r="2" spans="1:26" x14ac:dyDescent="0.25">
      <c r="A2" s="2" t="s">
        <v>53</v>
      </c>
    </row>
    <row r="3" spans="1:26" x14ac:dyDescent="0.25">
      <c r="A3" s="2"/>
    </row>
    <row r="4" spans="1:26" ht="15.75" thickBot="1" x14ac:dyDescent="0.3">
      <c r="A4" s="620" t="s">
        <v>239</v>
      </c>
      <c r="B4" s="620"/>
      <c r="C4" s="620"/>
      <c r="D4" s="620"/>
    </row>
    <row r="5" spans="1:26" x14ac:dyDescent="0.25">
      <c r="A5" s="626" t="s">
        <v>1139</v>
      </c>
      <c r="B5" s="771" t="s">
        <v>241</v>
      </c>
      <c r="C5" s="718" t="s">
        <v>242</v>
      </c>
      <c r="D5" s="719"/>
      <c r="E5" s="719"/>
      <c r="F5" s="719"/>
      <c r="G5" s="719"/>
      <c r="H5" s="719"/>
      <c r="I5" s="719"/>
      <c r="J5" s="719"/>
      <c r="K5" s="719"/>
      <c r="L5" s="720"/>
      <c r="M5" s="628" t="s">
        <v>247</v>
      </c>
      <c r="N5" s="719"/>
      <c r="O5" s="719"/>
      <c r="P5" s="719"/>
      <c r="Q5" s="719"/>
      <c r="R5" s="719"/>
      <c r="S5" s="719"/>
      <c r="T5" s="719"/>
      <c r="U5" s="719"/>
      <c r="V5" s="626"/>
      <c r="W5" s="742" t="s">
        <v>253</v>
      </c>
      <c r="X5" s="627"/>
      <c r="Y5" s="627"/>
      <c r="Z5" s="628"/>
    </row>
    <row r="6" spans="1:26" x14ac:dyDescent="0.25">
      <c r="A6" s="760"/>
      <c r="B6" s="772"/>
      <c r="C6" s="764">
        <v>2019</v>
      </c>
      <c r="D6" s="765"/>
      <c r="E6" s="765"/>
      <c r="F6" s="765"/>
      <c r="G6" s="765"/>
      <c r="H6" s="765" t="s">
        <v>227</v>
      </c>
      <c r="I6" s="765"/>
      <c r="J6" s="765"/>
      <c r="K6" s="765"/>
      <c r="L6" s="766"/>
      <c r="M6" s="767">
        <v>2019</v>
      </c>
      <c r="N6" s="765"/>
      <c r="O6" s="765"/>
      <c r="P6" s="765"/>
      <c r="Q6" s="765"/>
      <c r="R6" s="765" t="s">
        <v>227</v>
      </c>
      <c r="S6" s="765"/>
      <c r="T6" s="765"/>
      <c r="U6" s="765"/>
      <c r="V6" s="768"/>
      <c r="W6" s="764">
        <v>2019</v>
      </c>
      <c r="X6" s="765"/>
      <c r="Y6" s="765" t="s">
        <v>227</v>
      </c>
      <c r="Z6" s="765"/>
    </row>
    <row r="7" spans="1:26" ht="30.75" thickBot="1" x14ac:dyDescent="0.3">
      <c r="A7" s="743"/>
      <c r="B7" s="773"/>
      <c r="C7" s="284" t="s">
        <v>69</v>
      </c>
      <c r="D7" s="285" t="s">
        <v>243</v>
      </c>
      <c r="E7" s="286" t="s">
        <v>244</v>
      </c>
      <c r="F7" s="286" t="s">
        <v>245</v>
      </c>
      <c r="G7" s="286" t="s">
        <v>246</v>
      </c>
      <c r="H7" s="286" t="s">
        <v>69</v>
      </c>
      <c r="I7" s="285" t="s">
        <v>243</v>
      </c>
      <c r="J7" s="286" t="s">
        <v>244</v>
      </c>
      <c r="K7" s="286" t="s">
        <v>245</v>
      </c>
      <c r="L7" s="287" t="s">
        <v>246</v>
      </c>
      <c r="M7" s="288" t="s">
        <v>248</v>
      </c>
      <c r="N7" s="286" t="s">
        <v>249</v>
      </c>
      <c r="O7" s="286" t="s">
        <v>250</v>
      </c>
      <c r="P7" s="286" t="s">
        <v>251</v>
      </c>
      <c r="Q7" s="286" t="s">
        <v>252</v>
      </c>
      <c r="R7" s="286" t="s">
        <v>248</v>
      </c>
      <c r="S7" s="286" t="s">
        <v>249</v>
      </c>
      <c r="T7" s="286" t="s">
        <v>250</v>
      </c>
      <c r="U7" s="286" t="s">
        <v>251</v>
      </c>
      <c r="V7" s="289" t="s">
        <v>252</v>
      </c>
      <c r="W7" s="284" t="s">
        <v>247</v>
      </c>
      <c r="X7" s="286" t="s">
        <v>254</v>
      </c>
      <c r="Y7" s="286" t="s">
        <v>247</v>
      </c>
      <c r="Z7" s="286" t="s">
        <v>254</v>
      </c>
    </row>
    <row r="8" spans="1:26" x14ac:dyDescent="0.25">
      <c r="A8" s="291" t="s">
        <v>209</v>
      </c>
      <c r="B8" s="292">
        <v>47449.38</v>
      </c>
      <c r="C8" s="293">
        <v>15291.788</v>
      </c>
      <c r="D8" s="294">
        <v>8212.33</v>
      </c>
      <c r="E8" s="294">
        <v>10873.52</v>
      </c>
      <c r="F8" s="294">
        <v>10984.922</v>
      </c>
      <c r="G8" s="294">
        <v>2086.8200000000002</v>
      </c>
      <c r="H8" s="294">
        <v>3309.6472413534261</v>
      </c>
      <c r="I8" s="294">
        <v>-37.543278248816726</v>
      </c>
      <c r="J8" s="294">
        <v>790.12967917186211</v>
      </c>
      <c r="K8" s="294">
        <v>3289.1332852977021</v>
      </c>
      <c r="L8" s="295">
        <v>155.24229550200863</v>
      </c>
      <c r="M8" s="296">
        <v>4250.1549999999997</v>
      </c>
      <c r="N8" s="294">
        <v>5522.5879999999997</v>
      </c>
      <c r="O8" s="294">
        <v>7597.08</v>
      </c>
      <c r="P8" s="294">
        <v>7051.4340000000002</v>
      </c>
      <c r="Q8" s="294">
        <v>20916.439999999999</v>
      </c>
      <c r="R8" s="294">
        <v>-1363.22</v>
      </c>
      <c r="S8" s="294">
        <v>-1113.4929999999999</v>
      </c>
      <c r="T8" s="294">
        <v>-610.94200000000001</v>
      </c>
      <c r="U8" s="294">
        <v>884.48400000000004</v>
      </c>
      <c r="V8" s="297">
        <v>10403.550999999999</v>
      </c>
      <c r="W8" s="293">
        <v>930</v>
      </c>
      <c r="X8" s="294">
        <v>1088</v>
      </c>
      <c r="Y8" s="294">
        <v>159.19060000000002</v>
      </c>
      <c r="Z8" s="294">
        <v>181.31920000000002</v>
      </c>
    </row>
    <row r="9" spans="1:26" x14ac:dyDescent="0.25">
      <c r="A9" s="299" t="s">
        <v>1140</v>
      </c>
      <c r="B9" s="300">
        <v>673.428</v>
      </c>
      <c r="C9" s="206">
        <v>261.35399999999998</v>
      </c>
      <c r="D9" s="207">
        <v>92.478999999999999</v>
      </c>
      <c r="E9" s="207">
        <v>156.25200000000001</v>
      </c>
      <c r="F9" s="207">
        <v>87.605000000000004</v>
      </c>
      <c r="G9" s="207">
        <v>75.738</v>
      </c>
      <c r="H9" s="208">
        <v>34.14860367033188</v>
      </c>
      <c r="I9" s="208">
        <v>1.1931071225691559</v>
      </c>
      <c r="J9" s="208">
        <v>10.666222145060049</v>
      </c>
      <c r="K9" s="208">
        <v>45.791275238402122</v>
      </c>
      <c r="L9" s="245">
        <v>19.897943452729034</v>
      </c>
      <c r="M9" s="246">
        <v>135.786</v>
      </c>
      <c r="N9" s="207">
        <v>159.80799999999999</v>
      </c>
      <c r="O9" s="207">
        <v>151.149</v>
      </c>
      <c r="P9" s="207">
        <v>80.67</v>
      </c>
      <c r="Q9" s="207">
        <v>83.43</v>
      </c>
      <c r="R9" s="208">
        <v>-44.578000000000003</v>
      </c>
      <c r="S9" s="208">
        <v>14.731999999999999</v>
      </c>
      <c r="T9" s="208">
        <v>48.557000000000002</v>
      </c>
      <c r="U9" s="208">
        <v>40.042000000000002</v>
      </c>
      <c r="V9" s="301">
        <v>60.030999999999999</v>
      </c>
      <c r="W9" s="339">
        <v>600</v>
      </c>
      <c r="X9" s="184">
        <v>810</v>
      </c>
      <c r="Y9" s="89">
        <v>103.54649999999998</v>
      </c>
      <c r="Z9" s="89">
        <v>135.86839999999995</v>
      </c>
    </row>
    <row r="10" spans="1:26" x14ac:dyDescent="0.25">
      <c r="A10" s="299" t="s">
        <v>1141</v>
      </c>
      <c r="B10" s="300">
        <v>96.31</v>
      </c>
      <c r="C10" s="206">
        <v>35.164000000000001</v>
      </c>
      <c r="D10" s="207">
        <v>27.972999999999999</v>
      </c>
      <c r="E10" s="207">
        <v>15.904999999999999</v>
      </c>
      <c r="F10" s="207">
        <v>13.244999999999999</v>
      </c>
      <c r="G10" s="207">
        <v>4.0229999999999997</v>
      </c>
      <c r="H10" s="208">
        <v>4.9724294295558682</v>
      </c>
      <c r="I10" s="208">
        <v>3.8824036858055844</v>
      </c>
      <c r="J10" s="208">
        <v>-1.0410719696759079</v>
      </c>
      <c r="K10" s="208">
        <v>2.7564483674801306</v>
      </c>
      <c r="L10" s="245">
        <v>-0.77810700072478722</v>
      </c>
      <c r="M10" s="246">
        <v>6.71</v>
      </c>
      <c r="N10" s="207">
        <v>6.3339999999999996</v>
      </c>
      <c r="O10" s="207">
        <v>6</v>
      </c>
      <c r="P10" s="207">
        <v>17.516999999999999</v>
      </c>
      <c r="Q10" s="207">
        <v>52.488</v>
      </c>
      <c r="R10" s="208">
        <v>1.052</v>
      </c>
      <c r="S10" s="208">
        <v>-0.17</v>
      </c>
      <c r="T10" s="208">
        <v>-4.9379999999999997</v>
      </c>
      <c r="U10" s="208">
        <v>-0.70599999999999996</v>
      </c>
      <c r="V10" s="301">
        <v>18.309000000000001</v>
      </c>
      <c r="W10" s="339">
        <v>1100</v>
      </c>
      <c r="X10" s="184">
        <v>1230</v>
      </c>
      <c r="Y10" s="89">
        <v>120.1576</v>
      </c>
      <c r="Z10" s="89">
        <v>184.83500000000004</v>
      </c>
    </row>
    <row r="11" spans="1:26" x14ac:dyDescent="0.25">
      <c r="A11" s="299" t="s">
        <v>1142</v>
      </c>
      <c r="B11" s="300">
        <v>992.11400000000003</v>
      </c>
      <c r="C11" s="206">
        <v>372.57</v>
      </c>
      <c r="D11" s="207">
        <v>119.533</v>
      </c>
      <c r="E11" s="207">
        <v>219.73599999999999</v>
      </c>
      <c r="F11" s="207">
        <v>217.08600000000001</v>
      </c>
      <c r="G11" s="207">
        <v>63.189</v>
      </c>
      <c r="H11" s="208">
        <v>149.87736778831416</v>
      </c>
      <c r="I11" s="208">
        <v>20.387104411693215</v>
      </c>
      <c r="J11" s="208">
        <v>-15.11025925584053</v>
      </c>
      <c r="K11" s="208">
        <v>76.05239402749902</v>
      </c>
      <c r="L11" s="245">
        <v>7.0433429455916992</v>
      </c>
      <c r="M11" s="246">
        <v>57.643999999999998</v>
      </c>
      <c r="N11" s="207">
        <v>89.213999999999999</v>
      </c>
      <c r="O11" s="207">
        <v>174.94900000000001</v>
      </c>
      <c r="P11" s="207">
        <v>206.84100000000001</v>
      </c>
      <c r="Q11" s="207">
        <v>417.91500000000002</v>
      </c>
      <c r="R11" s="208">
        <v>5.2329999999999997</v>
      </c>
      <c r="S11" s="208">
        <v>-20.923999999999999</v>
      </c>
      <c r="T11" s="208">
        <v>-54.652999999999999</v>
      </c>
      <c r="U11" s="208">
        <v>68.835999999999999</v>
      </c>
      <c r="V11" s="301">
        <v>250.55199999999999</v>
      </c>
      <c r="W11" s="339">
        <v>930</v>
      </c>
      <c r="X11" s="184">
        <v>1090</v>
      </c>
      <c r="Y11" s="89">
        <v>146.12599999999998</v>
      </c>
      <c r="Z11" s="89">
        <v>184.62559999999996</v>
      </c>
    </row>
    <row r="12" spans="1:26" x14ac:dyDescent="0.25">
      <c r="A12" s="299" t="s">
        <v>1143</v>
      </c>
      <c r="B12" s="300">
        <v>436.05900000000003</v>
      </c>
      <c r="C12" s="206">
        <v>182.36199999999999</v>
      </c>
      <c r="D12" s="207">
        <v>83.596999999999994</v>
      </c>
      <c r="E12" s="207">
        <v>95.376000000000005</v>
      </c>
      <c r="F12" s="207">
        <v>35.72</v>
      </c>
      <c r="G12" s="207">
        <v>39.003999999999998</v>
      </c>
      <c r="H12" s="208">
        <v>-5.6683943781379496</v>
      </c>
      <c r="I12" s="208">
        <v>4.24</v>
      </c>
      <c r="J12" s="208">
        <v>15.142038788272446</v>
      </c>
      <c r="K12" s="208">
        <v>9.7500785374466936</v>
      </c>
      <c r="L12" s="245">
        <v>-5.8450999613036325</v>
      </c>
      <c r="M12" s="246">
        <v>79.049000000000007</v>
      </c>
      <c r="N12" s="207">
        <v>129.12799999999999</v>
      </c>
      <c r="O12" s="207">
        <v>112.39700000000001</v>
      </c>
      <c r="P12" s="207">
        <v>41.81</v>
      </c>
      <c r="Q12" s="207">
        <v>37.854999999999997</v>
      </c>
      <c r="R12" s="208">
        <v>-50.713999999999999</v>
      </c>
      <c r="S12" s="208">
        <v>6.6820000000000004</v>
      </c>
      <c r="T12" s="208">
        <v>29.623000000000001</v>
      </c>
      <c r="U12" s="208">
        <v>22.427</v>
      </c>
      <c r="V12" s="301">
        <v>20.369</v>
      </c>
      <c r="W12" s="339">
        <v>570</v>
      </c>
      <c r="X12" s="184">
        <v>740</v>
      </c>
      <c r="Y12" s="89">
        <v>73.54649999999998</v>
      </c>
      <c r="Z12" s="89">
        <v>60.642600000000016</v>
      </c>
    </row>
    <row r="13" spans="1:26" x14ac:dyDescent="0.25">
      <c r="A13" s="299" t="s">
        <v>1144</v>
      </c>
      <c r="B13" s="300">
        <v>6242.05</v>
      </c>
      <c r="C13" s="206">
        <v>2145.3449999999998</v>
      </c>
      <c r="D13" s="207">
        <v>918.69899999999996</v>
      </c>
      <c r="E13" s="207">
        <v>1407.9960000000001</v>
      </c>
      <c r="F13" s="207">
        <v>1638.2629999999999</v>
      </c>
      <c r="G13" s="207">
        <v>131.74700000000001</v>
      </c>
      <c r="H13" s="208">
        <v>417.50730817265065</v>
      </c>
      <c r="I13" s="208">
        <v>43.967904260205806</v>
      </c>
      <c r="J13" s="208">
        <v>103.427282606286</v>
      </c>
      <c r="K13" s="208">
        <v>402.7194285005387</v>
      </c>
      <c r="L13" s="245">
        <v>23.213019734469256</v>
      </c>
      <c r="M13" s="246">
        <v>269.38299999999998</v>
      </c>
      <c r="N13" s="207">
        <v>227.81299999999999</v>
      </c>
      <c r="O13" s="207">
        <v>381.18599999999998</v>
      </c>
      <c r="P13" s="207">
        <v>554.58600000000001</v>
      </c>
      <c r="Q13" s="207">
        <v>4637.6890000000003</v>
      </c>
      <c r="R13" s="208">
        <v>-7.0730000000000004</v>
      </c>
      <c r="S13" s="208">
        <v>-133.215</v>
      </c>
      <c r="T13" s="208">
        <v>-289.02</v>
      </c>
      <c r="U13" s="208">
        <v>-281.32299999999998</v>
      </c>
      <c r="V13" s="301">
        <v>1735.134</v>
      </c>
      <c r="W13" s="339">
        <v>1500</v>
      </c>
      <c r="X13" s="184">
        <v>1604</v>
      </c>
      <c r="Y13" s="89">
        <v>415.64100000000008</v>
      </c>
      <c r="Z13" s="89">
        <v>415.125</v>
      </c>
    </row>
    <row r="14" spans="1:26" x14ac:dyDescent="0.25">
      <c r="A14" s="299" t="s">
        <v>1145</v>
      </c>
      <c r="B14" s="300">
        <v>802.08500000000004</v>
      </c>
      <c r="C14" s="206">
        <v>266.96199999999999</v>
      </c>
      <c r="D14" s="207">
        <v>88.176000000000002</v>
      </c>
      <c r="E14" s="207">
        <v>192.54</v>
      </c>
      <c r="F14" s="207">
        <v>226.45500000000001</v>
      </c>
      <c r="G14" s="207">
        <v>27.952000000000002</v>
      </c>
      <c r="H14" s="208">
        <v>64.337254136735893</v>
      </c>
      <c r="I14" s="208">
        <v>-6.0620000000000003</v>
      </c>
      <c r="J14" s="208">
        <v>22.002445030033996</v>
      </c>
      <c r="K14" s="208">
        <v>75.034999999999997</v>
      </c>
      <c r="L14" s="245">
        <v>-0.25193573421740439</v>
      </c>
      <c r="M14" s="246">
        <v>41.844000000000001</v>
      </c>
      <c r="N14" s="207">
        <v>37.311999999999998</v>
      </c>
      <c r="O14" s="207">
        <v>60.396999999999998</v>
      </c>
      <c r="P14" s="207">
        <v>96.561000000000007</v>
      </c>
      <c r="Q14" s="207">
        <v>543.57899999999995</v>
      </c>
      <c r="R14" s="208">
        <v>-0.25900000000000001</v>
      </c>
      <c r="S14" s="208">
        <v>-38.47</v>
      </c>
      <c r="T14" s="208">
        <v>-101.02200000000001</v>
      </c>
      <c r="U14" s="208">
        <v>-36.735999999999997</v>
      </c>
      <c r="V14" s="301">
        <v>348.25799999999998</v>
      </c>
      <c r="W14" s="339">
        <v>1300</v>
      </c>
      <c r="X14" s="184">
        <v>1380</v>
      </c>
      <c r="Y14" s="89">
        <v>450.80319999999995</v>
      </c>
      <c r="Z14" s="89">
        <v>439.35130000000004</v>
      </c>
    </row>
    <row r="15" spans="1:26" x14ac:dyDescent="0.25">
      <c r="A15" s="299" t="s">
        <v>1146</v>
      </c>
      <c r="B15" s="300">
        <v>518.14200000000005</v>
      </c>
      <c r="C15" s="206">
        <v>104.468</v>
      </c>
      <c r="D15" s="207">
        <v>176.65299999999999</v>
      </c>
      <c r="E15" s="207">
        <v>109.539</v>
      </c>
      <c r="F15" s="207">
        <v>124.509</v>
      </c>
      <c r="G15" s="207">
        <v>2.9729999999999999</v>
      </c>
      <c r="H15" s="208">
        <v>28.439641984683419</v>
      </c>
      <c r="I15" s="208">
        <v>-3.848479352769413</v>
      </c>
      <c r="J15" s="208">
        <v>20.706207112418429</v>
      </c>
      <c r="K15" s="208">
        <v>37.552671702348292</v>
      </c>
      <c r="L15" s="245">
        <v>-0.41</v>
      </c>
      <c r="M15" s="246">
        <v>53.19</v>
      </c>
      <c r="N15" s="207">
        <v>28.513000000000002</v>
      </c>
      <c r="O15" s="207">
        <v>64.8</v>
      </c>
      <c r="P15" s="207">
        <v>94.602000000000004</v>
      </c>
      <c r="Q15" s="207">
        <v>260.959</v>
      </c>
      <c r="R15" s="208">
        <v>4.4610000000000003</v>
      </c>
      <c r="S15" s="208">
        <v>-9.9139999999999997</v>
      </c>
      <c r="T15" s="208">
        <v>-12.195</v>
      </c>
      <c r="U15" s="208">
        <v>-3.3479999999999999</v>
      </c>
      <c r="V15" s="301">
        <v>109.774</v>
      </c>
      <c r="W15" s="339">
        <v>1000</v>
      </c>
      <c r="X15" s="184">
        <v>1180</v>
      </c>
      <c r="Y15" s="89">
        <v>85.480400000000031</v>
      </c>
      <c r="Z15" s="89">
        <v>121.76999999999998</v>
      </c>
    </row>
    <row r="16" spans="1:26" x14ac:dyDescent="0.25">
      <c r="A16" s="299" t="s">
        <v>1147</v>
      </c>
      <c r="B16" s="300">
        <v>117.551</v>
      </c>
      <c r="C16" s="206">
        <v>45.756999999999998</v>
      </c>
      <c r="D16" s="207">
        <v>13.648999999999999</v>
      </c>
      <c r="E16" s="207">
        <v>33.247999999999998</v>
      </c>
      <c r="F16" s="207">
        <v>18.236999999999998</v>
      </c>
      <c r="G16" s="207">
        <v>6.66</v>
      </c>
      <c r="H16" s="208">
        <v>12.799862258736539</v>
      </c>
      <c r="I16" s="208">
        <v>-1.0452308626375233</v>
      </c>
      <c r="J16" s="208">
        <v>2.9039714927005118</v>
      </c>
      <c r="K16" s="208">
        <v>5.2869002287170259</v>
      </c>
      <c r="L16" s="245">
        <v>-0.93271330955247322</v>
      </c>
      <c r="M16" s="246">
        <v>9.76</v>
      </c>
      <c r="N16" s="207">
        <v>7.8570000000000002</v>
      </c>
      <c r="O16" s="207">
        <v>13.680999999999999</v>
      </c>
      <c r="P16" s="207">
        <v>29.786000000000001</v>
      </c>
      <c r="Q16" s="207">
        <v>53.813000000000002</v>
      </c>
      <c r="R16" s="208">
        <v>-3.24</v>
      </c>
      <c r="S16" s="208">
        <v>-2.2429999999999999</v>
      </c>
      <c r="T16" s="208">
        <v>-4.0919999999999996</v>
      </c>
      <c r="U16" s="208">
        <v>4.867</v>
      </c>
      <c r="V16" s="301">
        <v>30.53</v>
      </c>
      <c r="W16" s="339">
        <v>950</v>
      </c>
      <c r="X16" s="184">
        <v>1128</v>
      </c>
      <c r="Y16" s="89">
        <v>100.80319999999995</v>
      </c>
      <c r="Z16" s="89">
        <v>158.60929999999996</v>
      </c>
    </row>
    <row r="17" spans="1:26" x14ac:dyDescent="0.25">
      <c r="A17" s="299" t="s">
        <v>1148</v>
      </c>
      <c r="B17" s="300">
        <v>183.779</v>
      </c>
      <c r="C17" s="206">
        <v>21.27</v>
      </c>
      <c r="D17" s="207">
        <v>24.286999999999999</v>
      </c>
      <c r="E17" s="207">
        <v>46.423999999999999</v>
      </c>
      <c r="F17" s="207">
        <v>91.798000000000002</v>
      </c>
      <c r="G17" s="207">
        <v>0</v>
      </c>
      <c r="H17" s="208">
        <v>-0.59637927149594183</v>
      </c>
      <c r="I17" s="208">
        <v>2.6451275748317311</v>
      </c>
      <c r="J17" s="208">
        <v>2.9455843433446351</v>
      </c>
      <c r="K17" s="208">
        <v>27.952072103810227</v>
      </c>
      <c r="L17" s="245">
        <v>0</v>
      </c>
      <c r="M17" s="246">
        <v>19.024000000000001</v>
      </c>
      <c r="N17" s="207">
        <v>6.1369999999999996</v>
      </c>
      <c r="O17" s="207">
        <v>9.51</v>
      </c>
      <c r="P17" s="207">
        <v>13.61</v>
      </c>
      <c r="Q17" s="207">
        <v>133.17400000000001</v>
      </c>
      <c r="R17" s="208">
        <v>-0.20100000000000001</v>
      </c>
      <c r="S17" s="208">
        <v>-4.3010000000000002</v>
      </c>
      <c r="T17" s="208">
        <v>-15.8</v>
      </c>
      <c r="U17" s="208">
        <v>-9.3989999999999991</v>
      </c>
      <c r="V17" s="301">
        <v>68.02</v>
      </c>
      <c r="W17" s="339">
        <v>1500</v>
      </c>
      <c r="X17" s="184">
        <v>1583</v>
      </c>
      <c r="Y17" s="89">
        <v>572.41579999999999</v>
      </c>
      <c r="Z17" s="89">
        <v>537.83500000000004</v>
      </c>
    </row>
    <row r="18" spans="1:26" x14ac:dyDescent="0.25">
      <c r="A18" s="299" t="s">
        <v>1149</v>
      </c>
      <c r="B18" s="300">
        <v>2962.5189999999998</v>
      </c>
      <c r="C18" s="206">
        <v>989.09100000000001</v>
      </c>
      <c r="D18" s="207">
        <v>364.75400000000002</v>
      </c>
      <c r="E18" s="207">
        <v>696.76300000000003</v>
      </c>
      <c r="F18" s="207">
        <v>739.14499999999998</v>
      </c>
      <c r="G18" s="207">
        <v>172.76599999999999</v>
      </c>
      <c r="H18" s="208">
        <v>321.71665646529033</v>
      </c>
      <c r="I18" s="208">
        <v>-10.839575460495427</v>
      </c>
      <c r="J18" s="208">
        <v>59.458089706231604</v>
      </c>
      <c r="K18" s="208">
        <v>257.81351331879068</v>
      </c>
      <c r="L18" s="245">
        <v>25.830415961328253</v>
      </c>
      <c r="M18" s="246">
        <v>148.596</v>
      </c>
      <c r="N18" s="207">
        <v>177.89699999999999</v>
      </c>
      <c r="O18" s="207">
        <v>345.35899999999998</v>
      </c>
      <c r="P18" s="207">
        <v>493.92599999999999</v>
      </c>
      <c r="Q18" s="207">
        <v>1692.373</v>
      </c>
      <c r="R18" s="208">
        <v>-33.719000000000001</v>
      </c>
      <c r="S18" s="208">
        <v>-88.795000000000002</v>
      </c>
      <c r="T18" s="208">
        <v>-139.65299999999999</v>
      </c>
      <c r="U18" s="208">
        <v>-15.58</v>
      </c>
      <c r="V18" s="301">
        <v>996.53700000000003</v>
      </c>
      <c r="W18" s="339">
        <v>1100</v>
      </c>
      <c r="X18" s="184">
        <v>1240</v>
      </c>
      <c r="Y18" s="89">
        <v>250.80319999999995</v>
      </c>
      <c r="Z18" s="89">
        <v>235.33500000000004</v>
      </c>
    </row>
    <row r="19" spans="1:26" x14ac:dyDescent="0.25">
      <c r="A19" s="299" t="s">
        <v>1150</v>
      </c>
      <c r="B19" s="300">
        <v>1508.115</v>
      </c>
      <c r="C19" s="206">
        <v>582.84299999999996</v>
      </c>
      <c r="D19" s="207">
        <v>186.16800000000001</v>
      </c>
      <c r="E19" s="207">
        <v>367.87700000000001</v>
      </c>
      <c r="F19" s="207">
        <v>246.459</v>
      </c>
      <c r="G19" s="207">
        <v>124.768</v>
      </c>
      <c r="H19" s="208">
        <v>191.79568374505581</v>
      </c>
      <c r="I19" s="208">
        <v>-2.9777492531365133</v>
      </c>
      <c r="J19" s="208">
        <v>16.302783226315864</v>
      </c>
      <c r="K19" s="208">
        <v>117.2186132369285</v>
      </c>
      <c r="L19" s="245">
        <v>-3.2525245175239106</v>
      </c>
      <c r="M19" s="246">
        <v>167.12299999999999</v>
      </c>
      <c r="N19" s="207">
        <v>212.42</v>
      </c>
      <c r="O19" s="207">
        <v>248.48500000000001</v>
      </c>
      <c r="P19" s="207">
        <v>265.70100000000002</v>
      </c>
      <c r="Q19" s="207">
        <v>544.13400000000001</v>
      </c>
      <c r="R19" s="208">
        <v>-67.67</v>
      </c>
      <c r="S19" s="208">
        <v>17.831</v>
      </c>
      <c r="T19" s="208">
        <v>4.7549999999999999</v>
      </c>
      <c r="U19" s="208">
        <v>26.239000000000001</v>
      </c>
      <c r="V19" s="301">
        <v>356.45600000000002</v>
      </c>
      <c r="W19" s="339">
        <v>850</v>
      </c>
      <c r="X19" s="184">
        <v>1040</v>
      </c>
      <c r="Y19" s="89">
        <v>131.44889999999998</v>
      </c>
      <c r="Z19" s="89">
        <v>151.6096</v>
      </c>
    </row>
    <row r="20" spans="1:26" x14ac:dyDescent="0.25">
      <c r="A20" s="299" t="s">
        <v>1151</v>
      </c>
      <c r="B20" s="300">
        <v>203.77500000000001</v>
      </c>
      <c r="C20" s="206">
        <v>83.251000000000005</v>
      </c>
      <c r="D20" s="207">
        <v>24.335000000000001</v>
      </c>
      <c r="E20" s="207">
        <v>36.277000000000001</v>
      </c>
      <c r="F20" s="207">
        <v>59.600999999999999</v>
      </c>
      <c r="G20" s="207">
        <v>0.311</v>
      </c>
      <c r="H20" s="208">
        <v>14.978067526097904</v>
      </c>
      <c r="I20" s="208">
        <v>1.1835576751831214</v>
      </c>
      <c r="J20" s="208">
        <v>-2.6433576567422716</v>
      </c>
      <c r="K20" s="208">
        <v>4.9594891718920113</v>
      </c>
      <c r="L20" s="245">
        <v>-0.123</v>
      </c>
      <c r="M20" s="246">
        <v>11.385999999999999</v>
      </c>
      <c r="N20" s="207">
        <v>8.6489999999999991</v>
      </c>
      <c r="O20" s="207">
        <v>9.6310000000000002</v>
      </c>
      <c r="P20" s="207">
        <v>15.939</v>
      </c>
      <c r="Q20" s="207">
        <v>149.303</v>
      </c>
      <c r="R20" s="208">
        <v>-4.66</v>
      </c>
      <c r="S20" s="208">
        <v>-2.4089999999999998</v>
      </c>
      <c r="T20" s="208">
        <v>-10.547000000000001</v>
      </c>
      <c r="U20" s="208">
        <v>-13.036</v>
      </c>
      <c r="V20" s="301">
        <v>63.85</v>
      </c>
      <c r="W20" s="339">
        <v>1500</v>
      </c>
      <c r="X20" s="184">
        <v>1630</v>
      </c>
      <c r="Y20" s="89">
        <v>454.83500000000004</v>
      </c>
      <c r="Z20" s="89">
        <v>519.51199999999994</v>
      </c>
    </row>
    <row r="21" spans="1:26" x14ac:dyDescent="0.25">
      <c r="A21" s="299" t="s">
        <v>1152</v>
      </c>
      <c r="B21" s="300">
        <v>196.31100000000001</v>
      </c>
      <c r="C21" s="206">
        <v>82.474999999999994</v>
      </c>
      <c r="D21" s="207">
        <v>39.893000000000001</v>
      </c>
      <c r="E21" s="207">
        <v>33.686999999999998</v>
      </c>
      <c r="F21" s="207">
        <v>27.068999999999999</v>
      </c>
      <c r="G21" s="207">
        <v>13.186999999999999</v>
      </c>
      <c r="H21" s="208">
        <v>20.506238396240953</v>
      </c>
      <c r="I21" s="208">
        <v>9.4550000000000001</v>
      </c>
      <c r="J21" s="208">
        <v>3.8032953618531535</v>
      </c>
      <c r="K21" s="208">
        <v>9.6478295724833227</v>
      </c>
      <c r="L21" s="245">
        <v>-4.1477263569524441</v>
      </c>
      <c r="M21" s="246">
        <v>20.817</v>
      </c>
      <c r="N21" s="207">
        <v>31.715</v>
      </c>
      <c r="O21" s="207">
        <v>44.485999999999997</v>
      </c>
      <c r="P21" s="207">
        <v>35.76</v>
      </c>
      <c r="Q21" s="207">
        <v>53.405999999999999</v>
      </c>
      <c r="R21" s="208">
        <v>-6.45</v>
      </c>
      <c r="S21" s="208">
        <v>-11.52</v>
      </c>
      <c r="T21" s="208">
        <v>5.968</v>
      </c>
      <c r="U21" s="208">
        <v>16.706</v>
      </c>
      <c r="V21" s="301">
        <v>38.225000000000001</v>
      </c>
      <c r="W21" s="339">
        <v>750</v>
      </c>
      <c r="X21" s="184">
        <v>880</v>
      </c>
      <c r="Y21" s="89">
        <v>135.96540000000005</v>
      </c>
      <c r="Z21" s="89">
        <v>148.38430000000005</v>
      </c>
    </row>
    <row r="22" spans="1:26" x14ac:dyDescent="0.25">
      <c r="A22" s="299" t="s">
        <v>1153</v>
      </c>
      <c r="B22" s="300">
        <v>1771.9970000000001</v>
      </c>
      <c r="C22" s="206">
        <v>454.67399999999998</v>
      </c>
      <c r="D22" s="207">
        <v>431.66800000000001</v>
      </c>
      <c r="E22" s="207">
        <v>418.298</v>
      </c>
      <c r="F22" s="207">
        <v>431.42899999999997</v>
      </c>
      <c r="G22" s="207">
        <v>35.927999999999997</v>
      </c>
      <c r="H22" s="208">
        <v>80.264617490189735</v>
      </c>
      <c r="I22" s="208">
        <v>-16.716616620931891</v>
      </c>
      <c r="J22" s="208">
        <v>-19.831241905855364</v>
      </c>
      <c r="K22" s="208">
        <v>100.52916565323015</v>
      </c>
      <c r="L22" s="245">
        <v>7.2475280244278508</v>
      </c>
      <c r="M22" s="246">
        <v>189.529</v>
      </c>
      <c r="N22" s="207">
        <v>226.26400000000001</v>
      </c>
      <c r="O22" s="207">
        <v>295.19</v>
      </c>
      <c r="P22" s="207">
        <v>311.29899999999998</v>
      </c>
      <c r="Q22" s="207">
        <v>680.97500000000002</v>
      </c>
      <c r="R22" s="208">
        <v>-41.84</v>
      </c>
      <c r="S22" s="208">
        <v>-29.190999999999999</v>
      </c>
      <c r="T22" s="208">
        <v>-17.042999999999999</v>
      </c>
      <c r="U22" s="208">
        <v>9.6189999999999998</v>
      </c>
      <c r="V22" s="301">
        <v>255.17400000000001</v>
      </c>
      <c r="W22" s="339">
        <v>880</v>
      </c>
      <c r="X22" s="184">
        <v>1010</v>
      </c>
      <c r="Y22" s="89">
        <v>96.125999999999976</v>
      </c>
      <c r="Z22" s="89">
        <v>95.480400000000031</v>
      </c>
    </row>
    <row r="23" spans="1:26" x14ac:dyDescent="0.25">
      <c r="A23" s="299" t="s">
        <v>1154</v>
      </c>
      <c r="B23" s="300">
        <v>868.52800000000002</v>
      </c>
      <c r="C23" s="206">
        <v>349.71100000000001</v>
      </c>
      <c r="D23" s="207">
        <v>136.56899999999999</v>
      </c>
      <c r="E23" s="207">
        <v>231.441</v>
      </c>
      <c r="F23" s="207">
        <v>112.51</v>
      </c>
      <c r="G23" s="207">
        <v>38.296999999999997</v>
      </c>
      <c r="H23" s="208">
        <v>67.685281220285802</v>
      </c>
      <c r="I23" s="208">
        <v>-12.798455782924604</v>
      </c>
      <c r="J23" s="208">
        <v>33.639629512322074</v>
      </c>
      <c r="K23" s="208">
        <v>9.8814747051637823</v>
      </c>
      <c r="L23" s="245">
        <v>0.45335281282632789</v>
      </c>
      <c r="M23" s="246">
        <v>92.430999999999997</v>
      </c>
      <c r="N23" s="207">
        <v>205.012</v>
      </c>
      <c r="O23" s="207">
        <v>264.82</v>
      </c>
      <c r="P23" s="207">
        <v>140.58699999999999</v>
      </c>
      <c r="Q23" s="207">
        <v>126.37</v>
      </c>
      <c r="R23" s="208">
        <v>-32.317</v>
      </c>
      <c r="S23" s="208">
        <v>-5.0430000000000001</v>
      </c>
      <c r="T23" s="208">
        <v>42.851999999999997</v>
      </c>
      <c r="U23" s="208">
        <v>49.603000000000002</v>
      </c>
      <c r="V23" s="301">
        <v>66.292000000000002</v>
      </c>
      <c r="W23" s="339">
        <v>660</v>
      </c>
      <c r="X23" s="184">
        <v>840</v>
      </c>
      <c r="Y23" s="89">
        <v>32.900899999999979</v>
      </c>
      <c r="Z23" s="89">
        <v>69.190600000000018</v>
      </c>
    </row>
    <row r="24" spans="1:26" x14ac:dyDescent="0.25">
      <c r="A24" s="299" t="s">
        <v>1155</v>
      </c>
      <c r="B24" s="300">
        <v>410.654</v>
      </c>
      <c r="C24" s="206">
        <v>160.43</v>
      </c>
      <c r="D24" s="207">
        <v>60.481000000000002</v>
      </c>
      <c r="E24" s="207">
        <v>99.819000000000003</v>
      </c>
      <c r="F24" s="207">
        <v>81.738</v>
      </c>
      <c r="G24" s="207">
        <v>8.1859999999999999</v>
      </c>
      <c r="H24" s="208">
        <v>31.154321480291809</v>
      </c>
      <c r="I24" s="208">
        <v>-8.7721970067650687</v>
      </c>
      <c r="J24" s="208">
        <v>10.452635046170064</v>
      </c>
      <c r="K24" s="208">
        <v>28.970357902134047</v>
      </c>
      <c r="L24" s="245">
        <v>-1.2090106321634322</v>
      </c>
      <c r="M24" s="246">
        <v>56.317</v>
      </c>
      <c r="N24" s="207">
        <v>98.552000000000007</v>
      </c>
      <c r="O24" s="207">
        <v>107.98699999999999</v>
      </c>
      <c r="P24" s="207">
        <v>63.341999999999999</v>
      </c>
      <c r="Q24" s="207">
        <v>64.090999999999994</v>
      </c>
      <c r="R24" s="208">
        <v>-33.774000000000001</v>
      </c>
      <c r="S24" s="208">
        <v>2.3180000000000001</v>
      </c>
      <c r="T24" s="208">
        <v>32.951999999999998</v>
      </c>
      <c r="U24" s="208">
        <v>36.25</v>
      </c>
      <c r="V24" s="301">
        <v>41.252000000000002</v>
      </c>
      <c r="W24" s="339">
        <v>650</v>
      </c>
      <c r="X24" s="184">
        <v>802</v>
      </c>
      <c r="Y24" s="89">
        <v>114.3528</v>
      </c>
      <c r="Z24" s="89">
        <v>96.513400000000047</v>
      </c>
    </row>
    <row r="25" spans="1:26" x14ac:dyDescent="0.25">
      <c r="A25" s="299" t="s">
        <v>1156</v>
      </c>
      <c r="B25" s="300">
        <v>427.18799999999999</v>
      </c>
      <c r="C25" s="206">
        <v>193.209</v>
      </c>
      <c r="D25" s="207">
        <v>69.924999999999997</v>
      </c>
      <c r="E25" s="207">
        <v>89.844999999999999</v>
      </c>
      <c r="F25" s="207">
        <v>59.478000000000002</v>
      </c>
      <c r="G25" s="207">
        <v>14.731</v>
      </c>
      <c r="H25" s="208">
        <v>36.145194553708279</v>
      </c>
      <c r="I25" s="208">
        <v>7.7396560172731403</v>
      </c>
      <c r="J25" s="208">
        <v>6.9934212325918486</v>
      </c>
      <c r="K25" s="208">
        <v>16.57</v>
      </c>
      <c r="L25" s="245">
        <v>-3.2275858094296237</v>
      </c>
      <c r="M25" s="246">
        <v>61.256</v>
      </c>
      <c r="N25" s="207">
        <v>97.707999999999998</v>
      </c>
      <c r="O25" s="207">
        <v>107.9</v>
      </c>
      <c r="P25" s="207">
        <v>59.829000000000001</v>
      </c>
      <c r="Q25" s="207">
        <v>81.88</v>
      </c>
      <c r="R25" s="208">
        <v>-34.655999999999999</v>
      </c>
      <c r="S25" s="208">
        <v>3.9049999999999998</v>
      </c>
      <c r="T25" s="208">
        <v>34.811999999999998</v>
      </c>
      <c r="U25" s="208">
        <v>27.975000000000001</v>
      </c>
      <c r="V25" s="301">
        <v>45.021999999999998</v>
      </c>
      <c r="W25" s="339">
        <v>650</v>
      </c>
      <c r="X25" s="184">
        <v>859</v>
      </c>
      <c r="Y25" s="89">
        <v>101.28830000000005</v>
      </c>
      <c r="Z25" s="89">
        <v>118.23910000000001</v>
      </c>
    </row>
    <row r="26" spans="1:26" x14ac:dyDescent="0.25">
      <c r="A26" s="299" t="s">
        <v>1157</v>
      </c>
      <c r="B26" s="300">
        <v>623.32299999999998</v>
      </c>
      <c r="C26" s="206">
        <v>238.18</v>
      </c>
      <c r="D26" s="207">
        <v>125.408</v>
      </c>
      <c r="E26" s="207">
        <v>146.84700000000001</v>
      </c>
      <c r="F26" s="207">
        <v>57.828000000000003</v>
      </c>
      <c r="G26" s="207">
        <v>55.06</v>
      </c>
      <c r="H26" s="208">
        <v>21.231075023644806</v>
      </c>
      <c r="I26" s="208">
        <v>19.14069790688221</v>
      </c>
      <c r="J26" s="208">
        <v>20.589516787400221</v>
      </c>
      <c r="K26" s="208">
        <v>15.273394247635654</v>
      </c>
      <c r="L26" s="245">
        <v>-1.7658742360232209</v>
      </c>
      <c r="M26" s="246">
        <v>103.485</v>
      </c>
      <c r="N26" s="207">
        <v>168.184</v>
      </c>
      <c r="O26" s="207">
        <v>141.26</v>
      </c>
      <c r="P26" s="207">
        <v>79.644000000000005</v>
      </c>
      <c r="Q26" s="207">
        <v>76.293000000000006</v>
      </c>
      <c r="R26" s="208">
        <v>-53.27</v>
      </c>
      <c r="S26" s="208">
        <v>18.693999999999999</v>
      </c>
      <c r="T26" s="208">
        <v>34.26</v>
      </c>
      <c r="U26" s="208">
        <v>39.226999999999997</v>
      </c>
      <c r="V26" s="301">
        <v>49.542000000000002</v>
      </c>
      <c r="W26" s="339">
        <v>600</v>
      </c>
      <c r="X26" s="184">
        <v>774</v>
      </c>
      <c r="Y26" s="89">
        <v>77.417400000000043</v>
      </c>
      <c r="Z26" s="89">
        <v>115.54589999999996</v>
      </c>
    </row>
    <row r="27" spans="1:26" x14ac:dyDescent="0.25">
      <c r="A27" s="299" t="s">
        <v>1158</v>
      </c>
      <c r="B27" s="300">
        <v>646.22799999999995</v>
      </c>
      <c r="C27" s="206">
        <v>255.89</v>
      </c>
      <c r="D27" s="207">
        <v>130.00800000000001</v>
      </c>
      <c r="E27" s="207">
        <v>107.11499999999999</v>
      </c>
      <c r="F27" s="207">
        <v>84.453999999999994</v>
      </c>
      <c r="G27" s="207">
        <v>68.760999999999996</v>
      </c>
      <c r="H27" s="208">
        <v>-11.933325650246871</v>
      </c>
      <c r="I27" s="208">
        <v>-4.8013477372347841</v>
      </c>
      <c r="J27" s="208">
        <v>-11.80695206814236</v>
      </c>
      <c r="K27" s="208">
        <v>22.730845526876337</v>
      </c>
      <c r="L27" s="245">
        <v>19.366599888271935</v>
      </c>
      <c r="M27" s="246">
        <v>92.977999999999994</v>
      </c>
      <c r="N27" s="207">
        <v>105.01</v>
      </c>
      <c r="O27" s="207">
        <v>152.69200000000001</v>
      </c>
      <c r="P27" s="207">
        <v>103.327</v>
      </c>
      <c r="Q27" s="207">
        <v>123.48699999999999</v>
      </c>
      <c r="R27" s="208">
        <v>-79.769000000000005</v>
      </c>
      <c r="S27" s="208">
        <v>-57.899000000000001</v>
      </c>
      <c r="T27" s="208">
        <v>23.202999999999999</v>
      </c>
      <c r="U27" s="208">
        <v>55.837000000000003</v>
      </c>
      <c r="V27" s="301">
        <v>79.117999999999995</v>
      </c>
      <c r="W27" s="339">
        <v>700</v>
      </c>
      <c r="X27" s="184">
        <v>860</v>
      </c>
      <c r="Y27" s="89">
        <v>177.41740000000004</v>
      </c>
      <c r="Z27" s="89">
        <v>149.28769999999997</v>
      </c>
    </row>
    <row r="28" spans="1:26" x14ac:dyDescent="0.25">
      <c r="A28" s="299" t="s">
        <v>1159</v>
      </c>
      <c r="B28" s="300">
        <v>165.928</v>
      </c>
      <c r="C28" s="206">
        <v>42.258000000000003</v>
      </c>
      <c r="D28" s="207">
        <v>54.076999999999998</v>
      </c>
      <c r="E28" s="207">
        <v>31.425999999999998</v>
      </c>
      <c r="F28" s="207">
        <v>24.785</v>
      </c>
      <c r="G28" s="207">
        <v>13.382</v>
      </c>
      <c r="H28" s="208">
        <v>0.59619228698125515</v>
      </c>
      <c r="I28" s="208">
        <v>-2.8276253364183797</v>
      </c>
      <c r="J28" s="208">
        <v>-2.8069256898050154</v>
      </c>
      <c r="K28" s="208">
        <v>9.3320000000000007</v>
      </c>
      <c r="L28" s="245">
        <v>2.700057020072971</v>
      </c>
      <c r="M28" s="246">
        <v>22.597999999999999</v>
      </c>
      <c r="N28" s="207">
        <v>25.904</v>
      </c>
      <c r="O28" s="207">
        <v>34.642000000000003</v>
      </c>
      <c r="P28" s="207">
        <v>27.536000000000001</v>
      </c>
      <c r="Q28" s="207">
        <v>43.143000000000001</v>
      </c>
      <c r="R28" s="208">
        <v>-7.0060000000000002</v>
      </c>
      <c r="S28" s="208">
        <v>-3.931</v>
      </c>
      <c r="T28" s="208">
        <v>-5.0629999999999997</v>
      </c>
      <c r="U28" s="208">
        <v>7.6719999999999997</v>
      </c>
      <c r="V28" s="301">
        <v>16.631</v>
      </c>
      <c r="W28" s="339">
        <v>750</v>
      </c>
      <c r="X28" s="184">
        <v>850</v>
      </c>
      <c r="Y28" s="89">
        <v>96.77170000000001</v>
      </c>
      <c r="Z28" s="89">
        <v>92.255199999999945</v>
      </c>
    </row>
    <row r="29" spans="1:26" x14ac:dyDescent="0.25">
      <c r="A29" s="299" t="s">
        <v>1160</v>
      </c>
      <c r="B29" s="300">
        <v>795.495</v>
      </c>
      <c r="C29" s="206">
        <v>263.08300000000003</v>
      </c>
      <c r="D29" s="207">
        <v>68.409000000000006</v>
      </c>
      <c r="E29" s="207">
        <v>265.815</v>
      </c>
      <c r="F29" s="207">
        <v>189.64599999999999</v>
      </c>
      <c r="G29" s="207">
        <v>8.5419999999999998</v>
      </c>
      <c r="H29" s="208">
        <v>40.97555800618089</v>
      </c>
      <c r="I29" s="208">
        <v>-13.90567922833719</v>
      </c>
      <c r="J29" s="208">
        <v>4.9043225059262188</v>
      </c>
      <c r="K29" s="208">
        <v>68.95177916353515</v>
      </c>
      <c r="L29" s="245">
        <v>-1.7351222570728333</v>
      </c>
      <c r="M29" s="246">
        <v>52.244999999999997</v>
      </c>
      <c r="N29" s="207">
        <v>37.433</v>
      </c>
      <c r="O29" s="207">
        <v>54.84</v>
      </c>
      <c r="P29" s="207">
        <v>102.636</v>
      </c>
      <c r="Q29" s="207">
        <v>525.68600000000004</v>
      </c>
      <c r="R29" s="208">
        <v>-20.751000000000001</v>
      </c>
      <c r="S29" s="208">
        <v>-21.327999999999999</v>
      </c>
      <c r="T29" s="208">
        <v>-48.973999999999997</v>
      </c>
      <c r="U29" s="208">
        <v>-10.436999999999999</v>
      </c>
      <c r="V29" s="301">
        <v>224.708</v>
      </c>
      <c r="W29" s="339">
        <v>1300</v>
      </c>
      <c r="X29" s="184">
        <v>1400</v>
      </c>
      <c r="Y29" s="89">
        <v>333.22220000000004</v>
      </c>
      <c r="Z29" s="89">
        <v>302.577</v>
      </c>
    </row>
    <row r="30" spans="1:26" x14ac:dyDescent="0.25">
      <c r="A30" s="299" t="s">
        <v>1161</v>
      </c>
      <c r="B30" s="300">
        <v>1051.5060000000001</v>
      </c>
      <c r="C30" s="206">
        <v>155.65299999999999</v>
      </c>
      <c r="D30" s="207">
        <v>380.80700000000002</v>
      </c>
      <c r="E30" s="207">
        <v>244.148</v>
      </c>
      <c r="F30" s="207">
        <v>265.608</v>
      </c>
      <c r="G30" s="207">
        <v>5.29</v>
      </c>
      <c r="H30" s="208">
        <v>28.002301472149643</v>
      </c>
      <c r="I30" s="208">
        <v>-9.0684302098749896</v>
      </c>
      <c r="J30" s="208">
        <v>22.960673883179261</v>
      </c>
      <c r="K30" s="208">
        <v>75.899905792403644</v>
      </c>
      <c r="L30" s="245">
        <v>2.7518755339790939</v>
      </c>
      <c r="M30" s="246">
        <v>121.10599999999999</v>
      </c>
      <c r="N30" s="207">
        <v>65.718000000000004</v>
      </c>
      <c r="O30" s="207">
        <v>87.83</v>
      </c>
      <c r="P30" s="207">
        <v>113.69</v>
      </c>
      <c r="Q30" s="207">
        <v>627.60799999999995</v>
      </c>
      <c r="R30" s="208">
        <v>-9.4570000000000007</v>
      </c>
      <c r="S30" s="208">
        <v>-21.513000000000002</v>
      </c>
      <c r="T30" s="208">
        <v>-21.939</v>
      </c>
      <c r="U30" s="208">
        <v>-15.369</v>
      </c>
      <c r="V30" s="301">
        <v>206.12200000000001</v>
      </c>
      <c r="W30" s="339">
        <v>1200</v>
      </c>
      <c r="X30" s="184">
        <v>1360</v>
      </c>
      <c r="Y30" s="89">
        <v>220.1576</v>
      </c>
      <c r="Z30" s="89">
        <v>249.51199999999994</v>
      </c>
    </row>
    <row r="31" spans="1:26" x14ac:dyDescent="0.25">
      <c r="A31" s="299" t="s">
        <v>1162</v>
      </c>
      <c r="B31" s="300">
        <v>1212.816</v>
      </c>
      <c r="C31" s="206">
        <v>449.71800000000002</v>
      </c>
      <c r="D31" s="207">
        <v>169.63399999999999</v>
      </c>
      <c r="E31" s="207">
        <v>319.76900000000001</v>
      </c>
      <c r="F31" s="207">
        <v>220.339</v>
      </c>
      <c r="G31" s="207">
        <v>53.356000000000002</v>
      </c>
      <c r="H31" s="208">
        <v>77.748016218269996</v>
      </c>
      <c r="I31" s="208">
        <v>-26.622970469912804</v>
      </c>
      <c r="J31" s="208">
        <v>5.8003122176057076</v>
      </c>
      <c r="K31" s="208">
        <v>26.472462208232493</v>
      </c>
      <c r="L31" s="245">
        <v>20.850169263847775</v>
      </c>
      <c r="M31" s="246">
        <v>129.09200000000001</v>
      </c>
      <c r="N31" s="207">
        <v>206.34</v>
      </c>
      <c r="O31" s="207">
        <v>321.35000000000002</v>
      </c>
      <c r="P31" s="207">
        <v>232.69900000000001</v>
      </c>
      <c r="Q31" s="207">
        <v>267.69499999999999</v>
      </c>
      <c r="R31" s="208">
        <v>-8.9220000000000006</v>
      </c>
      <c r="S31" s="208">
        <v>-33.761000000000003</v>
      </c>
      <c r="T31" s="208">
        <v>19.222000000000001</v>
      </c>
      <c r="U31" s="208">
        <v>44.688000000000002</v>
      </c>
      <c r="V31" s="301">
        <v>91.465999999999994</v>
      </c>
      <c r="W31" s="339">
        <v>750</v>
      </c>
      <c r="X31" s="184">
        <v>890</v>
      </c>
      <c r="Y31" s="89">
        <v>44.513400000000047</v>
      </c>
      <c r="Z31" s="89">
        <v>66.93240000000003</v>
      </c>
    </row>
    <row r="32" spans="1:26" x14ac:dyDescent="0.25">
      <c r="A32" s="299" t="s">
        <v>1163</v>
      </c>
      <c r="B32" s="300">
        <v>659.79499999999996</v>
      </c>
      <c r="C32" s="206">
        <v>174.90799999999999</v>
      </c>
      <c r="D32" s="207">
        <v>80.716999999999999</v>
      </c>
      <c r="E32" s="207">
        <v>122.13800000000001</v>
      </c>
      <c r="F32" s="207">
        <v>271.26600000000002</v>
      </c>
      <c r="G32" s="207">
        <v>10.766</v>
      </c>
      <c r="H32" s="208">
        <v>42.262239119699224</v>
      </c>
      <c r="I32" s="208">
        <v>-12.202029511804925</v>
      </c>
      <c r="J32" s="208">
        <v>8.8784482066330384E-2</v>
      </c>
      <c r="K32" s="208">
        <v>73.027185601426311</v>
      </c>
      <c r="L32" s="245">
        <v>0.86899999999999999</v>
      </c>
      <c r="M32" s="246">
        <v>66.152000000000001</v>
      </c>
      <c r="N32" s="207">
        <v>70.724000000000004</v>
      </c>
      <c r="O32" s="207">
        <v>103.39700000000001</v>
      </c>
      <c r="P32" s="207">
        <v>121.827</v>
      </c>
      <c r="Q32" s="207">
        <v>271.76600000000002</v>
      </c>
      <c r="R32" s="208">
        <v>-24.184999999999999</v>
      </c>
      <c r="S32" s="208">
        <v>1.006</v>
      </c>
      <c r="T32" s="208">
        <v>2.9590000000000001</v>
      </c>
      <c r="U32" s="208">
        <v>11.11</v>
      </c>
      <c r="V32" s="301">
        <v>125.018</v>
      </c>
      <c r="W32" s="339">
        <v>910</v>
      </c>
      <c r="X32" s="184">
        <v>1010</v>
      </c>
      <c r="Y32" s="89">
        <v>113.06150000000002</v>
      </c>
      <c r="Z32" s="89">
        <v>121.6096</v>
      </c>
    </row>
    <row r="33" spans="1:26" x14ac:dyDescent="0.25">
      <c r="A33" s="299" t="s">
        <v>1164</v>
      </c>
      <c r="B33" s="300">
        <v>406.89499999999998</v>
      </c>
      <c r="C33" s="206">
        <v>175.845</v>
      </c>
      <c r="D33" s="207">
        <v>63.381999999999998</v>
      </c>
      <c r="E33" s="207">
        <v>84.968999999999994</v>
      </c>
      <c r="F33" s="207">
        <v>30.113</v>
      </c>
      <c r="G33" s="207">
        <v>52.585999999999999</v>
      </c>
      <c r="H33" s="208">
        <v>18.399742341239705</v>
      </c>
      <c r="I33" s="208">
        <v>-5.9686429091837638</v>
      </c>
      <c r="J33" s="208">
        <v>7.842407297640035</v>
      </c>
      <c r="K33" s="208">
        <v>12.306709301427684</v>
      </c>
      <c r="L33" s="245">
        <v>8.1829592677174148</v>
      </c>
      <c r="M33" s="246">
        <v>85.555999999999997</v>
      </c>
      <c r="N33" s="207">
        <v>90.697999999999993</v>
      </c>
      <c r="O33" s="207">
        <v>90.527000000000001</v>
      </c>
      <c r="P33" s="207">
        <v>53.121000000000002</v>
      </c>
      <c r="Q33" s="207">
        <v>38.576999999999998</v>
      </c>
      <c r="R33" s="208">
        <v>-27.841000000000001</v>
      </c>
      <c r="S33" s="208">
        <v>-2.375</v>
      </c>
      <c r="T33" s="208">
        <v>31.001999999999999</v>
      </c>
      <c r="U33" s="208">
        <v>21.34</v>
      </c>
      <c r="V33" s="301">
        <v>20.045999999999999</v>
      </c>
      <c r="W33" s="339">
        <v>600</v>
      </c>
      <c r="X33" s="184">
        <v>785</v>
      </c>
      <c r="Y33" s="89">
        <v>103.54649999999998</v>
      </c>
      <c r="Z33" s="89">
        <v>92.577999999999975</v>
      </c>
    </row>
    <row r="34" spans="1:26" x14ac:dyDescent="0.25">
      <c r="A34" s="299" t="s">
        <v>1165</v>
      </c>
      <c r="B34" s="300">
        <v>866.82100000000003</v>
      </c>
      <c r="C34" s="206">
        <v>353.90699999999998</v>
      </c>
      <c r="D34" s="207">
        <v>174.726</v>
      </c>
      <c r="E34" s="207">
        <v>164.95699999999999</v>
      </c>
      <c r="F34" s="207">
        <v>129.208</v>
      </c>
      <c r="G34" s="207">
        <v>44.023000000000003</v>
      </c>
      <c r="H34" s="208">
        <v>80.521770985818932</v>
      </c>
      <c r="I34" s="208">
        <v>-12.216915229469217</v>
      </c>
      <c r="J34" s="208">
        <v>0.17193265853595222</v>
      </c>
      <c r="K34" s="208">
        <v>42.596070842445599</v>
      </c>
      <c r="L34" s="245">
        <v>8.4918886416041346</v>
      </c>
      <c r="M34" s="246">
        <v>113.584</v>
      </c>
      <c r="N34" s="207">
        <v>217.083</v>
      </c>
      <c r="O34" s="207">
        <v>228.05699999999999</v>
      </c>
      <c r="P34" s="207">
        <v>128.221</v>
      </c>
      <c r="Q34" s="207">
        <v>131.26400000000001</v>
      </c>
      <c r="R34" s="208">
        <v>-42.286000000000001</v>
      </c>
      <c r="S34" s="208">
        <v>0.95399999999999996</v>
      </c>
      <c r="T34" s="208">
        <v>47.101999999999997</v>
      </c>
      <c r="U34" s="208">
        <v>50.244999999999997</v>
      </c>
      <c r="V34" s="301">
        <v>80.736999999999995</v>
      </c>
      <c r="W34" s="339">
        <v>650</v>
      </c>
      <c r="X34" s="184">
        <v>830</v>
      </c>
      <c r="Y34" s="89">
        <v>62.094500000000039</v>
      </c>
      <c r="Z34" s="89">
        <v>85.319799999999987</v>
      </c>
    </row>
    <row r="35" spans="1:26" x14ac:dyDescent="0.25">
      <c r="A35" s="299" t="s">
        <v>1166</v>
      </c>
      <c r="B35" s="300">
        <v>150.23099999999999</v>
      </c>
      <c r="C35" s="206">
        <v>58.77</v>
      </c>
      <c r="D35" s="207">
        <v>35.847000000000001</v>
      </c>
      <c r="E35" s="207">
        <v>22.210999999999999</v>
      </c>
      <c r="F35" s="207">
        <v>19.344000000000001</v>
      </c>
      <c r="G35" s="207">
        <v>14.058999999999999</v>
      </c>
      <c r="H35" s="208">
        <v>3.5838714206555813</v>
      </c>
      <c r="I35" s="208">
        <v>8.1743301766200958</v>
      </c>
      <c r="J35" s="208">
        <v>4.0169785538895955</v>
      </c>
      <c r="K35" s="208">
        <v>8.6316625925607084</v>
      </c>
      <c r="L35" s="245">
        <v>0.79411404014594156</v>
      </c>
      <c r="M35" s="246">
        <v>17.271000000000001</v>
      </c>
      <c r="N35" s="207">
        <v>30.023</v>
      </c>
      <c r="O35" s="207">
        <v>37.914999999999999</v>
      </c>
      <c r="P35" s="207">
        <v>20.957999999999998</v>
      </c>
      <c r="Q35" s="207">
        <v>35.167000000000002</v>
      </c>
      <c r="R35" s="208">
        <v>-12.936</v>
      </c>
      <c r="S35" s="208">
        <v>-2.4159999999999999</v>
      </c>
      <c r="T35" s="208">
        <v>11.147</v>
      </c>
      <c r="U35" s="208">
        <v>10.78</v>
      </c>
      <c r="V35" s="301">
        <v>24.677</v>
      </c>
      <c r="W35" s="339">
        <v>700</v>
      </c>
      <c r="X35" s="184">
        <v>804</v>
      </c>
      <c r="Y35" s="89">
        <v>138.22370000000001</v>
      </c>
      <c r="Z35" s="89">
        <v>116.80380000000002</v>
      </c>
    </row>
    <row r="36" spans="1:26" x14ac:dyDescent="0.25">
      <c r="A36" s="299" t="s">
        <v>1167</v>
      </c>
      <c r="B36" s="300">
        <v>279.59500000000003</v>
      </c>
      <c r="C36" s="206">
        <v>109.30500000000001</v>
      </c>
      <c r="D36" s="207">
        <v>34.378</v>
      </c>
      <c r="E36" s="207">
        <v>75.477999999999994</v>
      </c>
      <c r="F36" s="207">
        <v>55.212000000000003</v>
      </c>
      <c r="G36" s="207">
        <v>5.2220000000000004</v>
      </c>
      <c r="H36" s="208">
        <v>10.625776086136611</v>
      </c>
      <c r="I36" s="208">
        <v>4.0926620667843672</v>
      </c>
      <c r="J36" s="208">
        <v>15.84531425595368</v>
      </c>
      <c r="K36" s="208">
        <v>15.372815084983282</v>
      </c>
      <c r="L36" s="245">
        <v>-3.772770123336977</v>
      </c>
      <c r="M36" s="246">
        <v>34.588999999999999</v>
      </c>
      <c r="N36" s="207">
        <v>54.231000000000002</v>
      </c>
      <c r="O36" s="207">
        <v>74.061999999999998</v>
      </c>
      <c r="P36" s="207">
        <v>49.430999999999997</v>
      </c>
      <c r="Q36" s="207">
        <v>54.148000000000003</v>
      </c>
      <c r="R36" s="208">
        <v>-20.065000000000001</v>
      </c>
      <c r="S36" s="208">
        <v>-10.907</v>
      </c>
      <c r="T36" s="208">
        <v>20.678999999999998</v>
      </c>
      <c r="U36" s="208">
        <v>23.547000000000001</v>
      </c>
      <c r="V36" s="301">
        <v>36.356999999999999</v>
      </c>
      <c r="W36" s="339">
        <v>700</v>
      </c>
      <c r="X36" s="184">
        <v>860</v>
      </c>
      <c r="Y36" s="89">
        <v>125.15909999999997</v>
      </c>
      <c r="Z36" s="89">
        <v>141.44889999999998</v>
      </c>
    </row>
    <row r="37" spans="1:26" x14ac:dyDescent="0.25">
      <c r="A37" s="299" t="s">
        <v>1168</v>
      </c>
      <c r="B37" s="300">
        <v>541.72199999999998</v>
      </c>
      <c r="C37" s="206">
        <v>187.97800000000001</v>
      </c>
      <c r="D37" s="207">
        <v>87.265000000000001</v>
      </c>
      <c r="E37" s="207">
        <v>138.898</v>
      </c>
      <c r="F37" s="207">
        <v>105.749</v>
      </c>
      <c r="G37" s="207">
        <v>21.832000000000001</v>
      </c>
      <c r="H37" s="208">
        <v>93.73173263708118</v>
      </c>
      <c r="I37" s="208">
        <v>5.6214420819593212</v>
      </c>
      <c r="J37" s="208">
        <v>9.4181210797814998</v>
      </c>
      <c r="K37" s="208">
        <v>51.548608948317806</v>
      </c>
      <c r="L37" s="245">
        <v>7.9941995702553994</v>
      </c>
      <c r="M37" s="246">
        <v>19.027999999999999</v>
      </c>
      <c r="N37" s="207">
        <v>27.151</v>
      </c>
      <c r="O37" s="207">
        <v>78.423000000000002</v>
      </c>
      <c r="P37" s="207">
        <v>114.57</v>
      </c>
      <c r="Q37" s="207">
        <v>286.41500000000002</v>
      </c>
      <c r="R37" s="208">
        <v>3.581</v>
      </c>
      <c r="S37" s="208">
        <v>-5.5940000000000003</v>
      </c>
      <c r="T37" s="208">
        <v>-8.8940000000000001</v>
      </c>
      <c r="U37" s="208">
        <v>24.734999999999999</v>
      </c>
      <c r="V37" s="301">
        <v>155.98500000000001</v>
      </c>
      <c r="W37" s="339">
        <v>1000</v>
      </c>
      <c r="X37" s="184">
        <v>1170</v>
      </c>
      <c r="Y37" s="89">
        <v>98.544999999999959</v>
      </c>
      <c r="Z37" s="89">
        <v>137.89899999999989</v>
      </c>
    </row>
    <row r="38" spans="1:26" x14ac:dyDescent="0.25">
      <c r="A38" s="299" t="s">
        <v>1169</v>
      </c>
      <c r="B38" s="300">
        <v>162.13999999999999</v>
      </c>
      <c r="C38" s="206">
        <v>31.335999999999999</v>
      </c>
      <c r="D38" s="207">
        <v>49.396000000000001</v>
      </c>
      <c r="E38" s="207">
        <v>41.862000000000002</v>
      </c>
      <c r="F38" s="207">
        <v>35.825000000000003</v>
      </c>
      <c r="G38" s="207">
        <v>3.7210000000000001</v>
      </c>
      <c r="H38" s="208">
        <v>4.4927405361670498</v>
      </c>
      <c r="I38" s="208">
        <v>0.55839724801422563</v>
      </c>
      <c r="J38" s="208">
        <v>-0.94985301598123628</v>
      </c>
      <c r="K38" s="208">
        <v>11.931827517838995</v>
      </c>
      <c r="L38" s="245">
        <v>-0.76351415187400928</v>
      </c>
      <c r="M38" s="246">
        <v>12.436</v>
      </c>
      <c r="N38" s="207">
        <v>7.77</v>
      </c>
      <c r="O38" s="207">
        <v>17.190999999999999</v>
      </c>
      <c r="P38" s="207">
        <v>34.43</v>
      </c>
      <c r="Q38" s="207">
        <v>83.424000000000007</v>
      </c>
      <c r="R38" s="208">
        <v>-0.38</v>
      </c>
      <c r="S38" s="208">
        <v>-3.2090000000000001</v>
      </c>
      <c r="T38" s="208">
        <v>-2.0529999999999999</v>
      </c>
      <c r="U38" s="208">
        <v>-0.67200000000000004</v>
      </c>
      <c r="V38" s="301">
        <v>23.382999999999999</v>
      </c>
      <c r="W38" s="339">
        <v>1000</v>
      </c>
      <c r="X38" s="184">
        <v>1180</v>
      </c>
      <c r="Y38" s="89">
        <v>46.286699999999996</v>
      </c>
      <c r="Z38" s="89">
        <v>121.76999999999998</v>
      </c>
    </row>
    <row r="39" spans="1:26" x14ac:dyDescent="0.25">
      <c r="A39" s="299" t="s">
        <v>1170</v>
      </c>
      <c r="B39" s="300">
        <v>1265.2090000000001</v>
      </c>
      <c r="C39" s="206">
        <v>264.47399999999999</v>
      </c>
      <c r="D39" s="207">
        <v>366.07</v>
      </c>
      <c r="E39" s="207">
        <v>279.279</v>
      </c>
      <c r="F39" s="207">
        <v>349.10199999999998</v>
      </c>
      <c r="G39" s="207">
        <v>6.2839999999999998</v>
      </c>
      <c r="H39" s="208">
        <v>81.600706546207107</v>
      </c>
      <c r="I39" s="208">
        <v>4.6013043114184988</v>
      </c>
      <c r="J39" s="208">
        <v>16.001492056246729</v>
      </c>
      <c r="K39" s="208">
        <v>84.928493476195257</v>
      </c>
      <c r="L39" s="245">
        <v>2.8745320297470629</v>
      </c>
      <c r="M39" s="246">
        <v>90.369</v>
      </c>
      <c r="N39" s="207">
        <v>44.902999999999999</v>
      </c>
      <c r="O39" s="207">
        <v>72.866</v>
      </c>
      <c r="P39" s="207">
        <v>155.714</v>
      </c>
      <c r="Q39" s="207">
        <v>867.80600000000004</v>
      </c>
      <c r="R39" s="208">
        <v>2.012</v>
      </c>
      <c r="S39" s="208">
        <v>-16.946999999999999</v>
      </c>
      <c r="T39" s="208">
        <v>-70.435000000000002</v>
      </c>
      <c r="U39" s="208">
        <v>-45.000999999999998</v>
      </c>
      <c r="V39" s="301">
        <v>340.40499999999997</v>
      </c>
      <c r="W39" s="339">
        <v>1200</v>
      </c>
      <c r="X39" s="184">
        <v>1380</v>
      </c>
      <c r="Y39" s="89">
        <v>180.96400000000006</v>
      </c>
      <c r="Z39" s="89">
        <v>232.93100000000004</v>
      </c>
    </row>
    <row r="40" spans="1:26" x14ac:dyDescent="0.25">
      <c r="A40" s="299" t="s">
        <v>1171</v>
      </c>
      <c r="B40" s="300">
        <v>279.73500000000001</v>
      </c>
      <c r="C40" s="206">
        <v>123.211</v>
      </c>
      <c r="D40" s="207">
        <v>43.317999999999998</v>
      </c>
      <c r="E40" s="207">
        <v>42.944000000000003</v>
      </c>
      <c r="F40" s="207">
        <v>35.426000000000002</v>
      </c>
      <c r="G40" s="207">
        <v>34.835999999999999</v>
      </c>
      <c r="H40" s="208">
        <v>33.058465587402566</v>
      </c>
      <c r="I40" s="208">
        <v>-3.6139999999999999</v>
      </c>
      <c r="J40" s="208">
        <v>2.2784221630539396</v>
      </c>
      <c r="K40" s="208">
        <v>-0.12653171520089382</v>
      </c>
      <c r="L40" s="245">
        <v>11.593722351633234</v>
      </c>
      <c r="M40" s="246">
        <v>35.850999999999999</v>
      </c>
      <c r="N40" s="207">
        <v>50.991</v>
      </c>
      <c r="O40" s="207">
        <v>60.911000000000001</v>
      </c>
      <c r="P40" s="207">
        <v>47.978000000000002</v>
      </c>
      <c r="Q40" s="207">
        <v>61.488999999999997</v>
      </c>
      <c r="R40" s="208">
        <v>-13.737</v>
      </c>
      <c r="S40" s="208">
        <v>-9.8849999999999998</v>
      </c>
      <c r="T40" s="208">
        <v>10.186999999999999</v>
      </c>
      <c r="U40" s="208">
        <v>22.274999999999999</v>
      </c>
      <c r="V40" s="301">
        <v>32.912999999999997</v>
      </c>
      <c r="W40" s="339">
        <v>700</v>
      </c>
      <c r="X40" s="184">
        <v>845</v>
      </c>
      <c r="Y40" s="89">
        <v>112.09450000000004</v>
      </c>
      <c r="Z40" s="89">
        <v>126.44889999999998</v>
      </c>
    </row>
    <row r="41" spans="1:26" x14ac:dyDescent="0.25">
      <c r="A41" s="299" t="s">
        <v>1172</v>
      </c>
      <c r="B41" s="300">
        <v>3642.99</v>
      </c>
      <c r="C41" s="206">
        <v>415.44799999999998</v>
      </c>
      <c r="D41" s="207">
        <v>925.55399999999997</v>
      </c>
      <c r="E41" s="207">
        <v>662.79700000000003</v>
      </c>
      <c r="F41" s="207">
        <v>1599.3</v>
      </c>
      <c r="G41" s="207">
        <v>39.890999999999998</v>
      </c>
      <c r="H41" s="208">
        <v>51.814410350901774</v>
      </c>
      <c r="I41" s="208">
        <v>-18.782011654305272</v>
      </c>
      <c r="J41" s="208">
        <v>39.409616661439649</v>
      </c>
      <c r="K41" s="208">
        <v>191.05248958789929</v>
      </c>
      <c r="L41" s="245">
        <v>-5.4735372125720092</v>
      </c>
      <c r="M41" s="246">
        <v>323.99700000000001</v>
      </c>
      <c r="N41" s="207">
        <v>265.887</v>
      </c>
      <c r="O41" s="207">
        <v>373.37200000000001</v>
      </c>
      <c r="P41" s="207">
        <v>408.78800000000001</v>
      </c>
      <c r="Q41" s="207">
        <v>2153.7339999999999</v>
      </c>
      <c r="R41" s="208">
        <v>-49.801000000000002</v>
      </c>
      <c r="S41" s="208">
        <v>-116.86799999999999</v>
      </c>
      <c r="T41" s="208">
        <v>-187.249</v>
      </c>
      <c r="U41" s="208">
        <v>-108.596</v>
      </c>
      <c r="V41" s="301">
        <v>778.91600000000005</v>
      </c>
      <c r="W41" s="339">
        <v>1200</v>
      </c>
      <c r="X41" s="184">
        <v>1310</v>
      </c>
      <c r="Y41" s="89">
        <v>285.48040000000003</v>
      </c>
      <c r="Z41" s="89">
        <v>272.673</v>
      </c>
    </row>
    <row r="42" spans="1:26" x14ac:dyDescent="0.25">
      <c r="A42" s="299" t="s">
        <v>1173</v>
      </c>
      <c r="B42" s="300">
        <v>1527.431</v>
      </c>
      <c r="C42" s="206">
        <v>590.55999999999995</v>
      </c>
      <c r="D42" s="207">
        <v>179.93600000000001</v>
      </c>
      <c r="E42" s="207">
        <v>347.83800000000002</v>
      </c>
      <c r="F42" s="207">
        <v>227.24199999999999</v>
      </c>
      <c r="G42" s="207">
        <v>181.85499999999999</v>
      </c>
      <c r="H42" s="208">
        <v>146.25203288666594</v>
      </c>
      <c r="I42" s="208">
        <v>2.8579305887585504</v>
      </c>
      <c r="J42" s="208">
        <v>70.023405442641518</v>
      </c>
      <c r="K42" s="208">
        <v>146.59343701903731</v>
      </c>
      <c r="L42" s="245">
        <v>-17.516810589106026</v>
      </c>
      <c r="M42" s="246">
        <v>181.74600000000001</v>
      </c>
      <c r="N42" s="207">
        <v>286.14299999999997</v>
      </c>
      <c r="O42" s="207">
        <v>293.74799999999999</v>
      </c>
      <c r="P42" s="207">
        <v>247.685</v>
      </c>
      <c r="Q42" s="207">
        <v>432.58499999999998</v>
      </c>
      <c r="R42" s="208">
        <v>-47.817999999999998</v>
      </c>
      <c r="S42" s="208">
        <v>6.798</v>
      </c>
      <c r="T42" s="208">
        <v>6.4290000000000003</v>
      </c>
      <c r="U42" s="208">
        <v>100.36199999999999</v>
      </c>
      <c r="V42" s="301">
        <v>311.23599999999999</v>
      </c>
      <c r="W42" s="339">
        <v>750</v>
      </c>
      <c r="X42" s="184">
        <v>930</v>
      </c>
      <c r="Y42" s="89">
        <v>122.90089999999998</v>
      </c>
      <c r="Z42" s="89">
        <v>133.06150000000002</v>
      </c>
    </row>
    <row r="43" spans="1:26" x14ac:dyDescent="0.25">
      <c r="A43" s="299" t="s">
        <v>1174</v>
      </c>
      <c r="B43" s="300">
        <v>141.6</v>
      </c>
      <c r="C43" s="206">
        <v>28.785</v>
      </c>
      <c r="D43" s="207">
        <v>17.012</v>
      </c>
      <c r="E43" s="207">
        <v>34.392000000000003</v>
      </c>
      <c r="F43" s="207">
        <v>55.841999999999999</v>
      </c>
      <c r="G43" s="207">
        <v>5.569</v>
      </c>
      <c r="H43" s="208">
        <v>4.2794368195152384</v>
      </c>
      <c r="I43" s="208">
        <v>-0.79936973141070844</v>
      </c>
      <c r="J43" s="208">
        <v>9.8974687973537581</v>
      </c>
      <c r="K43" s="208">
        <v>32.72571323473003</v>
      </c>
      <c r="L43" s="245">
        <v>2.4989630667481562</v>
      </c>
      <c r="M43" s="246">
        <v>13.186999999999999</v>
      </c>
      <c r="N43" s="207">
        <v>28.713999999999999</v>
      </c>
      <c r="O43" s="207">
        <v>37.848999999999997</v>
      </c>
      <c r="P43" s="207">
        <v>22.103000000000002</v>
      </c>
      <c r="Q43" s="207">
        <v>33.58</v>
      </c>
      <c r="R43" s="208">
        <v>-10.634</v>
      </c>
      <c r="S43" s="208">
        <v>2.2269999999999999</v>
      </c>
      <c r="T43" s="208">
        <v>18.167000000000002</v>
      </c>
      <c r="U43" s="208">
        <v>14.798</v>
      </c>
      <c r="V43" s="301">
        <v>29.327999999999999</v>
      </c>
      <c r="W43" s="339">
        <v>700</v>
      </c>
      <c r="X43" s="184">
        <v>810</v>
      </c>
      <c r="Y43" s="89">
        <v>177.41740000000004</v>
      </c>
      <c r="Z43" s="89">
        <v>195.96540000000005</v>
      </c>
    </row>
    <row r="44" spans="1:26" x14ac:dyDescent="0.25">
      <c r="A44" s="299" t="s">
        <v>1175</v>
      </c>
      <c r="B44" s="300">
        <v>1712.18</v>
      </c>
      <c r="C44" s="206">
        <v>633.88400000000001</v>
      </c>
      <c r="D44" s="207">
        <v>352.47800000000001</v>
      </c>
      <c r="E44" s="207">
        <v>397.73599999999999</v>
      </c>
      <c r="F44" s="207">
        <v>284.065</v>
      </c>
      <c r="G44" s="207">
        <v>44.017000000000003</v>
      </c>
      <c r="H44" s="208">
        <v>133.40099596190848</v>
      </c>
      <c r="I44" s="208">
        <v>-21.300776575314405</v>
      </c>
      <c r="J44" s="208">
        <v>1.5230738313936163</v>
      </c>
      <c r="K44" s="208">
        <v>63.439149214551755</v>
      </c>
      <c r="L44" s="245">
        <v>-1.3844313893529616</v>
      </c>
      <c r="M44" s="246">
        <v>202.20500000000001</v>
      </c>
      <c r="N44" s="207">
        <v>415.76</v>
      </c>
      <c r="O44" s="207">
        <v>488.58699999999999</v>
      </c>
      <c r="P44" s="207">
        <v>257.13299999999998</v>
      </c>
      <c r="Q44" s="207">
        <v>263.55599999999998</v>
      </c>
      <c r="R44" s="208">
        <v>-64.873000000000005</v>
      </c>
      <c r="S44" s="208">
        <v>-15.91</v>
      </c>
      <c r="T44" s="208">
        <v>78.974000000000004</v>
      </c>
      <c r="U44" s="208">
        <v>49.180999999999997</v>
      </c>
      <c r="V44" s="301">
        <v>142.602</v>
      </c>
      <c r="W44" s="339">
        <v>650</v>
      </c>
      <c r="X44" s="184">
        <v>815</v>
      </c>
      <c r="Y44" s="89">
        <v>35.965400000000045</v>
      </c>
      <c r="Z44" s="89">
        <v>44.190600000000018</v>
      </c>
    </row>
    <row r="45" spans="1:26" x14ac:dyDescent="0.25">
      <c r="A45" s="299" t="s">
        <v>1176</v>
      </c>
      <c r="B45" s="300">
        <v>571.59100000000001</v>
      </c>
      <c r="C45" s="206">
        <v>282.86900000000003</v>
      </c>
      <c r="D45" s="207">
        <v>67.56</v>
      </c>
      <c r="E45" s="207">
        <v>118.15900000000001</v>
      </c>
      <c r="F45" s="207">
        <v>64.954999999999998</v>
      </c>
      <c r="G45" s="207">
        <v>38.048000000000002</v>
      </c>
      <c r="H45" s="208">
        <v>60.915780668599297</v>
      </c>
      <c r="I45" s="208">
        <v>-5.3195002023812998</v>
      </c>
      <c r="J45" s="208">
        <v>16.96282850371956</v>
      </c>
      <c r="K45" s="208">
        <v>12.603999999999999</v>
      </c>
      <c r="L45" s="245">
        <v>-2.45381969141186</v>
      </c>
      <c r="M45" s="246">
        <v>79.153999999999996</v>
      </c>
      <c r="N45" s="207">
        <v>143.81800000000001</v>
      </c>
      <c r="O45" s="207">
        <v>151.922</v>
      </c>
      <c r="P45" s="207">
        <v>82.525999999999996</v>
      </c>
      <c r="Q45" s="207">
        <v>71.283000000000001</v>
      </c>
      <c r="R45" s="208">
        <v>-44.048999999999999</v>
      </c>
      <c r="S45" s="208">
        <v>-8.4809999999999999</v>
      </c>
      <c r="T45" s="208">
        <v>47.292000000000002</v>
      </c>
      <c r="U45" s="208">
        <v>46.997999999999998</v>
      </c>
      <c r="V45" s="301">
        <v>46.642000000000003</v>
      </c>
      <c r="W45" s="339">
        <v>640</v>
      </c>
      <c r="X45" s="184">
        <v>805</v>
      </c>
      <c r="Y45" s="89">
        <v>117.41740000000004</v>
      </c>
      <c r="Z45" s="89">
        <v>116.49739999999997</v>
      </c>
    </row>
    <row r="46" spans="1:26" x14ac:dyDescent="0.25">
      <c r="A46" s="299" t="s">
        <v>1177</v>
      </c>
      <c r="B46" s="300">
        <v>642.19399999999996</v>
      </c>
      <c r="C46" s="206">
        <v>220.00200000000001</v>
      </c>
      <c r="D46" s="207">
        <v>114.50700000000001</v>
      </c>
      <c r="E46" s="207">
        <v>134.149</v>
      </c>
      <c r="F46" s="207">
        <v>145.09700000000001</v>
      </c>
      <c r="G46" s="207">
        <v>28.439</v>
      </c>
      <c r="H46" s="208">
        <v>21.559539638113229</v>
      </c>
      <c r="I46" s="208">
        <v>-6.2372501423280049</v>
      </c>
      <c r="J46" s="208">
        <v>21.75393714310901</v>
      </c>
      <c r="K46" s="208">
        <v>42.99820583970871</v>
      </c>
      <c r="L46" s="245">
        <v>-10.119216004109177</v>
      </c>
      <c r="M46" s="246">
        <v>36.201000000000001</v>
      </c>
      <c r="N46" s="207">
        <v>43.680999999999997</v>
      </c>
      <c r="O46" s="207">
        <v>84.242000000000004</v>
      </c>
      <c r="P46" s="207">
        <v>99.507000000000005</v>
      </c>
      <c r="Q46" s="207">
        <v>352.30799999999999</v>
      </c>
      <c r="R46" s="208">
        <v>-15.948</v>
      </c>
      <c r="S46" s="208">
        <v>-41.945999999999998</v>
      </c>
      <c r="T46" s="208">
        <v>-81.197000000000003</v>
      </c>
      <c r="U46" s="208">
        <v>-25.616</v>
      </c>
      <c r="V46" s="301">
        <v>239.33799999999999</v>
      </c>
      <c r="W46" s="339">
        <v>1100</v>
      </c>
      <c r="X46" s="184">
        <v>1200</v>
      </c>
      <c r="Y46" s="89">
        <v>329.19060000000002</v>
      </c>
      <c r="Z46" s="89">
        <v>311.6096</v>
      </c>
    </row>
    <row r="47" spans="1:26" x14ac:dyDescent="0.25">
      <c r="A47" s="299" t="s">
        <v>1178</v>
      </c>
      <c r="B47" s="300">
        <v>1712.1610000000001</v>
      </c>
      <c r="C47" s="206">
        <v>639.16300000000001</v>
      </c>
      <c r="D47" s="207">
        <v>382.36900000000003</v>
      </c>
      <c r="E47" s="207">
        <v>309.90100000000001</v>
      </c>
      <c r="F47" s="207">
        <v>332.209</v>
      </c>
      <c r="G47" s="207">
        <v>48.518999999999998</v>
      </c>
      <c r="H47" s="208">
        <v>136.28590242467348</v>
      </c>
      <c r="I47" s="208">
        <v>-6.52415832880477</v>
      </c>
      <c r="J47" s="208">
        <v>53.948846053018379</v>
      </c>
      <c r="K47" s="208">
        <v>82.501438416946101</v>
      </c>
      <c r="L47" s="245">
        <v>6.558710335675598</v>
      </c>
      <c r="M47" s="246">
        <v>188.91399999999999</v>
      </c>
      <c r="N47" s="207">
        <v>263.11</v>
      </c>
      <c r="O47" s="207">
        <v>374.93099999999998</v>
      </c>
      <c r="P47" s="207">
        <v>292.92899999999997</v>
      </c>
      <c r="Q47" s="207">
        <v>508.33499999999998</v>
      </c>
      <c r="R47" s="208">
        <v>-84.519000000000005</v>
      </c>
      <c r="S47" s="208">
        <v>-80.45</v>
      </c>
      <c r="T47" s="208">
        <v>65.820999999999998</v>
      </c>
      <c r="U47" s="208">
        <v>102.261</v>
      </c>
      <c r="V47" s="301">
        <v>296.661</v>
      </c>
      <c r="W47" s="339">
        <v>780</v>
      </c>
      <c r="X47" s="184">
        <v>950</v>
      </c>
      <c r="Y47" s="89">
        <v>152.90089999999998</v>
      </c>
      <c r="Z47" s="89">
        <v>151.75509999999997</v>
      </c>
    </row>
    <row r="48" spans="1:26" x14ac:dyDescent="0.25">
      <c r="A48" s="299" t="s">
        <v>1179</v>
      </c>
      <c r="B48" s="300">
        <v>171.99799999999999</v>
      </c>
      <c r="C48" s="206">
        <v>28.062999999999999</v>
      </c>
      <c r="D48" s="207">
        <v>73.19</v>
      </c>
      <c r="E48" s="207">
        <v>31.46</v>
      </c>
      <c r="F48" s="207">
        <v>38.5</v>
      </c>
      <c r="G48" s="207">
        <v>0.78500000000000003</v>
      </c>
      <c r="H48" s="208">
        <v>1.0365978913301224</v>
      </c>
      <c r="I48" s="208">
        <v>-5.4867732208433448</v>
      </c>
      <c r="J48" s="208">
        <v>1.9472488488267408</v>
      </c>
      <c r="K48" s="208">
        <v>6.8075583723048698</v>
      </c>
      <c r="L48" s="245">
        <v>-0.18120778718228997</v>
      </c>
      <c r="M48" s="246">
        <v>20.815999999999999</v>
      </c>
      <c r="N48" s="207">
        <v>11.691000000000001</v>
      </c>
      <c r="O48" s="207">
        <v>26.545999999999999</v>
      </c>
      <c r="P48" s="207">
        <v>37.624000000000002</v>
      </c>
      <c r="Q48" s="207">
        <v>66.789000000000001</v>
      </c>
      <c r="R48" s="208">
        <v>-3.5350000000000001</v>
      </c>
      <c r="S48" s="208">
        <v>-5.1680000000000001</v>
      </c>
      <c r="T48" s="208">
        <v>-7.6749999999999998</v>
      </c>
      <c r="U48" s="208">
        <v>1.708</v>
      </c>
      <c r="V48" s="301">
        <v>18.311</v>
      </c>
      <c r="W48" s="339">
        <v>900</v>
      </c>
      <c r="X48" s="184">
        <v>1030</v>
      </c>
      <c r="Y48" s="89">
        <v>50.803199999999947</v>
      </c>
      <c r="Z48" s="89">
        <v>63.222200000000043</v>
      </c>
    </row>
    <row r="49" spans="1:26" x14ac:dyDescent="0.25">
      <c r="A49" s="299" t="s">
        <v>1180</v>
      </c>
      <c r="B49" s="300">
        <v>656.14700000000005</v>
      </c>
      <c r="C49" s="206">
        <v>235.62200000000001</v>
      </c>
      <c r="D49" s="207">
        <v>84.039000000000001</v>
      </c>
      <c r="E49" s="207">
        <v>143.07300000000001</v>
      </c>
      <c r="F49" s="207">
        <v>88.343000000000004</v>
      </c>
      <c r="G49" s="207">
        <v>105.07</v>
      </c>
      <c r="H49" s="208">
        <v>26.14314723088243</v>
      </c>
      <c r="I49" s="208">
        <v>-4.9121606079408524</v>
      </c>
      <c r="J49" s="208">
        <v>19.096173759842642</v>
      </c>
      <c r="K49" s="208">
        <v>48.992448794022778</v>
      </c>
      <c r="L49" s="245">
        <v>11.196472302310751</v>
      </c>
      <c r="M49" s="246">
        <v>76.376000000000005</v>
      </c>
      <c r="N49" s="207">
        <v>119.622</v>
      </c>
      <c r="O49" s="207">
        <v>135.93299999999999</v>
      </c>
      <c r="P49" s="207">
        <v>103.087</v>
      </c>
      <c r="Q49" s="207">
        <v>166.715</v>
      </c>
      <c r="R49" s="208">
        <v>-31.077000000000002</v>
      </c>
      <c r="S49" s="208">
        <v>-2.7170000000000001</v>
      </c>
      <c r="T49" s="208">
        <v>10.852</v>
      </c>
      <c r="U49" s="208">
        <v>41.14</v>
      </c>
      <c r="V49" s="301">
        <v>99.463999999999999</v>
      </c>
      <c r="W49" s="339">
        <v>740</v>
      </c>
      <c r="X49" s="184">
        <v>923</v>
      </c>
      <c r="Y49" s="89">
        <v>112.90089999999998</v>
      </c>
      <c r="Z49" s="89">
        <v>137.81960000000004</v>
      </c>
    </row>
    <row r="50" spans="1:26" x14ac:dyDescent="0.25">
      <c r="A50" s="299" t="s">
        <v>1181</v>
      </c>
      <c r="B50" s="300">
        <v>119.086</v>
      </c>
      <c r="C50" s="206">
        <v>40.843000000000004</v>
      </c>
      <c r="D50" s="207">
        <v>16.899000000000001</v>
      </c>
      <c r="E50" s="207">
        <v>29.420999999999999</v>
      </c>
      <c r="F50" s="207">
        <v>25.343</v>
      </c>
      <c r="G50" s="207">
        <v>6.58</v>
      </c>
      <c r="H50" s="208">
        <v>4.3723290086518318</v>
      </c>
      <c r="I50" s="208">
        <v>-1.8463736503925066</v>
      </c>
      <c r="J50" s="208">
        <v>5.7096316881848104</v>
      </c>
      <c r="K50" s="208">
        <v>8.9033462342695824</v>
      </c>
      <c r="L50" s="245">
        <v>-0.48870889165632614</v>
      </c>
      <c r="M50" s="246">
        <v>19.478000000000002</v>
      </c>
      <c r="N50" s="207">
        <v>24.593</v>
      </c>
      <c r="O50" s="207">
        <v>34.347999999999999</v>
      </c>
      <c r="P50" s="207">
        <v>14.592000000000001</v>
      </c>
      <c r="Q50" s="207">
        <v>17.085000000000001</v>
      </c>
      <c r="R50" s="208">
        <v>-8.0449999999999999</v>
      </c>
      <c r="S50" s="208">
        <v>-2.5099999999999998</v>
      </c>
      <c r="T50" s="208">
        <v>15.101000000000001</v>
      </c>
      <c r="U50" s="208">
        <v>5.2510000000000003</v>
      </c>
      <c r="V50" s="301">
        <v>11.815</v>
      </c>
      <c r="W50" s="339">
        <v>650</v>
      </c>
      <c r="X50" s="184">
        <v>750</v>
      </c>
      <c r="Y50" s="89">
        <v>127.41740000000004</v>
      </c>
      <c r="Z50" s="89">
        <v>96.77170000000001</v>
      </c>
    </row>
    <row r="51" spans="1:26" x14ac:dyDescent="0.25">
      <c r="A51" s="299" t="s">
        <v>1182</v>
      </c>
      <c r="B51" s="300">
        <v>975.66600000000005</v>
      </c>
      <c r="C51" s="206">
        <v>388.90899999999999</v>
      </c>
      <c r="D51" s="207">
        <v>144.613</v>
      </c>
      <c r="E51" s="207">
        <v>220.98099999999999</v>
      </c>
      <c r="F51" s="207">
        <v>140.79900000000001</v>
      </c>
      <c r="G51" s="207">
        <v>80.364000000000004</v>
      </c>
      <c r="H51" s="208">
        <v>115.55450289105991</v>
      </c>
      <c r="I51" s="208">
        <v>-7.4964263392963328</v>
      </c>
      <c r="J51" s="208">
        <v>10.144356264010014</v>
      </c>
      <c r="K51" s="208">
        <v>67.916478299220088</v>
      </c>
      <c r="L51" s="245">
        <v>11.505948076913642</v>
      </c>
      <c r="M51" s="246">
        <v>111.34399999999999</v>
      </c>
      <c r="N51" s="207">
        <v>193.101</v>
      </c>
      <c r="O51" s="207">
        <v>217.09800000000001</v>
      </c>
      <c r="P51" s="207">
        <v>151.779</v>
      </c>
      <c r="Q51" s="207">
        <v>239.87</v>
      </c>
      <c r="R51" s="208">
        <v>-64.534999999999997</v>
      </c>
      <c r="S51" s="208">
        <v>-0.246</v>
      </c>
      <c r="T51" s="208">
        <v>19.734000000000002</v>
      </c>
      <c r="U51" s="208">
        <v>63.207000000000001</v>
      </c>
      <c r="V51" s="301">
        <v>186.149</v>
      </c>
      <c r="W51" s="339">
        <v>710</v>
      </c>
      <c r="X51" s="184">
        <v>902</v>
      </c>
      <c r="Y51" s="89">
        <v>122.09450000000004</v>
      </c>
      <c r="Z51" s="89">
        <v>165.1585</v>
      </c>
    </row>
    <row r="52" spans="1:26" x14ac:dyDescent="0.25">
      <c r="A52" s="299" t="s">
        <v>1183</v>
      </c>
      <c r="B52" s="300">
        <v>4209.7139999999999</v>
      </c>
      <c r="C52" s="206">
        <v>1332.2090000000001</v>
      </c>
      <c r="D52" s="207">
        <v>510.25799999999998</v>
      </c>
      <c r="E52" s="207">
        <v>1170.4079999999999</v>
      </c>
      <c r="F52" s="207">
        <v>1007.116</v>
      </c>
      <c r="G52" s="207">
        <v>189.72300000000001</v>
      </c>
      <c r="H52" s="208">
        <v>395.84740435917348</v>
      </c>
      <c r="I52" s="208">
        <v>80.515831903991526</v>
      </c>
      <c r="J52" s="208">
        <v>78.501561195032906</v>
      </c>
      <c r="K52" s="208">
        <v>504.09327898718567</v>
      </c>
      <c r="L52" s="245">
        <v>32.947524552135725</v>
      </c>
      <c r="M52" s="246">
        <v>267.99</v>
      </c>
      <c r="N52" s="207">
        <v>363.22899999999998</v>
      </c>
      <c r="O52" s="207">
        <v>787.673</v>
      </c>
      <c r="P52" s="207">
        <v>849.24199999999996</v>
      </c>
      <c r="Q52" s="207">
        <v>1769.4269999999999</v>
      </c>
      <c r="R52" s="208">
        <v>-148.69900000000001</v>
      </c>
      <c r="S52" s="208">
        <v>-257.65199999999999</v>
      </c>
      <c r="T52" s="208">
        <v>-62.92</v>
      </c>
      <c r="U52" s="208">
        <v>354.70400000000001</v>
      </c>
      <c r="V52" s="301">
        <v>1256.1510000000001</v>
      </c>
      <c r="W52" s="339">
        <v>910</v>
      </c>
      <c r="X52" s="184">
        <v>1080</v>
      </c>
      <c r="Y52" s="89">
        <v>217.57799999999997</v>
      </c>
      <c r="Z52" s="89">
        <v>232.10969999999998</v>
      </c>
    </row>
    <row r="53" spans="1:26" x14ac:dyDescent="0.25">
      <c r="A53" s="299" t="s">
        <v>1184</v>
      </c>
      <c r="B53" s="300">
        <v>333.423</v>
      </c>
      <c r="C53" s="206">
        <v>112.73099999999999</v>
      </c>
      <c r="D53" s="207">
        <v>58.192999999999998</v>
      </c>
      <c r="E53" s="207">
        <v>73.224000000000004</v>
      </c>
      <c r="F53" s="207">
        <v>77.894999999999996</v>
      </c>
      <c r="G53" s="207">
        <v>11.38</v>
      </c>
      <c r="H53" s="208">
        <v>30.56203982297631</v>
      </c>
      <c r="I53" s="208">
        <v>-8.5020869505543821</v>
      </c>
      <c r="J53" s="208">
        <v>28.143747242672731</v>
      </c>
      <c r="K53" s="208">
        <v>24.252595486979988</v>
      </c>
      <c r="L53" s="245">
        <v>0.86203734582877956</v>
      </c>
      <c r="M53" s="246">
        <v>18.654</v>
      </c>
      <c r="N53" s="207">
        <v>22.704000000000001</v>
      </c>
      <c r="O53" s="207">
        <v>55.52</v>
      </c>
      <c r="P53" s="207">
        <v>61.497999999999998</v>
      </c>
      <c r="Q53" s="207">
        <v>162.357</v>
      </c>
      <c r="R53" s="208">
        <v>-4.5730000000000004</v>
      </c>
      <c r="S53" s="208">
        <v>-17.765999999999998</v>
      </c>
      <c r="T53" s="208">
        <v>-27.46</v>
      </c>
      <c r="U53" s="208">
        <v>11.685</v>
      </c>
      <c r="V53" s="301">
        <v>115.46899999999999</v>
      </c>
      <c r="W53" s="339">
        <v>1000</v>
      </c>
      <c r="X53" s="184">
        <v>1099</v>
      </c>
      <c r="Y53" s="89">
        <v>242.25519999999995</v>
      </c>
      <c r="Z53" s="89">
        <v>236.73860000000002</v>
      </c>
    </row>
    <row r="54" spans="1:26" x14ac:dyDescent="0.25">
      <c r="A54" s="299" t="s">
        <v>1185</v>
      </c>
      <c r="B54" s="300">
        <v>80.861000000000004</v>
      </c>
      <c r="C54" s="206">
        <v>19.245000000000001</v>
      </c>
      <c r="D54" s="207">
        <v>28.388000000000002</v>
      </c>
      <c r="E54" s="207">
        <v>16.760999999999999</v>
      </c>
      <c r="F54" s="207">
        <v>10.948</v>
      </c>
      <c r="G54" s="207">
        <v>5.5190000000000001</v>
      </c>
      <c r="H54" s="208">
        <v>2.0007520554166223</v>
      </c>
      <c r="I54" s="208">
        <v>-1.5517429509295106</v>
      </c>
      <c r="J54" s="208">
        <v>1.6673942370572876</v>
      </c>
      <c r="K54" s="208">
        <v>4.3311118089127341</v>
      </c>
      <c r="L54" s="245">
        <v>2.76</v>
      </c>
      <c r="M54" s="246">
        <v>7.2939999999999996</v>
      </c>
      <c r="N54" s="207">
        <v>8.1519999999999992</v>
      </c>
      <c r="O54" s="207">
        <v>18.847000000000001</v>
      </c>
      <c r="P54" s="207">
        <v>18.027999999999999</v>
      </c>
      <c r="Q54" s="207">
        <v>24.603000000000002</v>
      </c>
      <c r="R54" s="208">
        <v>-1.883</v>
      </c>
      <c r="S54" s="208">
        <v>-1.456</v>
      </c>
      <c r="T54" s="208">
        <v>3.7999999999999999E-2</v>
      </c>
      <c r="U54" s="208">
        <v>5.1849999999999996</v>
      </c>
      <c r="V54" s="301">
        <v>8.91</v>
      </c>
      <c r="W54" s="339">
        <v>830</v>
      </c>
      <c r="X54" s="184">
        <v>960</v>
      </c>
      <c r="Y54" s="89">
        <v>46.125999999999976</v>
      </c>
      <c r="Z54" s="89">
        <v>84.674099999999953</v>
      </c>
    </row>
    <row r="55" spans="1:26" x14ac:dyDescent="0.25">
      <c r="A55" s="299" t="s">
        <v>1186</v>
      </c>
      <c r="B55" s="300">
        <v>1161.8779999999999</v>
      </c>
      <c r="C55" s="206">
        <v>429.15899999999999</v>
      </c>
      <c r="D55" s="207">
        <v>120.76900000000001</v>
      </c>
      <c r="E55" s="207">
        <v>318.77600000000001</v>
      </c>
      <c r="F55" s="207">
        <v>244.489</v>
      </c>
      <c r="G55" s="207">
        <v>48.685000000000002</v>
      </c>
      <c r="H55" s="208">
        <v>68.002731060268005</v>
      </c>
      <c r="I55" s="208">
        <v>2.8861275901763874</v>
      </c>
      <c r="J55" s="208">
        <v>19.801056486572605</v>
      </c>
      <c r="K55" s="208">
        <v>102.97106690992136</v>
      </c>
      <c r="L55" s="245">
        <v>-7.1867381666216099</v>
      </c>
      <c r="M55" s="246">
        <v>93.763999999999996</v>
      </c>
      <c r="N55" s="207">
        <v>107.803</v>
      </c>
      <c r="O55" s="207">
        <v>146.49799999999999</v>
      </c>
      <c r="P55" s="207">
        <v>148.482</v>
      </c>
      <c r="Q55" s="207">
        <v>613.375</v>
      </c>
      <c r="R55" s="208">
        <v>-45.786000000000001</v>
      </c>
      <c r="S55" s="208">
        <v>-24.876000000000001</v>
      </c>
      <c r="T55" s="208">
        <v>-28.709</v>
      </c>
      <c r="U55" s="208">
        <v>12.521000000000001</v>
      </c>
      <c r="V55" s="301">
        <v>296.34399999999999</v>
      </c>
      <c r="W55" s="339">
        <v>1100</v>
      </c>
      <c r="X55" s="184">
        <v>1260</v>
      </c>
      <c r="Y55" s="89">
        <v>289.99689999999998</v>
      </c>
      <c r="Z55" s="89">
        <v>268.39949999999999</v>
      </c>
    </row>
    <row r="56" spans="1:26" x14ac:dyDescent="0.25">
      <c r="A56" s="299" t="s">
        <v>1187</v>
      </c>
      <c r="B56" s="300">
        <v>1145.931</v>
      </c>
      <c r="C56" s="206">
        <v>347.4</v>
      </c>
      <c r="D56" s="207">
        <v>149.625</v>
      </c>
      <c r="E56" s="207">
        <v>274.27</v>
      </c>
      <c r="F56" s="207">
        <v>331.089</v>
      </c>
      <c r="G56" s="207">
        <v>43.546999999999997</v>
      </c>
      <c r="H56" s="208">
        <v>69.380486831958876</v>
      </c>
      <c r="I56" s="208">
        <v>-3.5471504653920709</v>
      </c>
      <c r="J56" s="208">
        <v>25.571873831973267</v>
      </c>
      <c r="K56" s="208">
        <v>126.202</v>
      </c>
      <c r="L56" s="245">
        <v>-0.9704980703720939</v>
      </c>
      <c r="M56" s="246">
        <v>66.867000000000004</v>
      </c>
      <c r="N56" s="207">
        <v>61.826000000000001</v>
      </c>
      <c r="O56" s="207">
        <v>105.429</v>
      </c>
      <c r="P56" s="207">
        <v>146.96700000000001</v>
      </c>
      <c r="Q56" s="207">
        <v>727.447</v>
      </c>
      <c r="R56" s="208">
        <v>-15.789</v>
      </c>
      <c r="S56" s="208">
        <v>-41.975000000000001</v>
      </c>
      <c r="T56" s="208">
        <v>-107.114</v>
      </c>
      <c r="U56" s="208">
        <v>-58.110999999999997</v>
      </c>
      <c r="V56" s="301">
        <v>449.67099999999999</v>
      </c>
      <c r="W56" s="339">
        <v>1200</v>
      </c>
      <c r="X56" s="184">
        <v>1363</v>
      </c>
      <c r="Y56" s="89">
        <v>350.80319999999995</v>
      </c>
      <c r="Z56" s="89">
        <v>409.2867</v>
      </c>
    </row>
    <row r="57" spans="1:26" x14ac:dyDescent="0.25">
      <c r="A57" s="299" t="s">
        <v>1188</v>
      </c>
      <c r="B57" s="300">
        <v>211.41399999999999</v>
      </c>
      <c r="C57" s="206">
        <v>91.762</v>
      </c>
      <c r="D57" s="207">
        <v>35.460999999999999</v>
      </c>
      <c r="E57" s="207">
        <v>35.600999999999999</v>
      </c>
      <c r="F57" s="207">
        <v>21.192</v>
      </c>
      <c r="G57" s="207">
        <v>27.398</v>
      </c>
      <c r="H57" s="208">
        <v>5.1306997340279192</v>
      </c>
      <c r="I57" s="208">
        <v>-5.3794097466364255</v>
      </c>
      <c r="J57" s="208">
        <v>-3.593874771478033</v>
      </c>
      <c r="K57" s="208">
        <v>7.3079999999999998</v>
      </c>
      <c r="L57" s="245">
        <v>-2.9169074304693896</v>
      </c>
      <c r="M57" s="246">
        <v>42.427999999999997</v>
      </c>
      <c r="N57" s="207">
        <v>55.682000000000002</v>
      </c>
      <c r="O57" s="207">
        <v>46.34</v>
      </c>
      <c r="P57" s="207">
        <v>19.908999999999999</v>
      </c>
      <c r="Q57" s="207">
        <v>13.156000000000001</v>
      </c>
      <c r="R57" s="208">
        <v>-32.542000000000002</v>
      </c>
      <c r="S57" s="208">
        <v>-10.109</v>
      </c>
      <c r="T57" s="208">
        <v>22.155000000000001</v>
      </c>
      <c r="U57" s="208">
        <v>14.747</v>
      </c>
      <c r="V57" s="301">
        <v>7.3250000000000002</v>
      </c>
      <c r="W57" s="339">
        <v>550</v>
      </c>
      <c r="X57" s="184">
        <v>730</v>
      </c>
      <c r="Y57" s="89">
        <v>92.740200000000016</v>
      </c>
      <c r="Z57" s="89">
        <v>129.02999999999997</v>
      </c>
    </row>
    <row r="58" spans="1:26" x14ac:dyDescent="0.25">
      <c r="A58" s="299" t="s">
        <v>1189</v>
      </c>
      <c r="B58" s="300">
        <v>839.04</v>
      </c>
      <c r="C58" s="206">
        <v>209.85300000000001</v>
      </c>
      <c r="D58" s="207">
        <v>216.643</v>
      </c>
      <c r="E58" s="207">
        <v>201.79900000000001</v>
      </c>
      <c r="F58" s="207">
        <v>197.50200000000001</v>
      </c>
      <c r="G58" s="207">
        <v>13.243</v>
      </c>
      <c r="H58" s="208">
        <v>38.340787423231028</v>
      </c>
      <c r="I58" s="208">
        <v>-6.5314436307579742</v>
      </c>
      <c r="J58" s="208">
        <v>21.917929856701754</v>
      </c>
      <c r="K58" s="208">
        <v>65.529281993930113</v>
      </c>
      <c r="L58" s="245">
        <v>-9.3443789934646002</v>
      </c>
      <c r="M58" s="246">
        <v>75.55</v>
      </c>
      <c r="N58" s="207">
        <v>141.25700000000001</v>
      </c>
      <c r="O58" s="207">
        <v>244.44800000000001</v>
      </c>
      <c r="P58" s="207">
        <v>168.75299999999999</v>
      </c>
      <c r="Q58" s="207">
        <v>177.119</v>
      </c>
      <c r="R58" s="208">
        <v>-19.338999999999999</v>
      </c>
      <c r="S58" s="208">
        <v>-19.45</v>
      </c>
      <c r="T58" s="208">
        <v>6.4459999999999997</v>
      </c>
      <c r="U58" s="208">
        <v>62.933999999999997</v>
      </c>
      <c r="V58" s="301">
        <v>90.756</v>
      </c>
      <c r="W58" s="339">
        <v>740</v>
      </c>
      <c r="X58" s="184">
        <v>870</v>
      </c>
      <c r="Y58" s="89">
        <v>86.77170000000001</v>
      </c>
      <c r="Z58" s="89">
        <v>73.061500000000024</v>
      </c>
    </row>
    <row r="59" spans="1:26" ht="15.75" thickBot="1" x14ac:dyDescent="0.3">
      <c r="A59" s="302" t="s">
        <v>1190</v>
      </c>
      <c r="B59" s="303">
        <v>76.031000000000006</v>
      </c>
      <c r="C59" s="213">
        <v>29.829000000000001</v>
      </c>
      <c r="D59" s="214">
        <v>12.555</v>
      </c>
      <c r="E59" s="214">
        <v>13.895</v>
      </c>
      <c r="F59" s="214">
        <v>8.7439999999999998</v>
      </c>
      <c r="G59" s="214">
        <v>11.007999999999999</v>
      </c>
      <c r="H59" s="215">
        <v>3.8070470081458043</v>
      </c>
      <c r="I59" s="215">
        <v>-2.1812837017984985</v>
      </c>
      <c r="J59" s="215">
        <v>3.531182116951797</v>
      </c>
      <c r="K59" s="215">
        <v>2.5477442425376857</v>
      </c>
      <c r="L59" s="247">
        <v>3.009157600242006</v>
      </c>
      <c r="M59" s="248">
        <v>8.0050000000000008</v>
      </c>
      <c r="N59" s="214">
        <v>13.319000000000001</v>
      </c>
      <c r="O59" s="214">
        <v>19.859000000000002</v>
      </c>
      <c r="P59" s="214">
        <v>12.654</v>
      </c>
      <c r="Q59" s="214">
        <v>15.714</v>
      </c>
      <c r="R59" s="215">
        <v>-4.3579999999999997</v>
      </c>
      <c r="S59" s="215">
        <v>-5.0999999999999996</v>
      </c>
      <c r="T59" s="215">
        <v>7.4139999999999997</v>
      </c>
      <c r="U59" s="215">
        <v>7.7119999999999997</v>
      </c>
      <c r="V59" s="304">
        <v>7.57</v>
      </c>
      <c r="W59" s="340">
        <v>700</v>
      </c>
      <c r="X59" s="189">
        <v>820</v>
      </c>
      <c r="Y59" s="190">
        <v>112.09450000000004</v>
      </c>
      <c r="Z59" s="190">
        <v>127.57799999999997</v>
      </c>
    </row>
    <row r="61" spans="1:26" ht="15" customHeight="1" x14ac:dyDescent="0.25">
      <c r="A61" s="630" t="s">
        <v>255</v>
      </c>
      <c r="B61" s="630"/>
      <c r="C61" s="630"/>
      <c r="D61" s="630"/>
      <c r="E61" s="630"/>
      <c r="F61" s="630"/>
      <c r="G61" s="630"/>
      <c r="H61" s="630"/>
      <c r="I61" s="630"/>
      <c r="J61" s="630"/>
      <c r="K61" s="630"/>
      <c r="L61" s="630"/>
      <c r="M61" s="630"/>
      <c r="N61" s="630"/>
      <c r="O61" s="630"/>
    </row>
    <row r="62" spans="1:26" x14ac:dyDescent="0.25">
      <c r="A62" s="598" t="s">
        <v>238</v>
      </c>
      <c r="B62" s="598"/>
      <c r="C62" s="598"/>
      <c r="D62" s="598"/>
      <c r="E62" s="598"/>
      <c r="F62" s="598"/>
      <c r="G62" s="598"/>
      <c r="H62" s="598"/>
      <c r="I62" s="598"/>
      <c r="J62" s="598"/>
      <c r="K62" s="598"/>
      <c r="L62" s="598"/>
      <c r="M62" s="598"/>
      <c r="N62" s="598"/>
      <c r="O62" s="598"/>
    </row>
    <row r="63" spans="1:26" ht="15" customHeight="1" x14ac:dyDescent="0.25"/>
  </sheetData>
  <mergeCells count="14">
    <mergeCell ref="W6:X6"/>
    <mergeCell ref="Y6:Z6"/>
    <mergeCell ref="A61:O61"/>
    <mergeCell ref="A62:O62"/>
    <mergeCell ref="A4:D4"/>
    <mergeCell ref="A5:A7"/>
    <mergeCell ref="B5:B7"/>
    <mergeCell ref="C5:L5"/>
    <mergeCell ref="M5:V5"/>
    <mergeCell ref="W5:Z5"/>
    <mergeCell ref="C6:G6"/>
    <mergeCell ref="H6:L6"/>
    <mergeCell ref="M6:Q6"/>
    <mergeCell ref="R6:V6"/>
  </mergeCells>
  <hyperlinks>
    <hyperlink ref="A2" location="'Appendix Table Menu'!A1" display="Return to Appendix Table Menu" xr:uid="{A7DA186E-70BF-459A-B95E-686EBA5B0C6E}"/>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B8945-D2AF-4A48-9EF9-38488C7CCD8E}">
  <sheetPr>
    <tabColor theme="5"/>
  </sheetPr>
  <dimension ref="A1:K59"/>
  <sheetViews>
    <sheetView zoomScale="90" zoomScaleNormal="90" workbookViewId="0">
      <pane ySplit="6" topLeftCell="A7" activePane="bottomLeft" state="frozen"/>
      <selection pane="bottomLeft"/>
    </sheetView>
  </sheetViews>
  <sheetFormatPr defaultColWidth="8.7109375" defaultRowHeight="15" x14ac:dyDescent="0.25"/>
  <cols>
    <col min="1" max="1" width="23.28515625" customWidth="1"/>
    <col min="2" max="3" width="14.28515625" bestFit="1" customWidth="1"/>
    <col min="4" max="4" width="11.42578125" bestFit="1" customWidth="1"/>
    <col min="5" max="5" width="11.7109375" customWidth="1"/>
    <col min="6" max="6" width="13.7109375" customWidth="1"/>
    <col min="7" max="7" width="14" customWidth="1"/>
    <col min="8" max="8" width="17.42578125" customWidth="1"/>
  </cols>
  <sheetData>
    <row r="1" spans="1:11" ht="21" x14ac:dyDescent="0.35">
      <c r="A1" s="63" t="s">
        <v>1213</v>
      </c>
    </row>
    <row r="2" spans="1:11" x14ac:dyDescent="0.25">
      <c r="A2" s="2" t="s">
        <v>53</v>
      </c>
    </row>
    <row r="3" spans="1:11" x14ac:dyDescent="0.25">
      <c r="A3" s="2"/>
    </row>
    <row r="4" spans="1:11" ht="15.75" thickBot="1" x14ac:dyDescent="0.3">
      <c r="A4" t="s">
        <v>1193</v>
      </c>
    </row>
    <row r="5" spans="1:11" s="4" customFormat="1" ht="15" customHeight="1" x14ac:dyDescent="0.25">
      <c r="A5" s="430"/>
      <c r="B5" s="697" t="s">
        <v>195</v>
      </c>
      <c r="C5" s="698"/>
      <c r="D5" s="699"/>
      <c r="E5" s="625" t="s">
        <v>1194</v>
      </c>
      <c r="F5" s="698"/>
      <c r="G5" s="698"/>
      <c r="H5" s="700"/>
      <c r="I5" s="552"/>
      <c r="J5" s="552"/>
      <c r="K5" s="552"/>
    </row>
    <row r="6" spans="1:11" s="4" customFormat="1" ht="60" x14ac:dyDescent="0.25">
      <c r="A6" s="431" t="s">
        <v>1139</v>
      </c>
      <c r="B6" s="425">
        <v>2018</v>
      </c>
      <c r="C6" s="415">
        <v>2019</v>
      </c>
      <c r="D6" s="426" t="s">
        <v>1195</v>
      </c>
      <c r="E6" s="424" t="s">
        <v>1196</v>
      </c>
      <c r="F6" s="415" t="s">
        <v>1197</v>
      </c>
      <c r="G6" s="415" t="s">
        <v>1198</v>
      </c>
      <c r="H6" s="571" t="s">
        <v>1199</v>
      </c>
      <c r="I6" s="380"/>
      <c r="J6" s="380"/>
      <c r="K6" s="380"/>
    </row>
    <row r="7" spans="1:11" x14ac:dyDescent="0.25">
      <c r="A7" s="432" t="s">
        <v>1140</v>
      </c>
      <c r="B7" s="427">
        <v>1855186</v>
      </c>
      <c r="C7" s="117">
        <v>1897572</v>
      </c>
      <c r="D7" s="428">
        <v>42386</v>
      </c>
      <c r="E7" s="388">
        <v>32652</v>
      </c>
      <c r="F7" s="117">
        <v>37544</v>
      </c>
      <c r="G7" s="117">
        <v>4892</v>
      </c>
      <c r="H7" s="572">
        <v>11.541546737130185</v>
      </c>
      <c r="I7" s="414"/>
      <c r="J7" s="423"/>
      <c r="K7" s="381"/>
    </row>
    <row r="8" spans="1:11" x14ac:dyDescent="0.25">
      <c r="A8" s="432" t="s">
        <v>1141</v>
      </c>
      <c r="B8" s="427">
        <v>254543</v>
      </c>
      <c r="C8" s="117">
        <v>252199</v>
      </c>
      <c r="D8" s="428">
        <v>-2344</v>
      </c>
      <c r="E8" s="388">
        <v>16796</v>
      </c>
      <c r="F8" s="117">
        <v>9499</v>
      </c>
      <c r="G8" s="117">
        <v>-7297</v>
      </c>
      <c r="H8" s="572">
        <v>311.30546075085323</v>
      </c>
      <c r="I8" s="414"/>
      <c r="J8" s="423"/>
      <c r="K8" s="381"/>
    </row>
    <row r="9" spans="1:11" x14ac:dyDescent="0.25">
      <c r="A9" s="432" t="s">
        <v>1142</v>
      </c>
      <c r="B9" s="427">
        <v>2614297</v>
      </c>
      <c r="C9" s="117">
        <v>2670446</v>
      </c>
      <c r="D9" s="428">
        <v>56149</v>
      </c>
      <c r="E9" s="388">
        <v>61467</v>
      </c>
      <c r="F9" s="117">
        <v>99282</v>
      </c>
      <c r="G9" s="117">
        <v>37815</v>
      </c>
      <c r="H9" s="572">
        <v>67.347593011451679</v>
      </c>
      <c r="I9" s="414"/>
      <c r="J9" s="423"/>
      <c r="K9" s="381"/>
    </row>
    <row r="10" spans="1:11" x14ac:dyDescent="0.25">
      <c r="A10" s="432" t="s">
        <v>1143</v>
      </c>
      <c r="B10" s="427">
        <v>1156348</v>
      </c>
      <c r="C10" s="117">
        <v>1163652</v>
      </c>
      <c r="D10" s="428">
        <v>7304</v>
      </c>
      <c r="E10" s="388">
        <v>22408</v>
      </c>
      <c r="F10" s="117">
        <v>19479</v>
      </c>
      <c r="G10" s="117">
        <v>-2929</v>
      </c>
      <c r="H10" s="572">
        <v>-40.101314348302303</v>
      </c>
      <c r="I10" s="414"/>
      <c r="J10" s="423"/>
      <c r="K10" s="381"/>
    </row>
    <row r="11" spans="1:11" x14ac:dyDescent="0.25">
      <c r="A11" s="432" t="s">
        <v>1144</v>
      </c>
      <c r="B11" s="427">
        <v>13072113</v>
      </c>
      <c r="C11" s="117">
        <v>13157887</v>
      </c>
      <c r="D11" s="428">
        <v>85774</v>
      </c>
      <c r="E11" s="388">
        <v>227514</v>
      </c>
      <c r="F11" s="117">
        <v>165779</v>
      </c>
      <c r="G11" s="117">
        <v>-61735</v>
      </c>
      <c r="H11" s="572">
        <v>-71.974024762748627</v>
      </c>
      <c r="I11" s="414"/>
      <c r="J11" s="423"/>
      <c r="K11" s="381"/>
    </row>
    <row r="12" spans="1:11" x14ac:dyDescent="0.25">
      <c r="A12" s="432" t="s">
        <v>1145</v>
      </c>
      <c r="B12" s="427">
        <v>2176758</v>
      </c>
      <c r="C12" s="117">
        <v>2235119</v>
      </c>
      <c r="D12" s="428">
        <v>58361</v>
      </c>
      <c r="E12" s="388">
        <v>67278</v>
      </c>
      <c r="F12" s="117">
        <v>90007</v>
      </c>
      <c r="G12" s="117">
        <v>22729</v>
      </c>
      <c r="H12" s="572">
        <v>38.945528692106031</v>
      </c>
      <c r="I12" s="414"/>
      <c r="J12" s="423"/>
      <c r="K12" s="381"/>
    </row>
    <row r="13" spans="1:11" x14ac:dyDescent="0.25">
      <c r="A13" s="432" t="s">
        <v>1146</v>
      </c>
      <c r="B13" s="427">
        <v>1378087</v>
      </c>
      <c r="C13" s="117">
        <v>1377166</v>
      </c>
      <c r="D13" s="428">
        <v>-921</v>
      </c>
      <c r="E13" s="388">
        <v>36185</v>
      </c>
      <c r="F13" s="117">
        <v>31794</v>
      </c>
      <c r="G13" s="117">
        <v>-4391</v>
      </c>
      <c r="H13" s="572">
        <v>476.76438653637348</v>
      </c>
      <c r="I13" s="414"/>
      <c r="J13" s="423"/>
      <c r="K13" s="381"/>
    </row>
    <row r="14" spans="1:11" x14ac:dyDescent="0.25">
      <c r="A14" s="432" t="s">
        <v>1147</v>
      </c>
      <c r="B14" s="427">
        <v>367672</v>
      </c>
      <c r="C14" s="117">
        <v>376239</v>
      </c>
      <c r="D14" s="428">
        <v>8567</v>
      </c>
      <c r="E14" s="388">
        <v>8321</v>
      </c>
      <c r="F14" s="117">
        <v>12713</v>
      </c>
      <c r="G14" s="117">
        <v>4392</v>
      </c>
      <c r="H14" s="572">
        <v>51.266487685304071</v>
      </c>
      <c r="I14" s="414"/>
      <c r="J14" s="423"/>
      <c r="K14" s="381"/>
    </row>
    <row r="15" spans="1:11" x14ac:dyDescent="0.25">
      <c r="A15" s="432" t="s">
        <v>1148</v>
      </c>
      <c r="B15" s="427">
        <v>287477</v>
      </c>
      <c r="C15" s="117">
        <v>291570</v>
      </c>
      <c r="D15" s="428">
        <v>4093</v>
      </c>
      <c r="E15" s="388">
        <v>22699</v>
      </c>
      <c r="F15" s="117">
        <v>21373</v>
      </c>
      <c r="G15" s="117">
        <v>-1326</v>
      </c>
      <c r="H15" s="572">
        <v>-32.396774981676032</v>
      </c>
      <c r="I15" s="414"/>
      <c r="J15" s="423"/>
      <c r="K15" s="381"/>
    </row>
    <row r="16" spans="1:11" x14ac:dyDescent="0.25">
      <c r="A16" s="432" t="s">
        <v>1149</v>
      </c>
      <c r="B16" s="427">
        <v>7809361</v>
      </c>
      <c r="C16" s="117">
        <v>7905833</v>
      </c>
      <c r="D16" s="428">
        <v>96472</v>
      </c>
      <c r="E16" s="388">
        <v>169814</v>
      </c>
      <c r="F16" s="117">
        <v>217783</v>
      </c>
      <c r="G16" s="117">
        <v>47969</v>
      </c>
      <c r="H16" s="572">
        <v>49.723235757525501</v>
      </c>
      <c r="I16" s="414"/>
      <c r="J16" s="423"/>
      <c r="K16" s="381"/>
    </row>
    <row r="17" spans="1:11" x14ac:dyDescent="0.25">
      <c r="A17" s="432" t="s">
        <v>1150</v>
      </c>
      <c r="B17" s="427">
        <v>3803015</v>
      </c>
      <c r="C17" s="117">
        <v>3852713</v>
      </c>
      <c r="D17" s="428">
        <v>49698</v>
      </c>
      <c r="E17" s="388">
        <v>85623</v>
      </c>
      <c r="F17" s="117">
        <v>96198</v>
      </c>
      <c r="G17" s="117">
        <v>10575</v>
      </c>
      <c r="H17" s="572">
        <v>21.278522274538211</v>
      </c>
      <c r="I17" s="414"/>
      <c r="J17" s="423"/>
      <c r="K17" s="381"/>
    </row>
    <row r="18" spans="1:11" x14ac:dyDescent="0.25">
      <c r="A18" s="432" t="s">
        <v>1151</v>
      </c>
      <c r="B18" s="427">
        <v>455311</v>
      </c>
      <c r="C18" s="117">
        <v>465299</v>
      </c>
      <c r="D18" s="428">
        <v>9988</v>
      </c>
      <c r="E18" s="388">
        <v>19268</v>
      </c>
      <c r="F18" s="117">
        <v>17388</v>
      </c>
      <c r="G18" s="117">
        <v>-1880</v>
      </c>
      <c r="H18" s="572">
        <v>-18.822587104525432</v>
      </c>
      <c r="I18" s="414"/>
      <c r="J18" s="423"/>
      <c r="K18" s="381"/>
    </row>
    <row r="19" spans="1:11" x14ac:dyDescent="0.25">
      <c r="A19" s="432" t="s">
        <v>1152</v>
      </c>
      <c r="B19" s="427">
        <v>640273</v>
      </c>
      <c r="C19" s="117">
        <v>655856</v>
      </c>
      <c r="D19" s="428">
        <v>15583</v>
      </c>
      <c r="E19" s="388">
        <v>15732</v>
      </c>
      <c r="F19" s="117">
        <v>24344</v>
      </c>
      <c r="G19" s="117">
        <v>8612</v>
      </c>
      <c r="H19" s="572">
        <v>55.265353269588658</v>
      </c>
      <c r="I19" s="414"/>
      <c r="J19" s="423"/>
      <c r="K19" s="381"/>
    </row>
    <row r="20" spans="1:11" x14ac:dyDescent="0.25">
      <c r="A20" s="432" t="s">
        <v>1153</v>
      </c>
      <c r="B20" s="427">
        <v>4864860</v>
      </c>
      <c r="C20" s="117">
        <v>4866014</v>
      </c>
      <c r="D20" s="428">
        <v>1154</v>
      </c>
      <c r="E20" s="388">
        <v>105512</v>
      </c>
      <c r="F20" s="117">
        <v>71247</v>
      </c>
      <c r="G20" s="117">
        <v>-34265</v>
      </c>
      <c r="H20" s="572">
        <v>-2969.2374350086657</v>
      </c>
      <c r="I20" s="414"/>
      <c r="J20" s="423"/>
      <c r="K20" s="381"/>
    </row>
    <row r="21" spans="1:11" x14ac:dyDescent="0.25">
      <c r="A21" s="432" t="s">
        <v>1154</v>
      </c>
      <c r="B21" s="427">
        <v>2599166</v>
      </c>
      <c r="C21" s="117">
        <v>2597769</v>
      </c>
      <c r="D21" s="428">
        <v>-1397</v>
      </c>
      <c r="E21" s="388">
        <v>53846</v>
      </c>
      <c r="F21" s="117">
        <v>48283</v>
      </c>
      <c r="G21" s="117">
        <v>-5563</v>
      </c>
      <c r="H21" s="572">
        <v>398.21045096635646</v>
      </c>
      <c r="I21" s="414"/>
      <c r="J21" s="423"/>
      <c r="K21" s="381"/>
    </row>
    <row r="22" spans="1:11" x14ac:dyDescent="0.25">
      <c r="A22" s="432" t="s">
        <v>1155</v>
      </c>
      <c r="B22" s="427">
        <v>1267873</v>
      </c>
      <c r="C22" s="117">
        <v>1287226</v>
      </c>
      <c r="D22" s="428">
        <v>19353</v>
      </c>
      <c r="E22" s="388">
        <v>23914</v>
      </c>
      <c r="F22" s="117">
        <v>21926</v>
      </c>
      <c r="G22" s="117">
        <v>-1988</v>
      </c>
      <c r="H22" s="572">
        <v>-10.272309202707589</v>
      </c>
      <c r="I22" s="414"/>
      <c r="J22" s="423"/>
      <c r="K22" s="381"/>
    </row>
    <row r="23" spans="1:11" x14ac:dyDescent="0.25">
      <c r="A23" s="432" t="s">
        <v>1156</v>
      </c>
      <c r="B23" s="427">
        <v>1133412</v>
      </c>
      <c r="C23" s="117">
        <v>1138325</v>
      </c>
      <c r="D23" s="428">
        <v>4913</v>
      </c>
      <c r="E23" s="388">
        <v>33709</v>
      </c>
      <c r="F23" s="117">
        <v>36742</v>
      </c>
      <c r="G23" s="117">
        <v>3033</v>
      </c>
      <c r="H23" s="572">
        <v>61.734174638713611</v>
      </c>
      <c r="I23" s="414"/>
      <c r="J23" s="423"/>
      <c r="K23" s="381"/>
    </row>
    <row r="24" spans="1:11" x14ac:dyDescent="0.25">
      <c r="A24" s="432" t="s">
        <v>1157</v>
      </c>
      <c r="B24" s="427">
        <v>1732721</v>
      </c>
      <c r="C24" s="117">
        <v>1748722</v>
      </c>
      <c r="D24" s="428">
        <v>16001</v>
      </c>
      <c r="E24" s="388">
        <v>32918</v>
      </c>
      <c r="F24" s="117">
        <v>33431</v>
      </c>
      <c r="G24" s="117">
        <v>513</v>
      </c>
      <c r="H24" s="572">
        <v>3.2060496218986314</v>
      </c>
      <c r="I24" s="414"/>
      <c r="J24" s="423"/>
      <c r="K24" s="381"/>
    </row>
    <row r="25" spans="1:11" x14ac:dyDescent="0.25">
      <c r="A25" s="432" t="s">
        <v>1158</v>
      </c>
      <c r="B25" s="427">
        <v>1737221</v>
      </c>
      <c r="C25" s="117">
        <v>1741072</v>
      </c>
      <c r="D25" s="428">
        <v>3851</v>
      </c>
      <c r="E25" s="388">
        <v>32580</v>
      </c>
      <c r="F25" s="117">
        <v>22241</v>
      </c>
      <c r="G25" s="117">
        <v>-10339</v>
      </c>
      <c r="H25" s="572">
        <v>-268.47572059205402</v>
      </c>
      <c r="I25" s="414"/>
      <c r="J25" s="423"/>
      <c r="K25" s="381"/>
    </row>
    <row r="26" spans="1:11" x14ac:dyDescent="0.25">
      <c r="A26" s="432" t="s">
        <v>1159</v>
      </c>
      <c r="B26" s="427">
        <v>570309</v>
      </c>
      <c r="C26" s="117">
        <v>573620</v>
      </c>
      <c r="D26" s="428">
        <v>3311</v>
      </c>
      <c r="E26" s="388">
        <v>10914</v>
      </c>
      <c r="F26" s="117">
        <v>15501</v>
      </c>
      <c r="G26" s="117">
        <v>4587</v>
      </c>
      <c r="H26" s="572">
        <v>138.53820598006646</v>
      </c>
      <c r="I26" s="414"/>
      <c r="J26" s="423"/>
      <c r="K26" s="381"/>
    </row>
    <row r="27" spans="1:11" x14ac:dyDescent="0.25">
      <c r="A27" s="432" t="s">
        <v>1160</v>
      </c>
      <c r="B27" s="427">
        <v>2215937</v>
      </c>
      <c r="C27" s="117">
        <v>2226772</v>
      </c>
      <c r="D27" s="428">
        <v>10835</v>
      </c>
      <c r="E27" s="388">
        <v>61821</v>
      </c>
      <c r="F27" s="117">
        <v>50588</v>
      </c>
      <c r="G27" s="117">
        <v>-11233</v>
      </c>
      <c r="H27" s="572">
        <v>-103.67328103368712</v>
      </c>
      <c r="I27" s="414"/>
      <c r="J27" s="423"/>
      <c r="K27" s="381"/>
    </row>
    <row r="28" spans="1:11" x14ac:dyDescent="0.25">
      <c r="A28" s="432" t="s">
        <v>1161</v>
      </c>
      <c r="B28" s="427">
        <v>2624279</v>
      </c>
      <c r="C28" s="117">
        <v>2650683</v>
      </c>
      <c r="D28" s="428">
        <v>26404</v>
      </c>
      <c r="E28" s="388">
        <v>60684</v>
      </c>
      <c r="F28" s="117">
        <v>48404</v>
      </c>
      <c r="G28" s="117">
        <v>-12280</v>
      </c>
      <c r="H28" s="572">
        <v>-46.50810483260112</v>
      </c>
      <c r="I28" s="414"/>
      <c r="J28" s="423"/>
      <c r="K28" s="381"/>
    </row>
    <row r="29" spans="1:11" x14ac:dyDescent="0.25">
      <c r="A29" s="432" t="s">
        <v>1162</v>
      </c>
      <c r="B29" s="427">
        <v>3957471</v>
      </c>
      <c r="C29" s="117">
        <v>3969890</v>
      </c>
      <c r="D29" s="428">
        <v>12419</v>
      </c>
      <c r="E29" s="388">
        <v>59234</v>
      </c>
      <c r="F29" s="117">
        <v>46258</v>
      </c>
      <c r="G29" s="117">
        <v>-12976</v>
      </c>
      <c r="H29" s="572">
        <v>-104.48506320959821</v>
      </c>
      <c r="I29" s="414"/>
      <c r="J29" s="423"/>
      <c r="K29" s="381"/>
    </row>
    <row r="30" spans="1:11" x14ac:dyDescent="0.25">
      <c r="A30" s="432" t="s">
        <v>1163</v>
      </c>
      <c r="B30" s="427">
        <v>2194443</v>
      </c>
      <c r="C30" s="117">
        <v>2222578</v>
      </c>
      <c r="D30" s="428">
        <v>28135</v>
      </c>
      <c r="E30" s="388">
        <v>39027</v>
      </c>
      <c r="F30" s="117">
        <v>39232</v>
      </c>
      <c r="G30" s="117">
        <v>205</v>
      </c>
      <c r="H30" s="572">
        <v>0.72862982050826375</v>
      </c>
      <c r="I30" s="414"/>
      <c r="J30" s="423"/>
      <c r="K30" s="381"/>
    </row>
    <row r="31" spans="1:11" x14ac:dyDescent="0.25">
      <c r="A31" s="432" t="s">
        <v>1164</v>
      </c>
      <c r="B31" s="427">
        <v>1108633</v>
      </c>
      <c r="C31" s="117">
        <v>1100226</v>
      </c>
      <c r="D31" s="428">
        <v>-8407</v>
      </c>
      <c r="E31" s="388">
        <v>20894</v>
      </c>
      <c r="F31" s="117">
        <v>17302</v>
      </c>
      <c r="G31" s="117">
        <v>-3592</v>
      </c>
      <c r="H31" s="572">
        <v>42.726299512311165</v>
      </c>
      <c r="I31" s="414"/>
      <c r="J31" s="423"/>
      <c r="K31" s="381"/>
    </row>
    <row r="32" spans="1:11" x14ac:dyDescent="0.25">
      <c r="A32" s="432" t="s">
        <v>1165</v>
      </c>
      <c r="B32" s="427">
        <v>2434803</v>
      </c>
      <c r="C32" s="117">
        <v>2458339</v>
      </c>
      <c r="D32" s="428">
        <v>23536</v>
      </c>
      <c r="E32" s="388">
        <v>47149</v>
      </c>
      <c r="F32" s="117">
        <v>53214</v>
      </c>
      <c r="G32" s="117">
        <v>6065</v>
      </c>
      <c r="H32" s="572">
        <v>25.769034670292317</v>
      </c>
      <c r="I32" s="414"/>
      <c r="J32" s="423"/>
      <c r="K32" s="381"/>
    </row>
    <row r="33" spans="1:11" x14ac:dyDescent="0.25">
      <c r="A33" s="432" t="s">
        <v>1166</v>
      </c>
      <c r="B33" s="427">
        <v>431419</v>
      </c>
      <c r="C33" s="117">
        <v>437647</v>
      </c>
      <c r="D33" s="428">
        <v>6228</v>
      </c>
      <c r="E33" s="388">
        <v>13996</v>
      </c>
      <c r="F33" s="117">
        <v>14793</v>
      </c>
      <c r="G33" s="117">
        <v>797</v>
      </c>
      <c r="H33" s="572">
        <v>12.79704560051381</v>
      </c>
      <c r="I33" s="414"/>
      <c r="J33" s="423"/>
      <c r="K33" s="381"/>
    </row>
    <row r="34" spans="1:11" x14ac:dyDescent="0.25">
      <c r="A34" s="432" t="s">
        <v>1167</v>
      </c>
      <c r="B34" s="427">
        <v>765490</v>
      </c>
      <c r="C34" s="117">
        <v>771443</v>
      </c>
      <c r="D34" s="428">
        <v>5953</v>
      </c>
      <c r="E34" s="388">
        <v>17677</v>
      </c>
      <c r="F34" s="117">
        <v>16798</v>
      </c>
      <c r="G34" s="117">
        <v>-879</v>
      </c>
      <c r="H34" s="572">
        <v>-14.765664370905426</v>
      </c>
      <c r="I34" s="414"/>
      <c r="J34" s="423"/>
      <c r="K34" s="381"/>
    </row>
    <row r="35" spans="1:11" x14ac:dyDescent="0.25">
      <c r="A35" s="432" t="s">
        <v>1168</v>
      </c>
      <c r="B35" s="427">
        <v>1129807</v>
      </c>
      <c r="C35" s="117">
        <v>1143552</v>
      </c>
      <c r="D35" s="428">
        <v>13745</v>
      </c>
      <c r="E35" s="388">
        <v>34047</v>
      </c>
      <c r="F35" s="117">
        <v>49862</v>
      </c>
      <c r="G35" s="117">
        <v>15815</v>
      </c>
      <c r="H35" s="572">
        <v>115.06002182611859</v>
      </c>
      <c r="I35" s="414"/>
      <c r="J35" s="423"/>
      <c r="K35" s="381"/>
    </row>
    <row r="36" spans="1:11" x14ac:dyDescent="0.25">
      <c r="A36" s="432" t="s">
        <v>1169</v>
      </c>
      <c r="B36" s="427">
        <v>531226</v>
      </c>
      <c r="C36" s="117">
        <v>541393</v>
      </c>
      <c r="D36" s="428">
        <v>10167</v>
      </c>
      <c r="E36" s="388">
        <v>14188</v>
      </c>
      <c r="F36" s="117">
        <v>15860</v>
      </c>
      <c r="G36" s="117">
        <v>1672</v>
      </c>
      <c r="H36" s="572">
        <v>16.445362447132879</v>
      </c>
      <c r="I36" s="414"/>
      <c r="J36" s="423"/>
      <c r="K36" s="381"/>
    </row>
    <row r="37" spans="1:11" x14ac:dyDescent="0.25">
      <c r="A37" s="432" t="s">
        <v>1170</v>
      </c>
      <c r="B37" s="427">
        <v>3249570</v>
      </c>
      <c r="C37" s="117">
        <v>3286263</v>
      </c>
      <c r="D37" s="428">
        <v>36693</v>
      </c>
      <c r="E37" s="388">
        <v>79236</v>
      </c>
      <c r="F37" s="117">
        <v>52682</v>
      </c>
      <c r="G37" s="117">
        <v>-26554</v>
      </c>
      <c r="H37" s="572">
        <v>-72.368026599078831</v>
      </c>
      <c r="I37" s="414"/>
      <c r="J37" s="423"/>
      <c r="K37" s="381"/>
    </row>
    <row r="38" spans="1:11" x14ac:dyDescent="0.25">
      <c r="A38" s="432" t="s">
        <v>1171</v>
      </c>
      <c r="B38" s="427">
        <v>794092</v>
      </c>
      <c r="C38" s="117">
        <v>793422</v>
      </c>
      <c r="D38" s="428">
        <v>-670</v>
      </c>
      <c r="E38" s="388">
        <v>24382</v>
      </c>
      <c r="F38" s="117">
        <v>19592</v>
      </c>
      <c r="G38" s="117">
        <v>-4790</v>
      </c>
      <c r="H38" s="572">
        <v>714.92537313432831</v>
      </c>
      <c r="I38" s="414"/>
      <c r="J38" s="423"/>
      <c r="K38" s="381"/>
    </row>
    <row r="39" spans="1:11" x14ac:dyDescent="0.25">
      <c r="A39" s="432" t="s">
        <v>1172</v>
      </c>
      <c r="B39" s="427">
        <v>7367014</v>
      </c>
      <c r="C39" s="117">
        <v>7446817</v>
      </c>
      <c r="D39" s="428">
        <v>79803</v>
      </c>
      <c r="E39" s="388">
        <v>159295</v>
      </c>
      <c r="F39" s="117">
        <v>84983</v>
      </c>
      <c r="G39" s="117">
        <v>-74312</v>
      </c>
      <c r="H39" s="572">
        <v>-93.119306291743413</v>
      </c>
      <c r="I39" s="414"/>
      <c r="J39" s="423"/>
      <c r="K39" s="381"/>
    </row>
    <row r="40" spans="1:11" x14ac:dyDescent="0.25">
      <c r="A40" s="432" t="s">
        <v>1173</v>
      </c>
      <c r="B40" s="427">
        <v>4011469</v>
      </c>
      <c r="C40" s="117">
        <v>4046347</v>
      </c>
      <c r="D40" s="428">
        <v>34878</v>
      </c>
      <c r="E40" s="388">
        <v>88112</v>
      </c>
      <c r="F40" s="117">
        <v>108679</v>
      </c>
      <c r="G40" s="117">
        <v>20567</v>
      </c>
      <c r="H40" s="572">
        <v>58.968404151614195</v>
      </c>
      <c r="I40" s="414"/>
      <c r="J40" s="423"/>
      <c r="K40" s="381"/>
    </row>
    <row r="41" spans="1:11" x14ac:dyDescent="0.25">
      <c r="A41" s="432" t="s">
        <v>1174</v>
      </c>
      <c r="B41" s="427">
        <v>319354</v>
      </c>
      <c r="C41" s="117">
        <v>323521</v>
      </c>
      <c r="D41" s="428">
        <v>4167</v>
      </c>
      <c r="E41" s="388">
        <v>9872</v>
      </c>
      <c r="F41" s="117">
        <v>12917</v>
      </c>
      <c r="G41" s="117">
        <v>3045</v>
      </c>
      <c r="H41" s="572">
        <v>73.074154067674584</v>
      </c>
      <c r="I41" s="414"/>
      <c r="J41" s="423"/>
      <c r="K41" s="381"/>
    </row>
    <row r="42" spans="1:11" x14ac:dyDescent="0.25">
      <c r="A42" s="432" t="s">
        <v>1175</v>
      </c>
      <c r="B42" s="427">
        <v>4685445</v>
      </c>
      <c r="C42" s="117">
        <v>4730333</v>
      </c>
      <c r="D42" s="428">
        <v>44888</v>
      </c>
      <c r="E42" s="388">
        <v>71591</v>
      </c>
      <c r="F42" s="117">
        <v>72397</v>
      </c>
      <c r="G42" s="117">
        <v>806</v>
      </c>
      <c r="H42" s="572">
        <v>1.7955801104972375</v>
      </c>
      <c r="I42" s="414"/>
      <c r="J42" s="423"/>
      <c r="K42" s="381"/>
    </row>
    <row r="43" spans="1:11" x14ac:dyDescent="0.25">
      <c r="A43" s="432" t="s">
        <v>1176</v>
      </c>
      <c r="B43" s="427">
        <v>1485306</v>
      </c>
      <c r="C43" s="117">
        <v>1495156</v>
      </c>
      <c r="D43" s="428">
        <v>9850</v>
      </c>
      <c r="E43" s="388">
        <v>30245</v>
      </c>
      <c r="F43" s="117">
        <v>34294</v>
      </c>
      <c r="G43" s="117">
        <v>4049</v>
      </c>
      <c r="H43" s="572">
        <v>41.106598984771573</v>
      </c>
      <c r="I43" s="414"/>
      <c r="J43" s="423"/>
      <c r="K43" s="381"/>
    </row>
    <row r="44" spans="1:11" x14ac:dyDescent="0.25">
      <c r="A44" s="432" t="s">
        <v>1177</v>
      </c>
      <c r="B44" s="427">
        <v>1639964</v>
      </c>
      <c r="C44" s="117">
        <v>1649356</v>
      </c>
      <c r="D44" s="428">
        <v>9392</v>
      </c>
      <c r="E44" s="388">
        <v>37249</v>
      </c>
      <c r="F44" s="117">
        <v>49709</v>
      </c>
      <c r="G44" s="117">
        <v>12460</v>
      </c>
      <c r="H44" s="572">
        <v>132.66609880749573</v>
      </c>
      <c r="I44" s="414"/>
      <c r="J44" s="423"/>
      <c r="K44" s="381"/>
    </row>
    <row r="45" spans="1:11" x14ac:dyDescent="0.25">
      <c r="A45" s="432" t="s">
        <v>1178</v>
      </c>
      <c r="B45" s="427">
        <v>5070936</v>
      </c>
      <c r="C45" s="117">
        <v>5119240</v>
      </c>
      <c r="D45" s="428">
        <v>48304</v>
      </c>
      <c r="E45" s="388">
        <v>96523</v>
      </c>
      <c r="F45" s="117">
        <v>95820</v>
      </c>
      <c r="G45" s="117">
        <v>-703</v>
      </c>
      <c r="H45" s="572">
        <v>-1.4553660152368335</v>
      </c>
      <c r="I45" s="414"/>
      <c r="J45" s="423"/>
      <c r="K45" s="381"/>
    </row>
    <row r="46" spans="1:11" x14ac:dyDescent="0.25">
      <c r="A46" s="432" t="s">
        <v>1179</v>
      </c>
      <c r="B46" s="427">
        <v>406576</v>
      </c>
      <c r="C46" s="117">
        <v>407178</v>
      </c>
      <c r="D46" s="428">
        <v>602</v>
      </c>
      <c r="E46" s="388">
        <v>11762</v>
      </c>
      <c r="F46" s="117">
        <v>12060</v>
      </c>
      <c r="G46" s="117">
        <v>298</v>
      </c>
      <c r="H46" s="572">
        <v>49.501661129568106</v>
      </c>
      <c r="I46" s="414"/>
      <c r="J46" s="423"/>
      <c r="K46" s="381"/>
    </row>
    <row r="47" spans="1:11" x14ac:dyDescent="0.25">
      <c r="A47" s="432" t="s">
        <v>1180</v>
      </c>
      <c r="B47" s="427">
        <v>1927998</v>
      </c>
      <c r="C47" s="117">
        <v>1975915</v>
      </c>
      <c r="D47" s="428">
        <v>47917</v>
      </c>
      <c r="E47" s="388">
        <v>42080</v>
      </c>
      <c r="F47" s="117">
        <v>57290</v>
      </c>
      <c r="G47" s="117">
        <v>15210</v>
      </c>
      <c r="H47" s="572">
        <v>31.742387879040841</v>
      </c>
      <c r="I47" s="414"/>
      <c r="J47" s="423"/>
      <c r="K47" s="381"/>
    </row>
    <row r="48" spans="1:11" x14ac:dyDescent="0.25">
      <c r="A48" s="432" t="s">
        <v>1181</v>
      </c>
      <c r="B48" s="427">
        <v>345447</v>
      </c>
      <c r="C48" s="117">
        <v>353803</v>
      </c>
      <c r="D48" s="428">
        <v>8356</v>
      </c>
      <c r="E48" s="388">
        <v>10364</v>
      </c>
      <c r="F48" s="117">
        <v>9547</v>
      </c>
      <c r="G48" s="117">
        <v>-817</v>
      </c>
      <c r="H48" s="572">
        <v>-9.777405457156533</v>
      </c>
      <c r="I48" s="414"/>
      <c r="J48" s="423"/>
      <c r="K48" s="381"/>
    </row>
    <row r="49" spans="1:11" x14ac:dyDescent="0.25">
      <c r="A49" s="432" t="s">
        <v>1182</v>
      </c>
      <c r="B49" s="427">
        <v>2603147</v>
      </c>
      <c r="C49" s="117">
        <v>2654737</v>
      </c>
      <c r="D49" s="428">
        <v>51590</v>
      </c>
      <c r="E49" s="388">
        <v>50679</v>
      </c>
      <c r="F49" s="117">
        <v>67078</v>
      </c>
      <c r="G49" s="117">
        <v>16399</v>
      </c>
      <c r="H49" s="572">
        <v>31.787168055824772</v>
      </c>
      <c r="I49" s="414"/>
      <c r="J49" s="423"/>
      <c r="K49" s="381"/>
    </row>
    <row r="50" spans="1:11" x14ac:dyDescent="0.25">
      <c r="A50" s="432" t="s">
        <v>1183</v>
      </c>
      <c r="B50" s="427">
        <v>9776081</v>
      </c>
      <c r="C50" s="117">
        <v>9985110</v>
      </c>
      <c r="D50" s="428">
        <v>209029</v>
      </c>
      <c r="E50" s="388">
        <v>156640</v>
      </c>
      <c r="F50" s="117">
        <v>189154</v>
      </c>
      <c r="G50" s="117">
        <v>32514</v>
      </c>
      <c r="H50" s="572">
        <v>15.554779480359185</v>
      </c>
      <c r="I50" s="414"/>
      <c r="J50" s="423"/>
      <c r="K50" s="381"/>
    </row>
    <row r="51" spans="1:11" x14ac:dyDescent="0.25">
      <c r="A51" s="432" t="s">
        <v>1184</v>
      </c>
      <c r="B51" s="427">
        <v>998890</v>
      </c>
      <c r="C51" s="117">
        <v>1023854</v>
      </c>
      <c r="D51" s="428">
        <v>24964</v>
      </c>
      <c r="E51" s="388">
        <v>27271</v>
      </c>
      <c r="F51" s="117">
        <v>29064</v>
      </c>
      <c r="G51" s="117">
        <v>1793</v>
      </c>
      <c r="H51" s="572">
        <v>7.1823425733055597</v>
      </c>
      <c r="I51" s="414"/>
      <c r="J51" s="423"/>
      <c r="K51" s="381"/>
    </row>
    <row r="52" spans="1:11" x14ac:dyDescent="0.25">
      <c r="A52" s="432" t="s">
        <v>1185</v>
      </c>
      <c r="B52" s="427">
        <v>261372</v>
      </c>
      <c r="C52" s="117">
        <v>262767</v>
      </c>
      <c r="D52" s="428">
        <v>1395</v>
      </c>
      <c r="E52" s="388">
        <v>8586</v>
      </c>
      <c r="F52" s="117">
        <v>6657</v>
      </c>
      <c r="G52" s="117">
        <v>-1929</v>
      </c>
      <c r="H52" s="572">
        <v>-138.27956989247312</v>
      </c>
      <c r="I52" s="414"/>
      <c r="J52" s="423"/>
      <c r="K52" s="381"/>
    </row>
    <row r="53" spans="1:11" x14ac:dyDescent="0.25">
      <c r="A53" s="432" t="s">
        <v>1186</v>
      </c>
      <c r="B53" s="427">
        <v>3175518</v>
      </c>
      <c r="C53" s="117">
        <v>3191854</v>
      </c>
      <c r="D53" s="428">
        <v>16336</v>
      </c>
      <c r="E53" s="388">
        <v>103911</v>
      </c>
      <c r="F53" s="117">
        <v>85082</v>
      </c>
      <c r="G53" s="117">
        <v>-18829</v>
      </c>
      <c r="H53" s="572">
        <v>-115.26077375122429</v>
      </c>
      <c r="I53" s="414"/>
      <c r="J53" s="423"/>
      <c r="K53" s="381"/>
    </row>
    <row r="54" spans="1:11" x14ac:dyDescent="0.25">
      <c r="A54" s="432" t="s">
        <v>1187</v>
      </c>
      <c r="B54" s="427">
        <v>2895581</v>
      </c>
      <c r="C54" s="117">
        <v>2932478</v>
      </c>
      <c r="D54" s="428">
        <v>36897</v>
      </c>
      <c r="E54" s="388">
        <v>67432</v>
      </c>
      <c r="F54" s="117">
        <v>86664</v>
      </c>
      <c r="G54" s="117">
        <v>19232</v>
      </c>
      <c r="H54" s="572">
        <v>52.123478873621167</v>
      </c>
      <c r="I54" s="414"/>
      <c r="J54" s="423"/>
      <c r="K54" s="381"/>
    </row>
    <row r="55" spans="1:11" x14ac:dyDescent="0.25">
      <c r="A55" s="432" t="s">
        <v>1188</v>
      </c>
      <c r="B55" s="427">
        <v>734701</v>
      </c>
      <c r="C55" s="117">
        <v>728179</v>
      </c>
      <c r="D55" s="428">
        <v>-6522</v>
      </c>
      <c r="E55" s="388">
        <v>13268</v>
      </c>
      <c r="F55" s="117">
        <v>14098</v>
      </c>
      <c r="G55" s="117">
        <v>830</v>
      </c>
      <c r="H55" s="572">
        <v>-12.726157620361853</v>
      </c>
      <c r="I55" s="414"/>
      <c r="J55" s="423"/>
      <c r="K55" s="381"/>
    </row>
    <row r="56" spans="1:11" x14ac:dyDescent="0.25">
      <c r="A56" s="432" t="s">
        <v>1189</v>
      </c>
      <c r="B56" s="427">
        <v>2371963</v>
      </c>
      <c r="C56" s="117">
        <v>2386626</v>
      </c>
      <c r="D56" s="428">
        <v>14663</v>
      </c>
      <c r="E56" s="388">
        <v>37500</v>
      </c>
      <c r="F56" s="117">
        <v>38806</v>
      </c>
      <c r="G56" s="117">
        <v>1306</v>
      </c>
      <c r="H56" s="572">
        <v>8.90677214758235</v>
      </c>
      <c r="I56" s="414"/>
      <c r="J56" s="423"/>
      <c r="K56" s="381"/>
    </row>
    <row r="57" spans="1:11" ht="15.75" thickBot="1" x14ac:dyDescent="0.3">
      <c r="A57" s="433" t="s">
        <v>1190</v>
      </c>
      <c r="B57" s="435">
        <v>230250</v>
      </c>
      <c r="C57" s="412">
        <v>233126</v>
      </c>
      <c r="D57" s="436">
        <v>2876</v>
      </c>
      <c r="E57" s="434">
        <v>7829</v>
      </c>
      <c r="F57" s="412">
        <v>10256</v>
      </c>
      <c r="G57" s="412">
        <v>2427</v>
      </c>
      <c r="H57" s="573">
        <v>84.388038942976351</v>
      </c>
      <c r="I57" s="414"/>
      <c r="J57" s="423"/>
      <c r="K57" s="381"/>
    </row>
    <row r="58" spans="1:11" x14ac:dyDescent="0.25">
      <c r="H58" s="381"/>
      <c r="I58" s="381"/>
      <c r="J58" s="381"/>
      <c r="K58" s="381"/>
    </row>
    <row r="59" spans="1:11" x14ac:dyDescent="0.25">
      <c r="A59" s="381" t="s">
        <v>1200</v>
      </c>
      <c r="H59" s="381"/>
      <c r="I59" s="381"/>
      <c r="J59" s="381"/>
      <c r="K59" s="381"/>
    </row>
  </sheetData>
  <sortState xmlns:xlrd2="http://schemas.microsoft.com/office/spreadsheetml/2017/richdata2" ref="A7:H63">
    <sortCondition ref="A7"/>
  </sortState>
  <mergeCells count="2">
    <mergeCell ref="B5:D5"/>
    <mergeCell ref="E5:H5"/>
  </mergeCells>
  <hyperlinks>
    <hyperlink ref="A2" location="'Appendix Table Menu'!A1" display="Return to Appendix Table Menu" xr:uid="{447FCCD5-365C-4F0A-B771-DD26125C32B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4C4D3-0921-4349-B1E9-678E4B28F7A6}">
  <sheetPr>
    <tabColor theme="5"/>
  </sheetPr>
  <dimension ref="A1:V32"/>
  <sheetViews>
    <sheetView zoomScale="90" zoomScaleNormal="90" workbookViewId="0">
      <pane ySplit="6" topLeftCell="A7" activePane="bottomLeft" state="frozen"/>
      <selection pane="bottomLeft" sqref="A1:M1"/>
    </sheetView>
  </sheetViews>
  <sheetFormatPr defaultColWidth="8.7109375" defaultRowHeight="15" x14ac:dyDescent="0.25"/>
  <cols>
    <col min="1" max="1" width="16.42578125" customWidth="1"/>
    <col min="2" max="2" width="10" customWidth="1"/>
    <col min="3" max="3" width="11.28515625" customWidth="1"/>
    <col min="4" max="4" width="10.140625" customWidth="1"/>
    <col min="5" max="5" width="9.28515625" bestFit="1" customWidth="1"/>
    <col min="6" max="6" width="10.42578125" customWidth="1"/>
    <col min="7" max="7" width="11.42578125" customWidth="1"/>
    <col min="8" max="8" width="10.42578125" customWidth="1"/>
    <col min="9" max="9" width="9.42578125" bestFit="1" customWidth="1"/>
    <col min="10" max="11" width="11.42578125" customWidth="1"/>
    <col min="12" max="12" width="11.7109375" customWidth="1"/>
    <col min="13" max="13" width="13.140625" customWidth="1"/>
    <col min="16" max="16" width="10.140625" bestFit="1" customWidth="1"/>
    <col min="17" max="19" width="11.7109375" bestFit="1" customWidth="1"/>
    <col min="20" max="20" width="12.7109375" bestFit="1" customWidth="1"/>
    <col min="22" max="22" width="10.140625" bestFit="1" customWidth="1"/>
  </cols>
  <sheetData>
    <row r="1" spans="1:22" ht="21" x14ac:dyDescent="0.35">
      <c r="A1" s="615" t="s">
        <v>96</v>
      </c>
      <c r="B1" s="615"/>
      <c r="C1" s="615"/>
      <c r="D1" s="615"/>
      <c r="E1" s="615"/>
      <c r="F1" s="615"/>
      <c r="G1" s="615"/>
      <c r="H1" s="615"/>
      <c r="I1" s="615"/>
      <c r="J1" s="615"/>
      <c r="K1" s="615"/>
      <c r="L1" s="615"/>
      <c r="M1" s="615"/>
    </row>
    <row r="2" spans="1:22" x14ac:dyDescent="0.25">
      <c r="A2" s="2" t="s">
        <v>53</v>
      </c>
    </row>
    <row r="4" spans="1:22" ht="15.75" thickBot="1" x14ac:dyDescent="0.3">
      <c r="A4" t="s">
        <v>97</v>
      </c>
    </row>
    <row r="5" spans="1:22" ht="15.75" x14ac:dyDescent="0.25">
      <c r="A5" s="70"/>
      <c r="B5" s="616">
        <v>2001</v>
      </c>
      <c r="C5" s="617"/>
      <c r="D5" s="617"/>
      <c r="E5" s="618"/>
      <c r="F5" s="616">
        <v>2018</v>
      </c>
      <c r="G5" s="617"/>
      <c r="H5" s="617"/>
      <c r="I5" s="618"/>
      <c r="J5" s="616">
        <v>2019</v>
      </c>
      <c r="K5" s="617"/>
      <c r="L5" s="617"/>
      <c r="M5" s="618"/>
    </row>
    <row r="6" spans="1:22" ht="30" x14ac:dyDescent="0.25">
      <c r="A6" s="71" t="s">
        <v>98</v>
      </c>
      <c r="B6" s="72" t="s">
        <v>99</v>
      </c>
      <c r="C6" s="6" t="s">
        <v>100</v>
      </c>
      <c r="D6" s="6" t="s">
        <v>101</v>
      </c>
      <c r="E6" s="8" t="s">
        <v>102</v>
      </c>
      <c r="F6" s="72" t="s">
        <v>99</v>
      </c>
      <c r="G6" s="6" t="s">
        <v>100</v>
      </c>
      <c r="H6" s="6" t="s">
        <v>101</v>
      </c>
      <c r="I6" s="8" t="s">
        <v>102</v>
      </c>
      <c r="J6" s="72" t="s">
        <v>99</v>
      </c>
      <c r="K6" s="6" t="s">
        <v>100</v>
      </c>
      <c r="L6" s="6" t="s">
        <v>101</v>
      </c>
      <c r="M6" s="8" t="s">
        <v>102</v>
      </c>
    </row>
    <row r="7" spans="1:22" x14ac:dyDescent="0.25">
      <c r="A7" s="73" t="s">
        <v>103</v>
      </c>
      <c r="B7" s="74"/>
      <c r="C7" s="75"/>
      <c r="D7" s="75"/>
      <c r="E7" s="76"/>
      <c r="F7" s="77"/>
      <c r="G7" s="78"/>
      <c r="H7" s="78"/>
      <c r="I7" s="79"/>
      <c r="J7" s="77"/>
      <c r="K7" s="78"/>
      <c r="L7" s="78"/>
      <c r="M7" s="79"/>
    </row>
    <row r="8" spans="1:22" x14ac:dyDescent="0.25">
      <c r="A8" s="80" t="s">
        <v>104</v>
      </c>
      <c r="B8" s="81">
        <v>771.94100000000003</v>
      </c>
      <c r="C8" s="82">
        <v>709.70799999999997</v>
      </c>
      <c r="D8" s="82">
        <v>2506.3420000000001</v>
      </c>
      <c r="E8" s="83">
        <v>3987.991</v>
      </c>
      <c r="F8" s="84">
        <v>706.00800000000004</v>
      </c>
      <c r="G8" s="85">
        <v>737.96299999999997</v>
      </c>
      <c r="H8" s="85">
        <v>3308.136</v>
      </c>
      <c r="I8" s="86">
        <v>4752.107</v>
      </c>
      <c r="J8" s="84">
        <v>672.26700000000005</v>
      </c>
      <c r="K8" s="85">
        <v>663.18899999999996</v>
      </c>
      <c r="L8" s="85">
        <v>3043.4839999999999</v>
      </c>
      <c r="M8" s="86">
        <v>4378.9399999999996</v>
      </c>
    </row>
    <row r="9" spans="1:22" x14ac:dyDescent="0.25">
      <c r="A9" s="87" t="s">
        <v>105</v>
      </c>
      <c r="B9" s="88">
        <v>3789.18</v>
      </c>
      <c r="C9" s="89">
        <v>1658.518</v>
      </c>
      <c r="D9" s="89">
        <v>1798.818</v>
      </c>
      <c r="E9" s="90">
        <v>7246.5159999999996</v>
      </c>
      <c r="F9" s="91">
        <v>3671.43</v>
      </c>
      <c r="G9" s="92">
        <v>2007.921</v>
      </c>
      <c r="H9" s="92">
        <v>2114.1120000000001</v>
      </c>
      <c r="I9" s="93">
        <v>7793.4629999999997</v>
      </c>
      <c r="J9" s="91">
        <v>3482.2330000000002</v>
      </c>
      <c r="K9" s="92">
        <v>1764.7</v>
      </c>
      <c r="L9" s="92">
        <v>1922.771</v>
      </c>
      <c r="M9" s="93">
        <v>7169.7039999999997</v>
      </c>
      <c r="V9" s="94"/>
    </row>
    <row r="10" spans="1:22" x14ac:dyDescent="0.25">
      <c r="A10" s="80" t="s">
        <v>106</v>
      </c>
      <c r="B10" s="81">
        <v>5246.9070000000002</v>
      </c>
      <c r="C10" s="82">
        <v>1901.8589999999999</v>
      </c>
      <c r="D10" s="82">
        <v>1034.4349999999999</v>
      </c>
      <c r="E10" s="83">
        <v>8183.201</v>
      </c>
      <c r="F10" s="84">
        <v>5520.5259999999998</v>
      </c>
      <c r="G10" s="85">
        <v>2136.0059999999999</v>
      </c>
      <c r="H10" s="85">
        <v>1097.415</v>
      </c>
      <c r="I10" s="86">
        <v>8753.9470000000001</v>
      </c>
      <c r="J10" s="84">
        <v>5248.3440000000001</v>
      </c>
      <c r="K10" s="85">
        <v>1951.933</v>
      </c>
      <c r="L10" s="85">
        <v>1050.4659999999999</v>
      </c>
      <c r="M10" s="86">
        <v>8250.7430000000004</v>
      </c>
      <c r="V10" s="94"/>
    </row>
    <row r="11" spans="1:22" x14ac:dyDescent="0.25">
      <c r="A11" s="87" t="s">
        <v>107</v>
      </c>
      <c r="B11" s="88">
        <v>11801.954</v>
      </c>
      <c r="C11" s="89">
        <v>3241.7139999999999</v>
      </c>
      <c r="D11" s="89">
        <v>803.44100000000003</v>
      </c>
      <c r="E11" s="90">
        <v>15847.109</v>
      </c>
      <c r="F11" s="91">
        <v>12723.367</v>
      </c>
      <c r="G11" s="92">
        <v>2841.0390000000002</v>
      </c>
      <c r="H11" s="92">
        <v>778.49800000000005</v>
      </c>
      <c r="I11" s="93">
        <v>16342.904</v>
      </c>
      <c r="J11" s="91">
        <v>12636.093000000001</v>
      </c>
      <c r="K11" s="92">
        <v>2830.098</v>
      </c>
      <c r="L11" s="92">
        <v>778.92600000000004</v>
      </c>
      <c r="M11" s="93">
        <v>16245.117</v>
      </c>
      <c r="V11" s="94"/>
    </row>
    <row r="12" spans="1:22" x14ac:dyDescent="0.25">
      <c r="A12" s="80" t="s">
        <v>108</v>
      </c>
      <c r="B12" s="81">
        <v>31621.494999999999</v>
      </c>
      <c r="C12" s="82">
        <v>2757.9119999999998</v>
      </c>
      <c r="D12" s="82">
        <v>342.16800000000001</v>
      </c>
      <c r="E12" s="83">
        <v>34721.574999999997</v>
      </c>
      <c r="F12" s="84">
        <v>37570.637999999999</v>
      </c>
      <c r="G12" s="85">
        <v>2259.71</v>
      </c>
      <c r="H12" s="85">
        <v>322.06299999999999</v>
      </c>
      <c r="I12" s="86">
        <v>40152.411</v>
      </c>
      <c r="J12" s="84">
        <v>40018.949000000001</v>
      </c>
      <c r="K12" s="85">
        <v>2402.9699999999998</v>
      </c>
      <c r="L12" s="85">
        <v>324.90199999999999</v>
      </c>
      <c r="M12" s="86">
        <v>42746.821000000004</v>
      </c>
      <c r="V12" s="94"/>
    </row>
    <row r="13" spans="1:22" x14ac:dyDescent="0.25">
      <c r="A13" s="95" t="s">
        <v>102</v>
      </c>
      <c r="B13" s="96">
        <v>53231.476999999999</v>
      </c>
      <c r="C13" s="97">
        <v>10269.710999999999</v>
      </c>
      <c r="D13" s="97">
        <v>6485.2039999999997</v>
      </c>
      <c r="E13" s="98">
        <v>69986.392000000007</v>
      </c>
      <c r="F13" s="99">
        <v>60191.968999999997</v>
      </c>
      <c r="G13" s="100">
        <v>9982.6389999999992</v>
      </c>
      <c r="H13" s="100">
        <v>7620.2240000000002</v>
      </c>
      <c r="I13" s="101">
        <v>77794.831999999995</v>
      </c>
      <c r="J13" s="99">
        <v>62057.885999999999</v>
      </c>
      <c r="K13" s="100">
        <v>9612.89</v>
      </c>
      <c r="L13" s="100">
        <v>7120.549</v>
      </c>
      <c r="M13" s="101">
        <v>78791.324999999997</v>
      </c>
      <c r="V13" s="94"/>
    </row>
    <row r="14" spans="1:22" x14ac:dyDescent="0.25">
      <c r="A14" s="102"/>
      <c r="B14" s="103"/>
      <c r="C14" s="104"/>
      <c r="D14" s="104"/>
      <c r="E14" s="105"/>
      <c r="F14" s="106"/>
      <c r="G14" s="107"/>
      <c r="H14" s="107"/>
      <c r="I14" s="108"/>
      <c r="J14" s="106"/>
      <c r="K14" s="107"/>
      <c r="L14" s="107"/>
      <c r="M14" s="108"/>
    </row>
    <row r="15" spans="1:22" x14ac:dyDescent="0.25">
      <c r="A15" s="73" t="s">
        <v>109</v>
      </c>
      <c r="B15" s="74"/>
      <c r="C15" s="75"/>
      <c r="D15" s="75"/>
      <c r="E15" s="76"/>
      <c r="F15" s="109"/>
      <c r="G15" s="78"/>
      <c r="H15" s="78"/>
      <c r="I15" s="79"/>
      <c r="J15" s="109"/>
      <c r="K15" s="78"/>
      <c r="L15" s="78"/>
      <c r="M15" s="79"/>
      <c r="V15" s="94"/>
    </row>
    <row r="16" spans="1:22" x14ac:dyDescent="0.25">
      <c r="A16" s="80" t="s">
        <v>104</v>
      </c>
      <c r="B16" s="81">
        <v>1294.3599999999999</v>
      </c>
      <c r="C16" s="82">
        <v>784.87699999999995</v>
      </c>
      <c r="D16" s="82">
        <v>4580.7939999999999</v>
      </c>
      <c r="E16" s="83">
        <v>6660.0309999999999</v>
      </c>
      <c r="F16" s="84">
        <v>1402.3150000000001</v>
      </c>
      <c r="G16" s="85">
        <v>884</v>
      </c>
      <c r="H16" s="85">
        <v>5886.2560000000003</v>
      </c>
      <c r="I16" s="86">
        <v>8172.5709999999999</v>
      </c>
      <c r="J16" s="84">
        <v>1332.6089999999999</v>
      </c>
      <c r="K16" s="85">
        <v>858.36900000000003</v>
      </c>
      <c r="L16" s="85">
        <v>5551.9669999999996</v>
      </c>
      <c r="M16" s="86">
        <v>7742.9449999999997</v>
      </c>
    </row>
    <row r="17" spans="1:13" x14ac:dyDescent="0.25">
      <c r="A17" s="87" t="s">
        <v>105</v>
      </c>
      <c r="B17" s="88">
        <v>2044.8030000000001</v>
      </c>
      <c r="C17" s="89">
        <v>2902.0210000000002</v>
      </c>
      <c r="D17" s="89">
        <v>2327.4830000000002</v>
      </c>
      <c r="E17" s="90">
        <v>7274.3069999999998</v>
      </c>
      <c r="F17" s="91">
        <v>1777.2919999999999</v>
      </c>
      <c r="G17" s="92">
        <v>3065.0970000000002</v>
      </c>
      <c r="H17" s="92">
        <v>3642.9839999999999</v>
      </c>
      <c r="I17" s="93">
        <v>8485.3729999999996</v>
      </c>
      <c r="J17" s="91">
        <v>1705.309</v>
      </c>
      <c r="K17" s="92">
        <v>2877.3589999999999</v>
      </c>
      <c r="L17" s="92">
        <v>3452.2689999999998</v>
      </c>
      <c r="M17" s="93">
        <v>8034.9369999999999</v>
      </c>
    </row>
    <row r="18" spans="1:13" x14ac:dyDescent="0.25">
      <c r="A18" s="80" t="s">
        <v>106</v>
      </c>
      <c r="B18" s="81">
        <v>3754.1439999999998</v>
      </c>
      <c r="C18" s="82">
        <v>2297.3040000000001</v>
      </c>
      <c r="D18" s="82">
        <v>403.21100000000001</v>
      </c>
      <c r="E18" s="83">
        <v>6454.6589999999997</v>
      </c>
      <c r="F18" s="84">
        <v>3236.0329999999999</v>
      </c>
      <c r="G18" s="85">
        <v>3026.8150000000001</v>
      </c>
      <c r="H18" s="85">
        <v>1036.68</v>
      </c>
      <c r="I18" s="86">
        <v>7299.5280000000002</v>
      </c>
      <c r="J18" s="84">
        <v>3090.498</v>
      </c>
      <c r="K18" s="85">
        <v>3002.85</v>
      </c>
      <c r="L18" s="85">
        <v>1101.8019999999999</v>
      </c>
      <c r="M18" s="86">
        <v>7195.15</v>
      </c>
    </row>
    <row r="19" spans="1:13" x14ac:dyDescent="0.25">
      <c r="A19" s="87" t="s">
        <v>107</v>
      </c>
      <c r="B19" s="88">
        <v>7159.9539999999997</v>
      </c>
      <c r="C19" s="89">
        <v>1099.183</v>
      </c>
      <c r="D19" s="89">
        <v>126.193</v>
      </c>
      <c r="E19" s="90">
        <v>8385.33</v>
      </c>
      <c r="F19" s="91">
        <v>6949.5870000000004</v>
      </c>
      <c r="G19" s="92">
        <v>2224.404</v>
      </c>
      <c r="H19" s="92">
        <v>342.39600000000002</v>
      </c>
      <c r="I19" s="93">
        <v>9516.3870000000006</v>
      </c>
      <c r="J19" s="91">
        <v>6998.9279999999999</v>
      </c>
      <c r="K19" s="92">
        <v>2397.8609999999999</v>
      </c>
      <c r="L19" s="92">
        <v>380.952</v>
      </c>
      <c r="M19" s="93">
        <v>9777.741</v>
      </c>
    </row>
    <row r="20" spans="1:13" x14ac:dyDescent="0.25">
      <c r="A20" s="80" t="s">
        <v>108</v>
      </c>
      <c r="B20" s="81">
        <v>7404.51</v>
      </c>
      <c r="C20" s="82">
        <v>251.62200000000001</v>
      </c>
      <c r="D20" s="82">
        <v>19.167000000000002</v>
      </c>
      <c r="E20" s="83">
        <v>7675.299</v>
      </c>
      <c r="F20" s="84">
        <v>9599.643</v>
      </c>
      <c r="G20" s="85">
        <v>625.20299999999997</v>
      </c>
      <c r="H20" s="85">
        <v>26.648</v>
      </c>
      <c r="I20" s="86">
        <v>10251.494000000001</v>
      </c>
      <c r="J20" s="84">
        <v>10495.637000000001</v>
      </c>
      <c r="K20" s="85">
        <v>733.75900000000001</v>
      </c>
      <c r="L20" s="85">
        <v>31.41</v>
      </c>
      <c r="M20" s="86">
        <v>11260.806</v>
      </c>
    </row>
    <row r="21" spans="1:13" x14ac:dyDescent="0.25">
      <c r="A21" s="95" t="s">
        <v>102</v>
      </c>
      <c r="B21" s="96">
        <v>21657.771000000001</v>
      </c>
      <c r="C21" s="97">
        <v>7335.0069999999996</v>
      </c>
      <c r="D21" s="97">
        <v>7456.848</v>
      </c>
      <c r="E21" s="98">
        <v>36449.625999999997</v>
      </c>
      <c r="F21" s="99">
        <v>22964.87</v>
      </c>
      <c r="G21" s="100">
        <v>9825.5190000000002</v>
      </c>
      <c r="H21" s="100">
        <v>10934.964</v>
      </c>
      <c r="I21" s="101">
        <v>43725.353000000003</v>
      </c>
      <c r="J21" s="99">
        <v>23622.981</v>
      </c>
      <c r="K21" s="100">
        <v>9870.1980000000003</v>
      </c>
      <c r="L21" s="100">
        <v>10518.4</v>
      </c>
      <c r="M21" s="101">
        <v>44011.578999999998</v>
      </c>
    </row>
    <row r="22" spans="1:13" x14ac:dyDescent="0.25">
      <c r="A22" s="102"/>
      <c r="B22" s="103"/>
      <c r="C22" s="104"/>
      <c r="D22" s="104"/>
      <c r="E22" s="105"/>
      <c r="F22" s="106"/>
      <c r="G22" s="107"/>
      <c r="H22" s="107"/>
      <c r="I22" s="108"/>
      <c r="J22" s="106"/>
      <c r="K22" s="107"/>
      <c r="L22" s="107"/>
      <c r="M22" s="108"/>
    </row>
    <row r="23" spans="1:13" x14ac:dyDescent="0.25">
      <c r="A23" s="73" t="s">
        <v>110</v>
      </c>
      <c r="B23" s="74"/>
      <c r="C23" s="75"/>
      <c r="D23" s="75"/>
      <c r="E23" s="76"/>
      <c r="F23" s="74"/>
      <c r="G23" s="75"/>
      <c r="H23" s="75"/>
      <c r="I23" s="76"/>
      <c r="J23" s="74"/>
      <c r="K23" s="75"/>
      <c r="L23" s="75"/>
      <c r="M23" s="76"/>
    </row>
    <row r="24" spans="1:13" x14ac:dyDescent="0.25">
      <c r="A24" s="80" t="s">
        <v>104</v>
      </c>
      <c r="B24" s="110">
        <v>2066.3009999999999</v>
      </c>
      <c r="C24" s="111">
        <v>1494.585</v>
      </c>
      <c r="D24" s="111">
        <v>7087.1360000000004</v>
      </c>
      <c r="E24" s="112">
        <v>10648.022000000001</v>
      </c>
      <c r="F24" s="113">
        <v>2108.3229999999999</v>
      </c>
      <c r="G24" s="114">
        <v>1621.963</v>
      </c>
      <c r="H24" s="114">
        <v>9194.3919999999998</v>
      </c>
      <c r="I24" s="115">
        <v>12924.678</v>
      </c>
      <c r="J24" s="113">
        <v>2004.876</v>
      </c>
      <c r="K24" s="114">
        <v>1521.558</v>
      </c>
      <c r="L24" s="114">
        <v>8595.4509999999991</v>
      </c>
      <c r="M24" s="115">
        <v>12121.885</v>
      </c>
    </row>
    <row r="25" spans="1:13" x14ac:dyDescent="0.25">
      <c r="A25" s="87" t="s">
        <v>105</v>
      </c>
      <c r="B25" s="116">
        <v>5833.9830000000002</v>
      </c>
      <c r="C25" s="117">
        <v>4560.5389999999998</v>
      </c>
      <c r="D25" s="117">
        <v>4126.3010000000004</v>
      </c>
      <c r="E25" s="118">
        <v>14520.823</v>
      </c>
      <c r="F25" s="119">
        <v>5448.7219999999998</v>
      </c>
      <c r="G25" s="120">
        <v>5073.018</v>
      </c>
      <c r="H25" s="120">
        <v>5757.0959999999995</v>
      </c>
      <c r="I25" s="121">
        <v>16278.835999999999</v>
      </c>
      <c r="J25" s="119">
        <v>5187.5420000000004</v>
      </c>
      <c r="K25" s="120">
        <v>4642.0590000000002</v>
      </c>
      <c r="L25" s="120">
        <v>5375.04</v>
      </c>
      <c r="M25" s="121">
        <v>15204.641</v>
      </c>
    </row>
    <row r="26" spans="1:13" x14ac:dyDescent="0.25">
      <c r="A26" s="80" t="s">
        <v>106</v>
      </c>
      <c r="B26" s="110">
        <v>9001.0509999999995</v>
      </c>
      <c r="C26" s="111">
        <v>4199.1629999999996</v>
      </c>
      <c r="D26" s="111">
        <v>1437.646</v>
      </c>
      <c r="E26" s="112">
        <v>14637.86</v>
      </c>
      <c r="F26" s="113">
        <v>8756.5589999999993</v>
      </c>
      <c r="G26" s="114">
        <v>5162.8209999999999</v>
      </c>
      <c r="H26" s="114">
        <v>2134.0949999999998</v>
      </c>
      <c r="I26" s="115">
        <v>16053.475</v>
      </c>
      <c r="J26" s="113">
        <v>8338.8420000000006</v>
      </c>
      <c r="K26" s="114">
        <v>4954.7830000000004</v>
      </c>
      <c r="L26" s="114">
        <v>2152.268</v>
      </c>
      <c r="M26" s="115">
        <v>15445.893</v>
      </c>
    </row>
    <row r="27" spans="1:13" x14ac:dyDescent="0.25">
      <c r="A27" s="87" t="s">
        <v>107</v>
      </c>
      <c r="B27" s="116">
        <v>18961.907999999999</v>
      </c>
      <c r="C27" s="117">
        <v>4340.8969999999999</v>
      </c>
      <c r="D27" s="117">
        <v>929.63400000000001</v>
      </c>
      <c r="E27" s="118">
        <v>24232.438999999998</v>
      </c>
      <c r="F27" s="119">
        <v>19672.954000000002</v>
      </c>
      <c r="G27" s="120">
        <v>5065.4430000000002</v>
      </c>
      <c r="H27" s="120">
        <v>1120.894</v>
      </c>
      <c r="I27" s="121">
        <v>25859.291000000001</v>
      </c>
      <c r="J27" s="119">
        <v>19635.021000000001</v>
      </c>
      <c r="K27" s="120">
        <v>5227.9589999999998</v>
      </c>
      <c r="L27" s="120">
        <v>1159.8779999999999</v>
      </c>
      <c r="M27" s="121">
        <v>26022.858</v>
      </c>
    </row>
    <row r="28" spans="1:13" x14ac:dyDescent="0.25">
      <c r="A28" s="80" t="s">
        <v>108</v>
      </c>
      <c r="B28" s="110">
        <v>39026.004999999997</v>
      </c>
      <c r="C28" s="111">
        <v>3009.5340000000001</v>
      </c>
      <c r="D28" s="111">
        <v>361.33499999999998</v>
      </c>
      <c r="E28" s="112">
        <v>42396.874000000003</v>
      </c>
      <c r="F28" s="113">
        <v>47170.281000000003</v>
      </c>
      <c r="G28" s="114">
        <v>2884.913</v>
      </c>
      <c r="H28" s="114">
        <v>348.71100000000001</v>
      </c>
      <c r="I28" s="115">
        <v>50403.904999999999</v>
      </c>
      <c r="J28" s="113">
        <v>50514.586000000003</v>
      </c>
      <c r="K28" s="114">
        <v>3136.7289999999998</v>
      </c>
      <c r="L28" s="114">
        <v>356.31200000000001</v>
      </c>
      <c r="M28" s="115">
        <v>54007.627</v>
      </c>
    </row>
    <row r="29" spans="1:13" ht="15.75" thickBot="1" x14ac:dyDescent="0.3">
      <c r="A29" s="122" t="s">
        <v>102</v>
      </c>
      <c r="B29" s="123">
        <v>74889.248000000007</v>
      </c>
      <c r="C29" s="124">
        <v>17604.718000000001</v>
      </c>
      <c r="D29" s="124">
        <v>13942.052</v>
      </c>
      <c r="E29" s="125">
        <v>106436.018</v>
      </c>
      <c r="F29" s="126">
        <v>83156.839000000007</v>
      </c>
      <c r="G29" s="127">
        <v>19808.157999999999</v>
      </c>
      <c r="H29" s="127">
        <v>18555.187999999998</v>
      </c>
      <c r="I29" s="128">
        <v>121520.185</v>
      </c>
      <c r="J29" s="126">
        <v>85680.866999999998</v>
      </c>
      <c r="K29" s="127">
        <v>19483.088</v>
      </c>
      <c r="L29" s="127">
        <v>17638.949000000001</v>
      </c>
      <c r="M29" s="128">
        <v>122802.90399999999</v>
      </c>
    </row>
    <row r="30" spans="1:13" x14ac:dyDescent="0.25">
      <c r="A30" s="60"/>
      <c r="B30" s="129"/>
      <c r="C30" s="129"/>
      <c r="D30" s="129"/>
      <c r="E30" s="129"/>
      <c r="F30" s="130"/>
      <c r="G30" s="130"/>
      <c r="H30" s="130"/>
      <c r="I30" s="130"/>
      <c r="J30" s="131"/>
    </row>
    <row r="31" spans="1:13" ht="48" customHeight="1" x14ac:dyDescent="0.25">
      <c r="A31" s="619" t="s">
        <v>111</v>
      </c>
      <c r="B31" s="619"/>
      <c r="C31" s="619"/>
      <c r="D31" s="619"/>
      <c r="E31" s="619"/>
      <c r="F31" s="619"/>
      <c r="G31" s="619"/>
      <c r="H31" s="619"/>
      <c r="I31" s="619"/>
      <c r="J31" s="132"/>
    </row>
    <row r="32" spans="1:13" x14ac:dyDescent="0.25">
      <c r="A32" s="614" t="s">
        <v>112</v>
      </c>
      <c r="B32" s="614"/>
      <c r="C32" s="614"/>
      <c r="D32" s="614"/>
      <c r="E32" s="614"/>
      <c r="F32" s="614"/>
      <c r="G32" s="614"/>
      <c r="H32" s="614"/>
      <c r="I32" s="614"/>
      <c r="J32" s="132"/>
    </row>
  </sheetData>
  <mergeCells count="6">
    <mergeCell ref="A32:I32"/>
    <mergeCell ref="A1:M1"/>
    <mergeCell ref="B5:E5"/>
    <mergeCell ref="F5:I5"/>
    <mergeCell ref="J5:M5"/>
    <mergeCell ref="A31:I31"/>
  </mergeCells>
  <hyperlinks>
    <hyperlink ref="A2" location="'Appendix Table Menu'!A1" display="Return to Appendix Table Menu" xr:uid="{ADEE1557-A51A-4CC0-B7BD-3885776449E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E7D45-8248-4D44-99AA-83D93E82E026}">
  <sheetPr>
    <tabColor theme="9" tint="-0.249977111117893"/>
  </sheetPr>
  <dimension ref="A1:M54"/>
  <sheetViews>
    <sheetView zoomScale="90" zoomScaleNormal="90" workbookViewId="0">
      <pane ySplit="6" topLeftCell="A7" activePane="bottomLeft" state="frozen"/>
      <selection pane="bottomLeft"/>
    </sheetView>
  </sheetViews>
  <sheetFormatPr defaultColWidth="8.7109375" defaultRowHeight="15" x14ac:dyDescent="0.25"/>
  <cols>
    <col min="1" max="1" width="38.42578125" customWidth="1"/>
    <col min="2" max="2" width="11" customWidth="1"/>
    <col min="3" max="3" width="13" customWidth="1"/>
    <col min="4" max="4" width="10" customWidth="1"/>
    <col min="5" max="5" width="10.42578125" customWidth="1"/>
    <col min="6" max="6" width="10.7109375" customWidth="1"/>
    <col min="7" max="7" width="12.42578125" customWidth="1"/>
    <col min="8" max="8" width="10" customWidth="1"/>
    <col min="9" max="10" width="10.7109375" customWidth="1"/>
    <col min="11" max="11" width="13.28515625" customWidth="1"/>
    <col min="12" max="12" width="10.42578125" customWidth="1"/>
    <col min="13" max="13" width="10.7109375" customWidth="1"/>
    <col min="15" max="15" width="8.140625" bestFit="1" customWidth="1"/>
    <col min="16" max="16" width="26.7109375" customWidth="1"/>
    <col min="17" max="19" width="10.140625" bestFit="1" customWidth="1"/>
    <col min="20" max="20" width="11.140625" bestFit="1" customWidth="1"/>
    <col min="21" max="21" width="10.140625" bestFit="1" customWidth="1"/>
    <col min="22" max="22" width="9.7109375" bestFit="1" customWidth="1"/>
    <col min="23" max="23" width="9.140625" bestFit="1" customWidth="1"/>
    <col min="24" max="25" width="10.140625" bestFit="1" customWidth="1"/>
    <col min="26" max="26" width="9.7109375" bestFit="1" customWidth="1"/>
    <col min="27" max="28" width="10.140625" bestFit="1" customWidth="1"/>
  </cols>
  <sheetData>
    <row r="1" spans="1:13" ht="21" x14ac:dyDescent="0.35">
      <c r="A1" s="63" t="s">
        <v>113</v>
      </c>
      <c r="B1" s="166"/>
      <c r="C1" s="166"/>
      <c r="D1" s="166"/>
      <c r="E1" s="166"/>
      <c r="F1" s="166"/>
      <c r="G1" s="166"/>
      <c r="H1" s="166"/>
    </row>
    <row r="2" spans="1:13" x14ac:dyDescent="0.25">
      <c r="A2" s="2" t="s">
        <v>53</v>
      </c>
    </row>
    <row r="4" spans="1:13" ht="15.75" thickBot="1" x14ac:dyDescent="0.3">
      <c r="A4" t="s">
        <v>97</v>
      </c>
    </row>
    <row r="5" spans="1:13" x14ac:dyDescent="0.25">
      <c r="A5" s="621" t="s">
        <v>114</v>
      </c>
      <c r="B5" s="623" t="s">
        <v>110</v>
      </c>
      <c r="C5" s="624"/>
      <c r="D5" s="624"/>
      <c r="E5" s="625"/>
      <c r="F5" s="626" t="s">
        <v>103</v>
      </c>
      <c r="G5" s="627"/>
      <c r="H5" s="627"/>
      <c r="I5" s="628"/>
      <c r="J5" s="626" t="s">
        <v>109</v>
      </c>
      <c r="K5" s="627"/>
      <c r="L5" s="627"/>
      <c r="M5" s="629"/>
    </row>
    <row r="6" spans="1:13" ht="30.75" thickBot="1" x14ac:dyDescent="0.3">
      <c r="A6" s="622"/>
      <c r="B6" s="167" t="s">
        <v>99</v>
      </c>
      <c r="C6" s="167" t="s">
        <v>100</v>
      </c>
      <c r="D6" s="167" t="s">
        <v>101</v>
      </c>
      <c r="E6" s="167" t="s">
        <v>102</v>
      </c>
      <c r="F6" s="167" t="s">
        <v>99</v>
      </c>
      <c r="G6" s="167" t="s">
        <v>100</v>
      </c>
      <c r="H6" s="167" t="s">
        <v>101</v>
      </c>
      <c r="I6" s="167" t="s">
        <v>102</v>
      </c>
      <c r="J6" s="168" t="s">
        <v>99</v>
      </c>
      <c r="K6" s="167" t="s">
        <v>100</v>
      </c>
      <c r="L6" s="167" t="s">
        <v>101</v>
      </c>
      <c r="M6" s="169" t="s">
        <v>102</v>
      </c>
    </row>
    <row r="7" spans="1:13" x14ac:dyDescent="0.25">
      <c r="A7" s="170" t="s">
        <v>110</v>
      </c>
      <c r="B7" s="171"/>
      <c r="C7" s="171"/>
      <c r="D7" s="171"/>
      <c r="E7" s="172"/>
      <c r="F7" s="173"/>
      <c r="G7" s="173"/>
      <c r="H7" s="173"/>
      <c r="I7" s="174"/>
      <c r="J7" s="175"/>
      <c r="K7" s="174"/>
      <c r="L7" s="174"/>
      <c r="M7" s="176"/>
    </row>
    <row r="8" spans="1:13" x14ac:dyDescent="0.25">
      <c r="A8" s="59"/>
      <c r="B8" s="184">
        <v>85680.866999999998</v>
      </c>
      <c r="C8" s="184">
        <v>19483.088</v>
      </c>
      <c r="D8" s="184">
        <v>17638.949000000001</v>
      </c>
      <c r="E8" s="184">
        <v>122802.90399999999</v>
      </c>
      <c r="F8" s="520">
        <v>62057.885999999999</v>
      </c>
      <c r="G8" s="520">
        <v>9612.89</v>
      </c>
      <c r="H8" s="520">
        <v>7120.549</v>
      </c>
      <c r="I8" s="520">
        <v>78791.324999999997</v>
      </c>
      <c r="J8" s="521">
        <v>23622.981</v>
      </c>
      <c r="K8" s="521">
        <v>9870.1980000000003</v>
      </c>
      <c r="L8" s="521">
        <v>10518.4</v>
      </c>
      <c r="M8" s="521">
        <v>44011.578999999998</v>
      </c>
    </row>
    <row r="9" spans="1:13" x14ac:dyDescent="0.25">
      <c r="A9" s="170" t="s">
        <v>115</v>
      </c>
      <c r="B9" s="177"/>
      <c r="C9" s="177"/>
      <c r="D9" s="177"/>
      <c r="E9" s="173"/>
      <c r="F9" s="173"/>
      <c r="G9" s="173"/>
      <c r="H9" s="173"/>
      <c r="I9" s="173"/>
      <c r="J9" s="173"/>
      <c r="K9" s="173"/>
      <c r="L9" s="173"/>
      <c r="M9" s="178"/>
    </row>
    <row r="10" spans="1:13" x14ac:dyDescent="0.25">
      <c r="A10" s="179" t="s">
        <v>116</v>
      </c>
      <c r="B10" s="180">
        <v>2023.49</v>
      </c>
      <c r="C10" s="180">
        <v>954.81399999999996</v>
      </c>
      <c r="D10" s="180">
        <v>1405.808</v>
      </c>
      <c r="E10" s="180">
        <v>4384.1120000000001</v>
      </c>
      <c r="F10" s="181">
        <v>446.03300000000002</v>
      </c>
      <c r="G10" s="181">
        <v>111.31399999999999</v>
      </c>
      <c r="H10" s="181">
        <v>110.065</v>
      </c>
      <c r="I10" s="181">
        <v>667.41200000000003</v>
      </c>
      <c r="J10" s="180">
        <v>1577.4570000000001</v>
      </c>
      <c r="K10" s="180">
        <v>843.5</v>
      </c>
      <c r="L10" s="180">
        <v>1295.7429999999999</v>
      </c>
      <c r="M10" s="182">
        <v>3716.7</v>
      </c>
    </row>
    <row r="11" spans="1:13" x14ac:dyDescent="0.25">
      <c r="A11" s="183" t="s">
        <v>117</v>
      </c>
      <c r="B11" s="180">
        <v>12359.445</v>
      </c>
      <c r="C11" s="180">
        <v>3545.8870000000002</v>
      </c>
      <c r="D11" s="180">
        <v>2705.6990000000001</v>
      </c>
      <c r="E11" s="180">
        <v>18611.030999999999</v>
      </c>
      <c r="F11" s="181">
        <v>5700.1840000000002</v>
      </c>
      <c r="G11" s="181">
        <v>983.09400000000005</v>
      </c>
      <c r="H11" s="181">
        <v>485.767</v>
      </c>
      <c r="I11" s="181">
        <v>7169.0450000000001</v>
      </c>
      <c r="J11" s="180">
        <v>6659.2610000000004</v>
      </c>
      <c r="K11" s="180">
        <v>2562.7930000000001</v>
      </c>
      <c r="L11" s="180">
        <v>2219.9319999999998</v>
      </c>
      <c r="M11" s="182">
        <v>11441.986000000001</v>
      </c>
    </row>
    <row r="12" spans="1:13" x14ac:dyDescent="0.25">
      <c r="A12" s="183" t="s">
        <v>118</v>
      </c>
      <c r="B12" s="180">
        <v>14970.433999999999</v>
      </c>
      <c r="C12" s="180">
        <v>3411.6170000000002</v>
      </c>
      <c r="D12" s="180">
        <v>2670.471</v>
      </c>
      <c r="E12" s="180">
        <v>21052.522000000001</v>
      </c>
      <c r="F12" s="181">
        <v>9953.0010000000002</v>
      </c>
      <c r="G12" s="181">
        <v>1506.0170000000001</v>
      </c>
      <c r="H12" s="181">
        <v>817.26800000000003</v>
      </c>
      <c r="I12" s="181">
        <v>12276.286</v>
      </c>
      <c r="J12" s="180">
        <v>5017.433</v>
      </c>
      <c r="K12" s="180">
        <v>1905.6</v>
      </c>
      <c r="L12" s="180">
        <v>1853.203</v>
      </c>
      <c r="M12" s="182">
        <v>8776.2360000000008</v>
      </c>
    </row>
    <row r="13" spans="1:13" x14ac:dyDescent="0.25">
      <c r="A13" s="183" t="s">
        <v>119</v>
      </c>
      <c r="B13" s="180">
        <v>16086.221</v>
      </c>
      <c r="C13" s="180">
        <v>3122.0859999999998</v>
      </c>
      <c r="D13" s="180">
        <v>2585.6480000000001</v>
      </c>
      <c r="E13" s="180">
        <v>21793.955000000002</v>
      </c>
      <c r="F13" s="181">
        <v>12164.939</v>
      </c>
      <c r="G13" s="181">
        <v>1666.32</v>
      </c>
      <c r="H13" s="181">
        <v>1122.2090000000001</v>
      </c>
      <c r="I13" s="181">
        <v>14953.468000000001</v>
      </c>
      <c r="J13" s="180">
        <v>3921.2820000000002</v>
      </c>
      <c r="K13" s="180">
        <v>1455.7660000000001</v>
      </c>
      <c r="L13" s="180">
        <v>1463.4390000000001</v>
      </c>
      <c r="M13" s="182">
        <v>6840.4870000000001</v>
      </c>
    </row>
    <row r="14" spans="1:13" x14ac:dyDescent="0.25">
      <c r="A14" s="183" t="s">
        <v>120</v>
      </c>
      <c r="B14" s="180">
        <v>17417.866000000002</v>
      </c>
      <c r="C14" s="180">
        <v>3353.7539999999999</v>
      </c>
      <c r="D14" s="180">
        <v>3196.163</v>
      </c>
      <c r="E14" s="180">
        <v>23967.782999999999</v>
      </c>
      <c r="F14" s="181">
        <v>14252.968999999999</v>
      </c>
      <c r="G14" s="181">
        <v>2041.6030000000001</v>
      </c>
      <c r="H14" s="181">
        <v>1658.7650000000001</v>
      </c>
      <c r="I14" s="181">
        <v>17953.337</v>
      </c>
      <c r="J14" s="180">
        <v>3164.8969999999999</v>
      </c>
      <c r="K14" s="180">
        <v>1312.1510000000001</v>
      </c>
      <c r="L14" s="180">
        <v>1537.3979999999999</v>
      </c>
      <c r="M14" s="182">
        <v>6014.4459999999999</v>
      </c>
    </row>
    <row r="15" spans="1:13" x14ac:dyDescent="0.25">
      <c r="A15" s="183" t="s">
        <v>121</v>
      </c>
      <c r="B15" s="180">
        <v>22823.411</v>
      </c>
      <c r="C15" s="180">
        <v>5094.93</v>
      </c>
      <c r="D15" s="180">
        <v>5075.16</v>
      </c>
      <c r="E15" s="180">
        <v>32993.500999999997</v>
      </c>
      <c r="F15" s="181">
        <v>19540.759999999998</v>
      </c>
      <c r="G15" s="181">
        <v>3304.5419999999999</v>
      </c>
      <c r="H15" s="181">
        <v>2926.4749999999999</v>
      </c>
      <c r="I15" s="181">
        <v>25771.776999999998</v>
      </c>
      <c r="J15" s="180">
        <v>3282.6509999999998</v>
      </c>
      <c r="K15" s="180">
        <v>1790.3879999999999</v>
      </c>
      <c r="L15" s="180">
        <v>2148.6849999999999</v>
      </c>
      <c r="M15" s="182">
        <v>7221.7240000000002</v>
      </c>
    </row>
    <row r="16" spans="1:13" x14ac:dyDescent="0.25">
      <c r="A16" s="170" t="s">
        <v>122</v>
      </c>
      <c r="B16" s="177"/>
      <c r="C16" s="177"/>
      <c r="D16" s="177"/>
      <c r="E16" s="173"/>
      <c r="F16" s="173"/>
      <c r="G16" s="173"/>
      <c r="H16" s="173"/>
      <c r="I16" s="173"/>
      <c r="J16" s="173"/>
      <c r="K16" s="173"/>
      <c r="L16" s="173"/>
      <c r="M16" s="178"/>
    </row>
    <row r="17" spans="1:13" x14ac:dyDescent="0.25">
      <c r="A17" s="179" t="s">
        <v>123</v>
      </c>
      <c r="B17" s="180">
        <v>61075.584000000003</v>
      </c>
      <c r="C17" s="180">
        <v>11336.359</v>
      </c>
      <c r="D17" s="180">
        <v>9468.4349999999995</v>
      </c>
      <c r="E17" s="180">
        <v>81880.377999999997</v>
      </c>
      <c r="F17" s="181">
        <v>47837.618000000002</v>
      </c>
      <c r="G17" s="181">
        <v>6589.8990000000003</v>
      </c>
      <c r="H17" s="181">
        <v>4699.4059999999999</v>
      </c>
      <c r="I17" s="181">
        <v>59126.923000000003</v>
      </c>
      <c r="J17" s="180">
        <v>13237.966</v>
      </c>
      <c r="K17" s="180">
        <v>4746.46</v>
      </c>
      <c r="L17" s="180">
        <v>4769.0290000000005</v>
      </c>
      <c r="M17" s="182">
        <v>22753.455000000002</v>
      </c>
    </row>
    <row r="18" spans="1:13" x14ac:dyDescent="0.25">
      <c r="A18" s="183" t="s">
        <v>124</v>
      </c>
      <c r="B18" s="180">
        <v>8485.5820000000003</v>
      </c>
      <c r="C18" s="180">
        <v>3110.6729999999998</v>
      </c>
      <c r="D18" s="180">
        <v>3410.4650000000001</v>
      </c>
      <c r="E18" s="180">
        <v>15006.72</v>
      </c>
      <c r="F18" s="181">
        <v>4477.1530000000002</v>
      </c>
      <c r="G18" s="181">
        <v>1002.874</v>
      </c>
      <c r="H18" s="181">
        <v>870.34100000000001</v>
      </c>
      <c r="I18" s="181">
        <v>6350.3680000000004</v>
      </c>
      <c r="J18" s="180">
        <v>4008.4290000000001</v>
      </c>
      <c r="K18" s="184">
        <v>2107.799</v>
      </c>
      <c r="L18" s="184">
        <v>2540.1239999999998</v>
      </c>
      <c r="M18" s="185">
        <v>8656.3520000000008</v>
      </c>
    </row>
    <row r="19" spans="1:13" x14ac:dyDescent="0.25">
      <c r="A19" s="183" t="s">
        <v>125</v>
      </c>
      <c r="B19" s="180">
        <v>9964.3760000000002</v>
      </c>
      <c r="C19" s="180">
        <v>3524.0940000000001</v>
      </c>
      <c r="D19" s="180">
        <v>3210.6190000000001</v>
      </c>
      <c r="E19" s="180">
        <v>16699.089</v>
      </c>
      <c r="F19" s="181">
        <v>5794.085</v>
      </c>
      <c r="G19" s="181">
        <v>1290.0440000000001</v>
      </c>
      <c r="H19" s="181">
        <v>949.24099999999999</v>
      </c>
      <c r="I19" s="181">
        <v>8033.37</v>
      </c>
      <c r="J19" s="180">
        <v>4170.2910000000002</v>
      </c>
      <c r="K19" s="184">
        <v>2234.0500000000002</v>
      </c>
      <c r="L19" s="184">
        <v>2261.3780000000002</v>
      </c>
      <c r="M19" s="185">
        <v>8665.7189999999991</v>
      </c>
    </row>
    <row r="20" spans="1:13" x14ac:dyDescent="0.25">
      <c r="A20" s="183" t="s">
        <v>126</v>
      </c>
      <c r="B20" s="180">
        <v>4080.97</v>
      </c>
      <c r="C20" s="180">
        <v>951.09</v>
      </c>
      <c r="D20" s="180">
        <v>973.97299999999996</v>
      </c>
      <c r="E20" s="180">
        <v>6006.0330000000004</v>
      </c>
      <c r="F20" s="181">
        <v>2719.1320000000001</v>
      </c>
      <c r="G20" s="181">
        <v>514.37900000000002</v>
      </c>
      <c r="H20" s="181">
        <v>418.22</v>
      </c>
      <c r="I20" s="181">
        <v>3651.7310000000002</v>
      </c>
      <c r="J20" s="180">
        <v>1361.838</v>
      </c>
      <c r="K20" s="184">
        <v>436.71100000000001</v>
      </c>
      <c r="L20" s="184">
        <v>555.75300000000004</v>
      </c>
      <c r="M20" s="185">
        <v>2354.3020000000001</v>
      </c>
    </row>
    <row r="21" spans="1:13" x14ac:dyDescent="0.25">
      <c r="A21" s="183" t="s">
        <v>127</v>
      </c>
      <c r="B21" s="180">
        <v>529.61099999999999</v>
      </c>
      <c r="C21" s="180">
        <v>113.97799999999999</v>
      </c>
      <c r="D21" s="180">
        <v>122.572</v>
      </c>
      <c r="E21" s="180">
        <v>766.16099999999994</v>
      </c>
      <c r="F21" s="181">
        <v>341.67500000000001</v>
      </c>
      <c r="G21" s="181">
        <v>49.423000000000002</v>
      </c>
      <c r="H21" s="181">
        <v>44.933999999999997</v>
      </c>
      <c r="I21" s="181">
        <v>436.03199999999998</v>
      </c>
      <c r="J21" s="180">
        <v>187.93600000000001</v>
      </c>
      <c r="K21" s="184">
        <v>64.555000000000007</v>
      </c>
      <c r="L21" s="184">
        <v>77.638000000000005</v>
      </c>
      <c r="M21" s="185">
        <v>330.12900000000002</v>
      </c>
    </row>
    <row r="22" spans="1:13" x14ac:dyDescent="0.25">
      <c r="A22" s="170" t="s">
        <v>128</v>
      </c>
      <c r="B22" s="177"/>
      <c r="C22" s="177"/>
      <c r="D22" s="177"/>
      <c r="E22" s="173"/>
      <c r="F22" s="173"/>
      <c r="G22" s="173"/>
      <c r="H22" s="173"/>
      <c r="I22" s="173"/>
      <c r="J22" s="173"/>
      <c r="K22" s="173"/>
      <c r="L22" s="173"/>
      <c r="M22" s="178"/>
    </row>
    <row r="23" spans="1:13" x14ac:dyDescent="0.25">
      <c r="A23" s="179" t="s">
        <v>129</v>
      </c>
      <c r="B23" s="180">
        <v>30317.710999999999</v>
      </c>
      <c r="C23" s="180">
        <v>3721.8679999999999</v>
      </c>
      <c r="D23" s="180">
        <v>2260.6039999999998</v>
      </c>
      <c r="E23" s="180">
        <v>36300.182999999997</v>
      </c>
      <c r="F23" s="181">
        <v>26172.884999999998</v>
      </c>
      <c r="G23" s="181">
        <v>2722.0720000000001</v>
      </c>
      <c r="H23" s="181">
        <v>1567.0730000000001</v>
      </c>
      <c r="I23" s="181">
        <v>30462.03</v>
      </c>
      <c r="J23" s="180">
        <v>4144.826</v>
      </c>
      <c r="K23" s="180">
        <v>999.79600000000005</v>
      </c>
      <c r="L23" s="180">
        <v>693.53099999999995</v>
      </c>
      <c r="M23" s="182">
        <v>5838.1530000000002</v>
      </c>
    </row>
    <row r="24" spans="1:13" x14ac:dyDescent="0.25">
      <c r="A24" s="183" t="s">
        <v>130</v>
      </c>
      <c r="B24" s="180">
        <v>17449.039000000001</v>
      </c>
      <c r="C24" s="180">
        <v>2990.75</v>
      </c>
      <c r="D24" s="180">
        <v>1616.2460000000001</v>
      </c>
      <c r="E24" s="180">
        <v>22056.035</v>
      </c>
      <c r="F24" s="181">
        <v>13888.081</v>
      </c>
      <c r="G24" s="181">
        <v>1762.508</v>
      </c>
      <c r="H24" s="181">
        <v>772.14800000000002</v>
      </c>
      <c r="I24" s="181">
        <v>16422.737000000001</v>
      </c>
      <c r="J24" s="184">
        <v>3560.9580000000001</v>
      </c>
      <c r="K24" s="184">
        <v>1228.242</v>
      </c>
      <c r="L24" s="184">
        <v>844.09799999999996</v>
      </c>
      <c r="M24" s="185">
        <v>5633.2979999999998</v>
      </c>
    </row>
    <row r="25" spans="1:13" x14ac:dyDescent="0.25">
      <c r="A25" s="183" t="s">
        <v>131</v>
      </c>
      <c r="B25" s="180">
        <v>5285.951</v>
      </c>
      <c r="C25" s="180">
        <v>2486.4769999999999</v>
      </c>
      <c r="D25" s="180">
        <v>2712.8719999999998</v>
      </c>
      <c r="E25" s="180">
        <v>10485.299999999999</v>
      </c>
      <c r="F25" s="181">
        <v>2537.7510000000002</v>
      </c>
      <c r="G25" s="181">
        <v>744.072</v>
      </c>
      <c r="H25" s="181">
        <v>610.39</v>
      </c>
      <c r="I25" s="181">
        <v>3892.2130000000002</v>
      </c>
      <c r="J25" s="184">
        <v>2748.2</v>
      </c>
      <c r="K25" s="184">
        <v>1742.405</v>
      </c>
      <c r="L25" s="184">
        <v>2102.482</v>
      </c>
      <c r="M25" s="185">
        <v>6593.0870000000004</v>
      </c>
    </row>
    <row r="26" spans="1:13" x14ac:dyDescent="0.25">
      <c r="A26" s="183" t="s">
        <v>132</v>
      </c>
      <c r="B26" s="180">
        <v>7542.4759999999997</v>
      </c>
      <c r="C26" s="180">
        <v>1734.953</v>
      </c>
      <c r="D26" s="180">
        <v>1444.62</v>
      </c>
      <c r="E26" s="180">
        <v>10722.049000000001</v>
      </c>
      <c r="F26" s="181">
        <v>5154.4549999999999</v>
      </c>
      <c r="G26" s="181">
        <v>833.27599999999995</v>
      </c>
      <c r="H26" s="181">
        <v>624.41</v>
      </c>
      <c r="I26" s="181">
        <v>6612.1409999999996</v>
      </c>
      <c r="J26" s="184">
        <v>2388.0210000000002</v>
      </c>
      <c r="K26" s="184">
        <v>901.67700000000002</v>
      </c>
      <c r="L26" s="184">
        <v>820.21</v>
      </c>
      <c r="M26" s="185">
        <v>4109.9080000000004</v>
      </c>
    </row>
    <row r="27" spans="1:13" x14ac:dyDescent="0.25">
      <c r="A27" s="183" t="s">
        <v>133</v>
      </c>
      <c r="B27" s="180">
        <v>18941.978999999999</v>
      </c>
      <c r="C27" s="180">
        <v>7302.9059999999999</v>
      </c>
      <c r="D27" s="180">
        <v>8553.0360000000001</v>
      </c>
      <c r="E27" s="180">
        <v>34797.921000000002</v>
      </c>
      <c r="F27" s="181">
        <v>11453.593000000001</v>
      </c>
      <c r="G27" s="181">
        <v>3208.4209999999998</v>
      </c>
      <c r="H27" s="181">
        <v>3324.748</v>
      </c>
      <c r="I27" s="181">
        <v>17986.761999999999</v>
      </c>
      <c r="J27" s="184">
        <v>7488.3860000000004</v>
      </c>
      <c r="K27" s="184">
        <v>4094.4850000000001</v>
      </c>
      <c r="L27" s="184">
        <v>5228.2879999999996</v>
      </c>
      <c r="M27" s="185">
        <v>16811.159</v>
      </c>
    </row>
    <row r="28" spans="1:13" x14ac:dyDescent="0.25">
      <c r="A28" s="183" t="s">
        <v>134</v>
      </c>
      <c r="B28" s="180">
        <v>6143.7110000000002</v>
      </c>
      <c r="C28" s="180">
        <v>1246.134</v>
      </c>
      <c r="D28" s="180">
        <v>1051.5709999999999</v>
      </c>
      <c r="E28" s="180">
        <v>8441.4159999999993</v>
      </c>
      <c r="F28" s="181">
        <v>2851.1210000000001</v>
      </c>
      <c r="G28" s="181">
        <v>342.541</v>
      </c>
      <c r="H28" s="181">
        <v>221.78</v>
      </c>
      <c r="I28" s="181">
        <v>3415.442</v>
      </c>
      <c r="J28" s="184">
        <v>3292.59</v>
      </c>
      <c r="K28" s="184">
        <v>903.59299999999996</v>
      </c>
      <c r="L28" s="184">
        <v>829.79100000000005</v>
      </c>
      <c r="M28" s="185">
        <v>5025.9740000000002</v>
      </c>
    </row>
    <row r="29" spans="1:13" x14ac:dyDescent="0.25">
      <c r="A29" s="170" t="s">
        <v>135</v>
      </c>
      <c r="B29" s="177"/>
      <c r="C29" s="177"/>
      <c r="D29" s="177"/>
      <c r="E29" s="173"/>
      <c r="F29" s="173"/>
      <c r="G29" s="173"/>
      <c r="H29" s="173"/>
      <c r="I29" s="173"/>
      <c r="J29" s="173"/>
      <c r="K29" s="173"/>
      <c r="L29" s="173"/>
      <c r="M29" s="178"/>
    </row>
    <row r="30" spans="1:13" x14ac:dyDescent="0.25">
      <c r="A30" s="179" t="s">
        <v>136</v>
      </c>
      <c r="B30" s="180">
        <v>6398.1620000000003</v>
      </c>
      <c r="C30" s="180">
        <v>2404.922</v>
      </c>
      <c r="D30" s="180">
        <v>2919.2429999999999</v>
      </c>
      <c r="E30" s="180">
        <v>11722.326999999999</v>
      </c>
      <c r="F30" s="181">
        <v>3854.9679999999998</v>
      </c>
      <c r="G30" s="181">
        <v>935.98400000000004</v>
      </c>
      <c r="H30" s="181">
        <v>971.81399999999996</v>
      </c>
      <c r="I30" s="181">
        <v>5762.7659999999996</v>
      </c>
      <c r="J30" s="180">
        <v>2543.194</v>
      </c>
      <c r="K30" s="180">
        <v>1468.9380000000001</v>
      </c>
      <c r="L30" s="180">
        <v>1947.4290000000001</v>
      </c>
      <c r="M30" s="182">
        <v>5959.5609999999997</v>
      </c>
    </row>
    <row r="31" spans="1:13" x14ac:dyDescent="0.25">
      <c r="A31" s="183" t="s">
        <v>137</v>
      </c>
      <c r="B31" s="180">
        <v>19179.243999999999</v>
      </c>
      <c r="C31" s="180">
        <v>5255.1350000000002</v>
      </c>
      <c r="D31" s="180">
        <v>5235.5659999999998</v>
      </c>
      <c r="E31" s="180">
        <v>29669.945</v>
      </c>
      <c r="F31" s="181">
        <v>13492.968999999999</v>
      </c>
      <c r="G31" s="181">
        <v>2482.7199999999998</v>
      </c>
      <c r="H31" s="181">
        <v>2041.999</v>
      </c>
      <c r="I31" s="181">
        <v>18017.687999999998</v>
      </c>
      <c r="J31" s="184">
        <v>5686.2749999999996</v>
      </c>
      <c r="K31" s="184">
        <v>2772.415</v>
      </c>
      <c r="L31" s="184">
        <v>3193.567</v>
      </c>
      <c r="M31" s="185">
        <v>11652.257</v>
      </c>
    </row>
    <row r="32" spans="1:13" x14ac:dyDescent="0.25">
      <c r="A32" s="183" t="s">
        <v>138</v>
      </c>
      <c r="B32" s="180">
        <v>25373.921999999999</v>
      </c>
      <c r="C32" s="180">
        <v>6398</v>
      </c>
      <c r="D32" s="180">
        <v>5614.4210000000003</v>
      </c>
      <c r="E32" s="180">
        <v>37386.343000000001</v>
      </c>
      <c r="F32" s="181">
        <v>18147.396000000001</v>
      </c>
      <c r="G32" s="181">
        <v>3079.2759999999998</v>
      </c>
      <c r="H32" s="181">
        <v>2219.8009999999999</v>
      </c>
      <c r="I32" s="181">
        <v>23446.473000000002</v>
      </c>
      <c r="J32" s="184">
        <v>7226.5259999999998</v>
      </c>
      <c r="K32" s="184">
        <v>3318.7240000000002</v>
      </c>
      <c r="L32" s="184">
        <v>3394.62</v>
      </c>
      <c r="M32" s="185">
        <v>13939.87</v>
      </c>
    </row>
    <row r="33" spans="1:13" x14ac:dyDescent="0.25">
      <c r="A33" s="183" t="s">
        <v>139</v>
      </c>
      <c r="B33" s="180">
        <v>34729.538999999997</v>
      </c>
      <c r="C33" s="180">
        <v>5425.0309999999999</v>
      </c>
      <c r="D33" s="180">
        <v>3869.7190000000001</v>
      </c>
      <c r="E33" s="180">
        <v>44024.288999999997</v>
      </c>
      <c r="F33" s="181">
        <v>26562.553</v>
      </c>
      <c r="G33" s="181">
        <v>3114.91</v>
      </c>
      <c r="H33" s="181">
        <v>1886.9349999999999</v>
      </c>
      <c r="I33" s="181">
        <v>31564.398000000001</v>
      </c>
      <c r="J33" s="184">
        <v>8166.9859999999999</v>
      </c>
      <c r="K33" s="184">
        <v>2310.1210000000001</v>
      </c>
      <c r="L33" s="184">
        <v>1982.7840000000001</v>
      </c>
      <c r="M33" s="185">
        <v>12459.891</v>
      </c>
    </row>
    <row r="34" spans="1:13" x14ac:dyDescent="0.25">
      <c r="A34" s="170" t="s">
        <v>140</v>
      </c>
      <c r="B34" s="177"/>
      <c r="C34" s="177"/>
      <c r="D34" s="177"/>
      <c r="E34" s="173"/>
      <c r="F34" s="173"/>
      <c r="G34" s="173"/>
      <c r="H34" s="173"/>
      <c r="I34" s="173"/>
      <c r="J34" s="173"/>
      <c r="K34" s="173"/>
      <c r="L34" s="173"/>
      <c r="M34" s="178"/>
    </row>
    <row r="35" spans="1:13" x14ac:dyDescent="0.25">
      <c r="A35" s="179" t="s">
        <v>141</v>
      </c>
      <c r="B35" s="180">
        <v>54982.012000000002</v>
      </c>
      <c r="C35" s="180">
        <v>10833.441999999999</v>
      </c>
      <c r="D35" s="180">
        <v>5523.5659999999998</v>
      </c>
      <c r="E35" s="180">
        <v>71339.02</v>
      </c>
      <c r="F35" s="181">
        <v>37860.275000000001</v>
      </c>
      <c r="G35" s="181">
        <v>4880.6450000000004</v>
      </c>
      <c r="H35" s="181">
        <v>2041.021</v>
      </c>
      <c r="I35" s="181">
        <v>44781.940999999999</v>
      </c>
      <c r="J35" s="180">
        <v>17121.737000000001</v>
      </c>
      <c r="K35" s="180">
        <v>5952.7969999999996</v>
      </c>
      <c r="L35" s="180">
        <v>3482.5450000000001</v>
      </c>
      <c r="M35" s="182">
        <v>26557.079000000002</v>
      </c>
    </row>
    <row r="36" spans="1:13" x14ac:dyDescent="0.25">
      <c r="A36" s="183" t="s">
        <v>142</v>
      </c>
      <c r="B36" s="180">
        <v>4044.5210000000002</v>
      </c>
      <c r="C36" s="180">
        <v>1109.0419999999999</v>
      </c>
      <c r="D36" s="180">
        <v>1099.741</v>
      </c>
      <c r="E36" s="180">
        <v>6253.3040000000001</v>
      </c>
      <c r="F36" s="181">
        <v>2784.0839999999998</v>
      </c>
      <c r="G36" s="181">
        <v>465.99799999999999</v>
      </c>
      <c r="H36" s="181">
        <v>313.65800000000002</v>
      </c>
      <c r="I36" s="181">
        <v>3563.74</v>
      </c>
      <c r="J36" s="180">
        <v>1260.4369999999999</v>
      </c>
      <c r="K36" s="184">
        <v>643.04399999999998</v>
      </c>
      <c r="L36" s="184">
        <v>786.08299999999997</v>
      </c>
      <c r="M36" s="185">
        <v>2689.5639999999999</v>
      </c>
    </row>
    <row r="37" spans="1:13" x14ac:dyDescent="0.25">
      <c r="A37" s="183" t="s">
        <v>143</v>
      </c>
      <c r="B37" s="180">
        <v>3233.491</v>
      </c>
      <c r="C37" s="180">
        <v>991.04600000000005</v>
      </c>
      <c r="D37" s="180">
        <v>1785.7929999999999</v>
      </c>
      <c r="E37" s="180">
        <v>6010.33</v>
      </c>
      <c r="F37" s="181">
        <v>2381.35</v>
      </c>
      <c r="G37" s="181">
        <v>483.59</v>
      </c>
      <c r="H37" s="181">
        <v>560.52</v>
      </c>
      <c r="I37" s="181">
        <v>3425.46</v>
      </c>
      <c r="J37" s="180">
        <v>852.14099999999996</v>
      </c>
      <c r="K37" s="184">
        <v>507.45600000000002</v>
      </c>
      <c r="L37" s="184">
        <v>1225.2729999999999</v>
      </c>
      <c r="M37" s="185">
        <v>2584.87</v>
      </c>
    </row>
    <row r="38" spans="1:13" x14ac:dyDescent="0.25">
      <c r="A38" s="183" t="s">
        <v>144</v>
      </c>
      <c r="B38" s="180">
        <v>326.08600000000001</v>
      </c>
      <c r="C38" s="180">
        <v>155.477</v>
      </c>
      <c r="D38" s="180">
        <v>469.28</v>
      </c>
      <c r="E38" s="180">
        <v>950.84299999999996</v>
      </c>
      <c r="F38" s="181">
        <v>186.48699999999999</v>
      </c>
      <c r="G38" s="181">
        <v>63.609000000000002</v>
      </c>
      <c r="H38" s="181">
        <v>147.05000000000001</v>
      </c>
      <c r="I38" s="181">
        <v>397.14600000000002</v>
      </c>
      <c r="J38" s="180">
        <v>139.59899999999999</v>
      </c>
      <c r="K38" s="184">
        <v>91.867999999999995</v>
      </c>
      <c r="L38" s="184">
        <v>322.23</v>
      </c>
      <c r="M38" s="185">
        <v>553.697</v>
      </c>
    </row>
    <row r="39" spans="1:13" x14ac:dyDescent="0.25">
      <c r="A39" s="183" t="s">
        <v>145</v>
      </c>
      <c r="B39" s="184">
        <v>23094.757000000001</v>
      </c>
      <c r="C39" s="184">
        <v>6394.0810000000001</v>
      </c>
      <c r="D39" s="184">
        <v>8760.5689999999995</v>
      </c>
      <c r="E39" s="184">
        <v>38249.406999999999</v>
      </c>
      <c r="F39" s="89">
        <v>18845.689999999999</v>
      </c>
      <c r="G39" s="89">
        <v>3719.0479999999998</v>
      </c>
      <c r="H39" s="89">
        <v>4058.3</v>
      </c>
      <c r="I39" s="89">
        <v>26623.038</v>
      </c>
      <c r="J39" s="184">
        <v>4249.067</v>
      </c>
      <c r="K39" s="184">
        <v>2675.0329999999999</v>
      </c>
      <c r="L39" s="184">
        <v>4702.2690000000002</v>
      </c>
      <c r="M39" s="185">
        <v>11626.369000000001</v>
      </c>
    </row>
    <row r="40" spans="1:13" x14ac:dyDescent="0.25">
      <c r="A40" s="170" t="s">
        <v>146</v>
      </c>
      <c r="B40" s="177"/>
      <c r="C40" s="177"/>
      <c r="D40" s="177"/>
      <c r="E40" s="173"/>
      <c r="F40" s="173"/>
      <c r="G40" s="173"/>
      <c r="H40" s="173"/>
      <c r="I40" s="173"/>
      <c r="J40" s="173"/>
      <c r="K40" s="173"/>
      <c r="L40" s="173"/>
      <c r="M40" s="178"/>
    </row>
    <row r="41" spans="1:13" x14ac:dyDescent="0.25">
      <c r="A41" s="186">
        <v>0</v>
      </c>
      <c r="B41" s="180">
        <v>62964.817000000003</v>
      </c>
      <c r="C41" s="180">
        <v>14010.811</v>
      </c>
      <c r="D41" s="180">
        <v>13313.055</v>
      </c>
      <c r="E41" s="180">
        <v>90288.683000000005</v>
      </c>
      <c r="F41" s="181">
        <v>45647.832999999999</v>
      </c>
      <c r="G41" s="181">
        <v>7109.3490000000002</v>
      </c>
      <c r="H41" s="181">
        <v>5739.3760000000002</v>
      </c>
      <c r="I41" s="181">
        <v>58496.557999999997</v>
      </c>
      <c r="J41" s="180">
        <v>17316.984</v>
      </c>
      <c r="K41" s="180">
        <v>6901.4620000000004</v>
      </c>
      <c r="L41" s="180">
        <v>7573.6790000000001</v>
      </c>
      <c r="M41" s="182">
        <v>31792.125</v>
      </c>
    </row>
    <row r="42" spans="1:13" x14ac:dyDescent="0.25">
      <c r="A42" s="187">
        <v>1</v>
      </c>
      <c r="B42" s="180">
        <v>9729.6010000000006</v>
      </c>
      <c r="C42" s="180">
        <v>2217.029</v>
      </c>
      <c r="D42" s="180">
        <v>1726.931</v>
      </c>
      <c r="E42" s="180">
        <v>13673.561</v>
      </c>
      <c r="F42" s="181">
        <v>6802.6459999999997</v>
      </c>
      <c r="G42" s="181">
        <v>974.80499999999995</v>
      </c>
      <c r="H42" s="181">
        <v>567.49599999999998</v>
      </c>
      <c r="I42" s="181">
        <v>8344.9470000000001</v>
      </c>
      <c r="J42" s="180">
        <v>2926.9549999999999</v>
      </c>
      <c r="K42" s="184">
        <v>1242.2239999999999</v>
      </c>
      <c r="L42" s="184">
        <v>1159.4349999999999</v>
      </c>
      <c r="M42" s="185">
        <v>5328.6139999999996</v>
      </c>
    </row>
    <row r="43" spans="1:13" x14ac:dyDescent="0.25">
      <c r="A43" s="187">
        <v>2</v>
      </c>
      <c r="B43" s="180">
        <v>8692.9210000000003</v>
      </c>
      <c r="C43" s="180">
        <v>1962.933</v>
      </c>
      <c r="D43" s="180">
        <v>1457.6479999999999</v>
      </c>
      <c r="E43" s="180">
        <v>12113.502</v>
      </c>
      <c r="F43" s="181">
        <v>6533.97</v>
      </c>
      <c r="G43" s="181">
        <v>938.77</v>
      </c>
      <c r="H43" s="181">
        <v>483.38900000000001</v>
      </c>
      <c r="I43" s="181">
        <v>7956.1289999999999</v>
      </c>
      <c r="J43" s="180">
        <v>2158.951</v>
      </c>
      <c r="K43" s="184">
        <v>1024.163</v>
      </c>
      <c r="L43" s="184">
        <v>974.25900000000001</v>
      </c>
      <c r="M43" s="185">
        <v>4157.3729999999996</v>
      </c>
    </row>
    <row r="44" spans="1:13" x14ac:dyDescent="0.25">
      <c r="A44" s="183" t="s">
        <v>147</v>
      </c>
      <c r="B44" s="180">
        <v>4293.5050000000001</v>
      </c>
      <c r="C44" s="180">
        <v>1292.3150000000001</v>
      </c>
      <c r="D44" s="180">
        <v>1141.3150000000001</v>
      </c>
      <c r="E44" s="180">
        <v>6727.1350000000002</v>
      </c>
      <c r="F44" s="181">
        <v>3073.4140000000002</v>
      </c>
      <c r="G44" s="181">
        <v>589.96600000000001</v>
      </c>
      <c r="H44" s="181">
        <v>330.28800000000001</v>
      </c>
      <c r="I44" s="181">
        <v>3993.6680000000001</v>
      </c>
      <c r="J44" s="180">
        <v>1220.0909999999999</v>
      </c>
      <c r="K44" s="184">
        <v>702.34900000000005</v>
      </c>
      <c r="L44" s="184">
        <v>811.02700000000004</v>
      </c>
      <c r="M44" s="185">
        <v>2733.4670000000001</v>
      </c>
    </row>
    <row r="45" spans="1:13" x14ac:dyDescent="0.25">
      <c r="A45" s="170" t="s">
        <v>148</v>
      </c>
      <c r="B45" s="177"/>
      <c r="C45" s="177"/>
      <c r="D45" s="177"/>
      <c r="E45" s="173"/>
      <c r="F45" s="173"/>
      <c r="G45" s="173"/>
      <c r="H45" s="173"/>
      <c r="I45" s="173"/>
      <c r="J45" s="173"/>
      <c r="K45" s="173"/>
      <c r="L45" s="173"/>
      <c r="M45" s="178"/>
    </row>
    <row r="46" spans="1:13" x14ac:dyDescent="0.25">
      <c r="A46" s="186" t="s">
        <v>149</v>
      </c>
      <c r="B46" s="180">
        <v>14500.561</v>
      </c>
      <c r="C46" s="180">
        <v>3649.6289999999999</v>
      </c>
      <c r="D46" s="180">
        <v>3514.9369999999999</v>
      </c>
      <c r="E46" s="180">
        <v>21665.127</v>
      </c>
      <c r="F46" s="181">
        <v>10128.566999999999</v>
      </c>
      <c r="G46" s="181">
        <v>1838.0340000000001</v>
      </c>
      <c r="H46" s="181">
        <v>1405.2139999999999</v>
      </c>
      <c r="I46" s="181">
        <v>13371.815000000001</v>
      </c>
      <c r="J46" s="180">
        <v>4371.9939999999997</v>
      </c>
      <c r="K46" s="180">
        <v>1811.595</v>
      </c>
      <c r="L46" s="180">
        <v>2109.723</v>
      </c>
      <c r="M46" s="182">
        <v>8293.3119999999999</v>
      </c>
    </row>
    <row r="47" spans="1:13" x14ac:dyDescent="0.25">
      <c r="A47" s="187" t="s">
        <v>150</v>
      </c>
      <c r="B47" s="180">
        <v>20188.506000000001</v>
      </c>
      <c r="C47" s="180">
        <v>3737.739</v>
      </c>
      <c r="D47" s="180">
        <v>3179.6219999999998</v>
      </c>
      <c r="E47" s="180">
        <v>27105.866999999998</v>
      </c>
      <c r="F47" s="181">
        <v>15227.446</v>
      </c>
      <c r="G47" s="181">
        <v>1912.2260000000001</v>
      </c>
      <c r="H47" s="181">
        <v>1304.915</v>
      </c>
      <c r="I47" s="181">
        <v>18444.587</v>
      </c>
      <c r="J47" s="184">
        <v>4961.0600000000004</v>
      </c>
      <c r="K47" s="184">
        <v>1825.5129999999999</v>
      </c>
      <c r="L47" s="184">
        <v>1874.7070000000001</v>
      </c>
      <c r="M47" s="185">
        <v>8661.2800000000007</v>
      </c>
    </row>
    <row r="48" spans="1:13" x14ac:dyDescent="0.25">
      <c r="A48" s="187" t="s">
        <v>151</v>
      </c>
      <c r="B48" s="180">
        <v>32918.864999999998</v>
      </c>
      <c r="C48" s="180">
        <v>7068.1959999999999</v>
      </c>
      <c r="D48" s="180">
        <v>6394.6080000000002</v>
      </c>
      <c r="E48" s="180">
        <v>46381.669000000002</v>
      </c>
      <c r="F48" s="181">
        <v>24270.561000000002</v>
      </c>
      <c r="G48" s="181">
        <v>3448.9949999999999</v>
      </c>
      <c r="H48" s="181">
        <v>2624.5949999999998</v>
      </c>
      <c r="I48" s="181">
        <v>30344.151000000002</v>
      </c>
      <c r="J48" s="184">
        <v>8648.3040000000001</v>
      </c>
      <c r="K48" s="184">
        <v>3619.201</v>
      </c>
      <c r="L48" s="184">
        <v>3770.0129999999999</v>
      </c>
      <c r="M48" s="185">
        <v>16037.518</v>
      </c>
    </row>
    <row r="49" spans="1:13" ht="15.75" thickBot="1" x14ac:dyDescent="0.3">
      <c r="A49" s="188" t="s">
        <v>152</v>
      </c>
      <c r="B49" s="189">
        <v>18072.935000000001</v>
      </c>
      <c r="C49" s="189">
        <v>5027.5240000000003</v>
      </c>
      <c r="D49" s="189">
        <v>4549.7820000000002</v>
      </c>
      <c r="E49" s="189">
        <v>27650.241000000002</v>
      </c>
      <c r="F49" s="190">
        <v>12431.312</v>
      </c>
      <c r="G49" s="190">
        <v>2413.6350000000002</v>
      </c>
      <c r="H49" s="190">
        <v>1785.825</v>
      </c>
      <c r="I49" s="190">
        <v>16630.772000000001</v>
      </c>
      <c r="J49" s="189">
        <v>5641.6229999999996</v>
      </c>
      <c r="K49" s="189">
        <v>2613.8890000000001</v>
      </c>
      <c r="L49" s="189">
        <v>2763.9569999999999</v>
      </c>
      <c r="M49" s="191">
        <v>11019.468999999999</v>
      </c>
    </row>
    <row r="51" spans="1:13" x14ac:dyDescent="0.25">
      <c r="A51" s="630" t="s">
        <v>153</v>
      </c>
      <c r="B51" s="630"/>
      <c r="C51" s="630"/>
      <c r="D51" s="630"/>
      <c r="E51" s="630"/>
      <c r="F51" s="630"/>
      <c r="G51" s="630"/>
      <c r="H51" s="630"/>
      <c r="I51" s="630"/>
      <c r="J51" s="630"/>
      <c r="K51" s="630"/>
      <c r="L51" s="630"/>
      <c r="M51" s="630"/>
    </row>
    <row r="52" spans="1:13" x14ac:dyDescent="0.25">
      <c r="A52" s="630"/>
      <c r="B52" s="630"/>
      <c r="C52" s="630"/>
      <c r="D52" s="630"/>
      <c r="E52" s="630"/>
      <c r="F52" s="630"/>
      <c r="G52" s="630"/>
      <c r="H52" s="630"/>
      <c r="I52" s="630"/>
      <c r="J52" s="630"/>
      <c r="K52" s="630"/>
      <c r="L52" s="630"/>
      <c r="M52" s="630"/>
    </row>
    <row r="53" spans="1:13" ht="49.5" customHeight="1" x14ac:dyDescent="0.25">
      <c r="A53" s="630"/>
      <c r="B53" s="630"/>
      <c r="C53" s="630"/>
      <c r="D53" s="630"/>
      <c r="E53" s="630"/>
      <c r="F53" s="630"/>
      <c r="G53" s="630"/>
      <c r="H53" s="630"/>
      <c r="I53" s="630"/>
      <c r="J53" s="630"/>
      <c r="K53" s="630"/>
      <c r="L53" s="630"/>
      <c r="M53" s="630"/>
    </row>
    <row r="54" spans="1:13" x14ac:dyDescent="0.25">
      <c r="A54" s="620" t="s">
        <v>154</v>
      </c>
      <c r="B54" s="620"/>
      <c r="C54" s="620"/>
      <c r="D54" s="620"/>
      <c r="E54" s="620"/>
      <c r="F54" s="620"/>
      <c r="G54" s="620"/>
      <c r="H54" s="620"/>
      <c r="I54" s="620"/>
      <c r="J54" s="620"/>
      <c r="K54" s="620"/>
      <c r="L54" s="620"/>
      <c r="M54" s="620"/>
    </row>
  </sheetData>
  <mergeCells count="6">
    <mergeCell ref="A54:M54"/>
    <mergeCell ref="A5:A6"/>
    <mergeCell ref="B5:E5"/>
    <mergeCell ref="F5:I5"/>
    <mergeCell ref="J5:M5"/>
    <mergeCell ref="A51:M53"/>
  </mergeCells>
  <hyperlinks>
    <hyperlink ref="A2" location="'Appendix Table Menu'!A1" display="Return to Appendix Table Menu" xr:uid="{47F55F14-0E04-460C-BC08-3B592EDFC99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D261A-3AF7-4B3C-AC96-97D3BCD8BD8B}">
  <sheetPr>
    <tabColor theme="9" tint="-0.249977111117893"/>
  </sheetPr>
  <dimension ref="A1:T83"/>
  <sheetViews>
    <sheetView zoomScale="90" zoomScaleNormal="90" workbookViewId="0">
      <pane ySplit="6" topLeftCell="A7" activePane="bottomLeft" state="frozen"/>
      <selection pane="bottomLeft"/>
    </sheetView>
  </sheetViews>
  <sheetFormatPr defaultColWidth="8.7109375" defaultRowHeight="15" x14ac:dyDescent="0.25"/>
  <cols>
    <col min="1" max="1" width="33.7109375" style="62" customWidth="1"/>
    <col min="2" max="2" width="15.28515625" style="62" customWidth="1"/>
    <col min="3" max="3" width="8.42578125" style="62" customWidth="1"/>
    <col min="4" max="4" width="16" style="62" customWidth="1"/>
    <col min="5" max="5" width="14" style="62" customWidth="1"/>
    <col min="6" max="6" width="13.42578125" style="62" customWidth="1"/>
    <col min="7" max="7" width="8.42578125" style="62" bestFit="1" customWidth="1"/>
    <col min="8" max="16384" width="8.7109375" style="62"/>
  </cols>
  <sheetData>
    <row r="1" spans="1:20" s="133" customFormat="1" ht="21" x14ac:dyDescent="0.35">
      <c r="A1" s="63" t="s">
        <v>155</v>
      </c>
    </row>
    <row r="2" spans="1:20" x14ac:dyDescent="0.25">
      <c r="A2" s="2" t="s">
        <v>53</v>
      </c>
      <c r="B2"/>
      <c r="C2"/>
      <c r="D2"/>
      <c r="E2"/>
      <c r="F2"/>
      <c r="G2"/>
    </row>
    <row r="3" spans="1:20" ht="18.75" x14ac:dyDescent="0.3">
      <c r="C3" s="64"/>
    </row>
    <row r="4" spans="1:20" ht="15.75" thickBot="1" x14ac:dyDescent="0.3">
      <c r="A4" s="62" t="s">
        <v>156</v>
      </c>
    </row>
    <row r="5" spans="1:20" ht="25.5" customHeight="1" x14ac:dyDescent="0.25">
      <c r="A5" s="645" t="s">
        <v>157</v>
      </c>
      <c r="B5" s="647" t="s">
        <v>158</v>
      </c>
      <c r="C5" s="649" t="s">
        <v>159</v>
      </c>
      <c r="D5" s="649"/>
      <c r="E5" s="649"/>
      <c r="F5" s="649"/>
      <c r="G5" s="649"/>
      <c r="H5" s="134"/>
    </row>
    <row r="6" spans="1:20" ht="41.25" customHeight="1" thickBot="1" x14ac:dyDescent="0.3">
      <c r="A6" s="646"/>
      <c r="B6" s="648"/>
      <c r="C6" s="135" t="s">
        <v>102</v>
      </c>
      <c r="D6" s="136" t="s">
        <v>160</v>
      </c>
      <c r="E6" s="136" t="s">
        <v>161</v>
      </c>
      <c r="F6" s="136" t="s">
        <v>162</v>
      </c>
      <c r="G6" s="137" t="s">
        <v>163</v>
      </c>
    </row>
    <row r="7" spans="1:20" ht="16.5" thickBot="1" x14ac:dyDescent="0.3">
      <c r="A7" s="650" t="s">
        <v>110</v>
      </c>
      <c r="B7" s="651"/>
      <c r="C7" s="651"/>
      <c r="D7" s="651"/>
      <c r="E7" s="651"/>
      <c r="F7" s="651"/>
      <c r="G7" s="651"/>
      <c r="H7" s="134"/>
      <c r="L7"/>
      <c r="M7"/>
      <c r="N7"/>
      <c r="O7"/>
      <c r="P7"/>
      <c r="Q7"/>
      <c r="R7"/>
      <c r="S7"/>
      <c r="T7"/>
    </row>
    <row r="8" spans="1:20" x14ac:dyDescent="0.25">
      <c r="A8" s="641" t="s">
        <v>164</v>
      </c>
      <c r="B8" s="642"/>
      <c r="C8" s="642"/>
      <c r="D8" s="642"/>
      <c r="E8" s="642"/>
      <c r="F8" s="642"/>
      <c r="G8" s="642"/>
      <c r="H8" s="134"/>
      <c r="L8"/>
      <c r="M8"/>
      <c r="N8"/>
      <c r="O8"/>
      <c r="P8"/>
      <c r="Q8"/>
      <c r="R8"/>
      <c r="S8"/>
      <c r="T8"/>
    </row>
    <row r="9" spans="1:20" x14ac:dyDescent="0.25">
      <c r="A9" s="138" t="s">
        <v>165</v>
      </c>
      <c r="B9" s="139">
        <v>272.77</v>
      </c>
      <c r="C9" s="140">
        <v>1476.28</v>
      </c>
      <c r="D9" s="141">
        <v>378.01</v>
      </c>
      <c r="E9" s="141">
        <v>198.38399999999999</v>
      </c>
      <c r="F9" s="141">
        <v>189.54</v>
      </c>
      <c r="G9" s="142">
        <v>189.70699999999999</v>
      </c>
      <c r="L9"/>
      <c r="M9"/>
      <c r="N9"/>
      <c r="O9"/>
      <c r="P9"/>
      <c r="Q9"/>
      <c r="R9"/>
      <c r="S9"/>
      <c r="T9"/>
    </row>
    <row r="10" spans="1:20" x14ac:dyDescent="0.25">
      <c r="A10" s="143" t="s">
        <v>166</v>
      </c>
      <c r="B10" s="144">
        <v>625.44000000000005</v>
      </c>
      <c r="C10" s="145">
        <v>1602.22</v>
      </c>
      <c r="D10" s="146">
        <v>331.73</v>
      </c>
      <c r="E10" s="146">
        <v>129.874</v>
      </c>
      <c r="F10" s="146">
        <v>151.1</v>
      </c>
      <c r="G10" s="147">
        <v>205.35900000000001</v>
      </c>
      <c r="H10" s="148"/>
      <c r="L10"/>
      <c r="M10"/>
      <c r="N10"/>
      <c r="O10"/>
      <c r="P10"/>
      <c r="Q10"/>
      <c r="R10"/>
      <c r="S10"/>
      <c r="T10"/>
    </row>
    <row r="11" spans="1:20" x14ac:dyDescent="0.25">
      <c r="A11" s="143" t="s">
        <v>167</v>
      </c>
      <c r="B11" s="144">
        <v>864.28</v>
      </c>
      <c r="C11" s="145">
        <v>1447.43</v>
      </c>
      <c r="D11" s="146">
        <v>233.52</v>
      </c>
      <c r="E11" s="146">
        <v>69.293999999999997</v>
      </c>
      <c r="F11" s="146">
        <v>73.97</v>
      </c>
      <c r="G11" s="147">
        <v>162.923</v>
      </c>
      <c r="H11" s="148"/>
      <c r="L11"/>
      <c r="M11"/>
      <c r="N11"/>
      <c r="O11"/>
      <c r="P11"/>
      <c r="Q11"/>
      <c r="R11"/>
      <c r="S11"/>
      <c r="T11"/>
    </row>
    <row r="12" spans="1:20" s="154" customFormat="1" ht="15.75" thickBot="1" x14ac:dyDescent="0.3">
      <c r="A12" s="149" t="s">
        <v>168</v>
      </c>
      <c r="B12" s="150">
        <v>493.35</v>
      </c>
      <c r="C12" s="151">
        <v>1517.19</v>
      </c>
      <c r="D12" s="152">
        <v>338.52</v>
      </c>
      <c r="E12" s="152">
        <v>153.297</v>
      </c>
      <c r="F12" s="152">
        <v>157.44</v>
      </c>
      <c r="G12" s="153">
        <v>191.13200000000001</v>
      </c>
      <c r="H12" s="148"/>
      <c r="L12"/>
      <c r="M12"/>
      <c r="N12"/>
      <c r="O12"/>
      <c r="P12"/>
      <c r="Q12"/>
      <c r="R12"/>
      <c r="S12"/>
      <c r="T12"/>
    </row>
    <row r="13" spans="1:20" s="154" customFormat="1" ht="15.75" thickBot="1" x14ac:dyDescent="0.3">
      <c r="A13" s="155"/>
      <c r="B13" s="148"/>
      <c r="C13" s="148"/>
      <c r="D13" s="148"/>
      <c r="E13" s="148"/>
      <c r="F13" s="148"/>
      <c r="G13" s="156"/>
      <c r="H13" s="148"/>
      <c r="L13"/>
      <c r="M13"/>
      <c r="N13"/>
      <c r="O13"/>
      <c r="P13"/>
      <c r="Q13"/>
      <c r="R13"/>
      <c r="S13"/>
      <c r="T13"/>
    </row>
    <row r="14" spans="1:20" x14ac:dyDescent="0.25">
      <c r="A14" s="633" t="s">
        <v>169</v>
      </c>
      <c r="B14" s="634"/>
      <c r="C14" s="634"/>
      <c r="D14" s="634"/>
      <c r="E14" s="634"/>
      <c r="F14" s="634"/>
      <c r="G14" s="634"/>
      <c r="H14" s="157"/>
      <c r="L14"/>
      <c r="M14"/>
      <c r="N14"/>
      <c r="O14"/>
      <c r="P14"/>
      <c r="Q14"/>
      <c r="R14"/>
      <c r="S14"/>
      <c r="T14"/>
    </row>
    <row r="15" spans="1:20" x14ac:dyDescent="0.25">
      <c r="A15" s="138" t="s">
        <v>165</v>
      </c>
      <c r="B15" s="139">
        <v>593.61</v>
      </c>
      <c r="C15" s="140">
        <v>3011.94</v>
      </c>
      <c r="D15" s="141">
        <v>607.84</v>
      </c>
      <c r="E15" s="141">
        <v>361.62099999999998</v>
      </c>
      <c r="F15" s="141">
        <v>391.27</v>
      </c>
      <c r="G15" s="142">
        <v>314.10300000000001</v>
      </c>
      <c r="H15" s="148"/>
    </row>
    <row r="16" spans="1:20" x14ac:dyDescent="0.25">
      <c r="A16" s="143" t="s">
        <v>166</v>
      </c>
      <c r="B16" s="144">
        <v>1121.42</v>
      </c>
      <c r="C16" s="145">
        <v>2947.49</v>
      </c>
      <c r="D16" s="146">
        <v>529.32000000000005</v>
      </c>
      <c r="E16" s="146">
        <v>197.27</v>
      </c>
      <c r="F16" s="146">
        <v>307.19</v>
      </c>
      <c r="G16" s="147">
        <v>292.56200000000001</v>
      </c>
      <c r="H16" s="148"/>
    </row>
    <row r="17" spans="1:8" x14ac:dyDescent="0.25">
      <c r="A17" s="143" t="s">
        <v>167</v>
      </c>
      <c r="B17" s="144">
        <v>1731.81</v>
      </c>
      <c r="C17" s="145">
        <v>2921.89</v>
      </c>
      <c r="D17" s="146">
        <v>405.99</v>
      </c>
      <c r="E17" s="146">
        <v>127.035</v>
      </c>
      <c r="F17" s="146">
        <v>174.39</v>
      </c>
      <c r="G17" s="147">
        <v>246.34</v>
      </c>
      <c r="H17" s="148"/>
    </row>
    <row r="18" spans="1:8" s="154" customFormat="1" ht="15.75" thickBot="1" x14ac:dyDescent="0.3">
      <c r="A18" s="158" t="s">
        <v>168</v>
      </c>
      <c r="B18" s="150">
        <v>878.03</v>
      </c>
      <c r="C18" s="151">
        <v>2981.21</v>
      </c>
      <c r="D18" s="152">
        <v>562.87</v>
      </c>
      <c r="E18" s="152">
        <v>282.86099999999999</v>
      </c>
      <c r="F18" s="152">
        <v>343.05</v>
      </c>
      <c r="G18" s="153">
        <v>300.75200000000001</v>
      </c>
      <c r="H18" s="148"/>
    </row>
    <row r="19" spans="1:8" s="154" customFormat="1" ht="15.75" thickBot="1" x14ac:dyDescent="0.3">
      <c r="A19" s="159"/>
      <c r="B19" s="148"/>
      <c r="C19" s="148"/>
      <c r="D19" s="148"/>
      <c r="E19" s="148"/>
      <c r="F19" s="148"/>
      <c r="G19" s="156"/>
      <c r="H19" s="148"/>
    </row>
    <row r="20" spans="1:8" x14ac:dyDescent="0.25">
      <c r="A20" s="633" t="s">
        <v>170</v>
      </c>
      <c r="B20" s="634"/>
      <c r="C20" s="634"/>
      <c r="D20" s="634"/>
      <c r="E20" s="634"/>
      <c r="F20" s="634"/>
      <c r="G20" s="634"/>
      <c r="H20" s="157"/>
    </row>
    <row r="21" spans="1:8" x14ac:dyDescent="0.25">
      <c r="A21" s="138" t="s">
        <v>165</v>
      </c>
      <c r="B21" s="139">
        <v>878.29</v>
      </c>
      <c r="C21" s="140">
        <v>4668.63</v>
      </c>
      <c r="D21" s="141">
        <v>804.87</v>
      </c>
      <c r="E21" s="141">
        <v>496.84500000000003</v>
      </c>
      <c r="F21" s="141">
        <v>617.33000000000004</v>
      </c>
      <c r="G21" s="142">
        <v>385.762</v>
      </c>
      <c r="H21" s="148"/>
    </row>
    <row r="22" spans="1:8" x14ac:dyDescent="0.25">
      <c r="A22" s="143" t="s">
        <v>166</v>
      </c>
      <c r="B22" s="144">
        <v>1723.92</v>
      </c>
      <c r="C22" s="145">
        <v>4589.18</v>
      </c>
      <c r="D22" s="146">
        <v>706.93</v>
      </c>
      <c r="E22" s="146">
        <v>322.12700000000001</v>
      </c>
      <c r="F22" s="146">
        <v>451.44</v>
      </c>
      <c r="G22" s="147">
        <v>369.09199999999998</v>
      </c>
      <c r="H22" s="148"/>
    </row>
    <row r="23" spans="1:8" x14ac:dyDescent="0.25">
      <c r="A23" s="143" t="s">
        <v>167</v>
      </c>
      <c r="B23" s="144">
        <v>2843.63</v>
      </c>
      <c r="C23" s="145">
        <v>4569.04</v>
      </c>
      <c r="D23" s="146">
        <v>478.21</v>
      </c>
      <c r="E23" s="146">
        <v>264.64</v>
      </c>
      <c r="F23" s="146">
        <v>242.77</v>
      </c>
      <c r="G23" s="147">
        <v>268.77499999999998</v>
      </c>
      <c r="H23" s="148"/>
    </row>
    <row r="24" spans="1:8" s="154" customFormat="1" ht="15.75" thickBot="1" x14ac:dyDescent="0.3">
      <c r="A24" s="158" t="s">
        <v>168</v>
      </c>
      <c r="B24" s="150">
        <v>1205.6199999999999</v>
      </c>
      <c r="C24" s="151">
        <v>4642.0600000000004</v>
      </c>
      <c r="D24" s="152">
        <v>762.08</v>
      </c>
      <c r="E24" s="152">
        <v>437.76900000000001</v>
      </c>
      <c r="F24" s="152">
        <v>553.66</v>
      </c>
      <c r="G24" s="153">
        <v>375.459</v>
      </c>
    </row>
    <row r="25" spans="1:8" s="154" customFormat="1" ht="15.75" thickBot="1" x14ac:dyDescent="0.3">
      <c r="A25" s="159"/>
      <c r="B25" s="148"/>
      <c r="C25" s="148"/>
      <c r="D25" s="148"/>
      <c r="E25" s="148"/>
      <c r="F25" s="148"/>
      <c r="G25" s="156"/>
    </row>
    <row r="26" spans="1:8" x14ac:dyDescent="0.25">
      <c r="A26" s="633" t="s">
        <v>171</v>
      </c>
      <c r="B26" s="634"/>
      <c r="C26" s="634"/>
      <c r="D26" s="634"/>
      <c r="E26" s="634"/>
      <c r="F26" s="634"/>
      <c r="G26" s="634"/>
      <c r="H26" s="134"/>
    </row>
    <row r="27" spans="1:8" x14ac:dyDescent="0.25">
      <c r="A27" s="138" t="s">
        <v>165</v>
      </c>
      <c r="B27" s="139">
        <v>1502.51</v>
      </c>
      <c r="C27" s="140">
        <v>10486.22</v>
      </c>
      <c r="D27" s="141">
        <v>1212.29</v>
      </c>
      <c r="E27" s="141">
        <v>742.92</v>
      </c>
      <c r="F27" s="141">
        <v>2324.36</v>
      </c>
      <c r="G27" s="142">
        <v>480.5</v>
      </c>
    </row>
    <row r="28" spans="1:8" x14ac:dyDescent="0.25">
      <c r="A28" s="143" t="s">
        <v>166</v>
      </c>
      <c r="B28" s="144">
        <v>3196.36</v>
      </c>
      <c r="C28" s="145">
        <v>8646.9500000000007</v>
      </c>
      <c r="D28" s="146">
        <v>1074.81</v>
      </c>
      <c r="E28" s="146">
        <v>550.43499999999995</v>
      </c>
      <c r="F28" s="146">
        <v>709.77</v>
      </c>
      <c r="G28" s="147">
        <v>504.08</v>
      </c>
    </row>
    <row r="29" spans="1:8" x14ac:dyDescent="0.25">
      <c r="A29" s="143" t="s">
        <v>167</v>
      </c>
      <c r="B29" s="144">
        <v>6342.68</v>
      </c>
      <c r="C29" s="145">
        <v>10516.51</v>
      </c>
      <c r="D29" s="146">
        <v>880.04</v>
      </c>
      <c r="E29" s="146">
        <v>444.49200000000002</v>
      </c>
      <c r="F29" s="146">
        <v>492.64</v>
      </c>
      <c r="G29" s="147">
        <v>437.589</v>
      </c>
    </row>
    <row r="30" spans="1:8" s="154" customFormat="1" ht="15.75" thickBot="1" x14ac:dyDescent="0.3">
      <c r="A30" s="160" t="s">
        <v>168</v>
      </c>
      <c r="B30" s="161">
        <v>1913.46</v>
      </c>
      <c r="C30" s="162">
        <v>10223.11</v>
      </c>
      <c r="D30" s="163">
        <v>1181.03</v>
      </c>
      <c r="E30" s="163">
        <v>704.93600000000004</v>
      </c>
      <c r="F30" s="163">
        <v>2029.01</v>
      </c>
      <c r="G30" s="153">
        <v>482.4</v>
      </c>
    </row>
    <row r="31" spans="1:8" x14ac:dyDescent="0.25">
      <c r="A31" s="635" t="s">
        <v>172</v>
      </c>
      <c r="B31" s="636"/>
      <c r="C31" s="636"/>
      <c r="D31" s="636"/>
      <c r="E31" s="636"/>
      <c r="F31" s="636"/>
      <c r="G31" s="637"/>
    </row>
    <row r="32" spans="1:8" ht="15.75" thickBot="1" x14ac:dyDescent="0.3">
      <c r="A32" s="638"/>
      <c r="B32" s="639"/>
      <c r="C32" s="639"/>
      <c r="D32" s="639"/>
      <c r="E32" s="639"/>
      <c r="F32" s="639"/>
      <c r="G32" s="640"/>
    </row>
    <row r="33" spans="1:8" x14ac:dyDescent="0.25">
      <c r="A33" s="641" t="s">
        <v>164</v>
      </c>
      <c r="B33" s="642"/>
      <c r="C33" s="642"/>
      <c r="D33" s="642"/>
      <c r="E33" s="642"/>
      <c r="F33" s="642"/>
      <c r="G33" s="642"/>
      <c r="H33" s="134"/>
    </row>
    <row r="34" spans="1:8" x14ac:dyDescent="0.25">
      <c r="A34" s="138" t="s">
        <v>165</v>
      </c>
      <c r="B34" s="139">
        <v>302.47000000000003</v>
      </c>
      <c r="C34" s="140">
        <v>1648.83</v>
      </c>
      <c r="D34" s="141">
        <v>512.04999999999995</v>
      </c>
      <c r="E34" s="141">
        <v>92.863</v>
      </c>
      <c r="F34" s="141">
        <v>229.97</v>
      </c>
      <c r="G34" s="142">
        <v>230.69900000000001</v>
      </c>
    </row>
    <row r="35" spans="1:8" x14ac:dyDescent="0.25">
      <c r="A35" s="143" t="s">
        <v>166</v>
      </c>
      <c r="B35" s="144">
        <v>691.54</v>
      </c>
      <c r="C35" s="145">
        <v>1755.91</v>
      </c>
      <c r="D35" s="146">
        <v>423.65</v>
      </c>
      <c r="E35" s="146">
        <v>40.119</v>
      </c>
      <c r="F35" s="146">
        <v>197.11</v>
      </c>
      <c r="G35" s="147">
        <v>245.20400000000001</v>
      </c>
    </row>
    <row r="36" spans="1:8" x14ac:dyDescent="0.25">
      <c r="A36" s="143" t="s">
        <v>167</v>
      </c>
      <c r="B36" s="144">
        <v>1013.16</v>
      </c>
      <c r="C36" s="145">
        <v>1737.52</v>
      </c>
      <c r="D36" s="146">
        <v>322.11</v>
      </c>
      <c r="E36" s="146">
        <v>6.7629999999999999</v>
      </c>
      <c r="F36" s="146">
        <v>108.23</v>
      </c>
      <c r="G36" s="147">
        <v>244.80600000000001</v>
      </c>
    </row>
    <row r="37" spans="1:8" ht="15.75" thickBot="1" x14ac:dyDescent="0.3">
      <c r="A37" s="149" t="s">
        <v>168</v>
      </c>
      <c r="B37" s="150">
        <v>580.97</v>
      </c>
      <c r="C37" s="151">
        <v>1707.82</v>
      </c>
      <c r="D37" s="152">
        <v>444.07</v>
      </c>
      <c r="E37" s="152">
        <v>56.8</v>
      </c>
      <c r="F37" s="152">
        <v>196.26</v>
      </c>
      <c r="G37" s="153">
        <v>239.036</v>
      </c>
    </row>
    <row r="38" spans="1:8" ht="15.75" thickBot="1" x14ac:dyDescent="0.3">
      <c r="A38" s="155"/>
      <c r="B38" s="148"/>
      <c r="C38" s="148"/>
      <c r="D38" s="148"/>
      <c r="E38" s="148"/>
      <c r="F38" s="148"/>
      <c r="G38" s="156"/>
    </row>
    <row r="39" spans="1:8" x14ac:dyDescent="0.25">
      <c r="A39" s="633" t="s">
        <v>169</v>
      </c>
      <c r="B39" s="634"/>
      <c r="C39" s="634"/>
      <c r="D39" s="634"/>
      <c r="E39" s="634"/>
      <c r="F39" s="634"/>
      <c r="G39" s="644"/>
    </row>
    <row r="40" spans="1:8" x14ac:dyDescent="0.25">
      <c r="A40" s="138" t="s">
        <v>165</v>
      </c>
      <c r="B40" s="139">
        <v>629.6</v>
      </c>
      <c r="C40" s="140">
        <v>3093.63</v>
      </c>
      <c r="D40" s="141">
        <v>713.28</v>
      </c>
      <c r="E40" s="141">
        <v>248.167</v>
      </c>
      <c r="F40" s="141">
        <v>439.62</v>
      </c>
      <c r="G40" s="142">
        <v>357.649</v>
      </c>
    </row>
    <row r="41" spans="1:8" x14ac:dyDescent="0.25">
      <c r="A41" s="143" t="s">
        <v>166</v>
      </c>
      <c r="B41" s="144">
        <v>1124.3800000000001</v>
      </c>
      <c r="C41" s="145">
        <v>2955.8</v>
      </c>
      <c r="D41" s="146">
        <v>609.58000000000004</v>
      </c>
      <c r="E41" s="146">
        <v>131.81899999999999</v>
      </c>
      <c r="F41" s="146">
        <v>328.61</v>
      </c>
      <c r="G41" s="147">
        <v>315.947</v>
      </c>
    </row>
    <row r="42" spans="1:8" x14ac:dyDescent="0.25">
      <c r="A42" s="143" t="s">
        <v>167</v>
      </c>
      <c r="B42" s="144">
        <v>1695.5</v>
      </c>
      <c r="C42" s="145">
        <v>2935.36</v>
      </c>
      <c r="D42" s="146">
        <v>494.8</v>
      </c>
      <c r="E42" s="146">
        <v>41.491999999999997</v>
      </c>
      <c r="F42" s="146">
        <v>204</v>
      </c>
      <c r="G42" s="147">
        <v>305.63900000000001</v>
      </c>
    </row>
    <row r="43" spans="1:8" ht="15.75" thickBot="1" x14ac:dyDescent="0.3">
      <c r="A43" s="158" t="s">
        <v>168</v>
      </c>
      <c r="B43" s="150">
        <v>914.47</v>
      </c>
      <c r="C43" s="151">
        <v>3025.53</v>
      </c>
      <c r="D43" s="152">
        <v>653.97</v>
      </c>
      <c r="E43" s="152">
        <v>184.75</v>
      </c>
      <c r="F43" s="152">
        <v>375.99</v>
      </c>
      <c r="G43" s="153">
        <v>336.71100000000001</v>
      </c>
    </row>
    <row r="44" spans="1:8" ht="15.75" thickBot="1" x14ac:dyDescent="0.3">
      <c r="A44" s="159"/>
      <c r="B44" s="148"/>
      <c r="C44" s="148"/>
      <c r="D44" s="148"/>
      <c r="E44" s="148"/>
      <c r="F44" s="148"/>
      <c r="G44" s="164"/>
    </row>
    <row r="45" spans="1:8" x14ac:dyDescent="0.25">
      <c r="A45" s="633" t="s">
        <v>170</v>
      </c>
      <c r="B45" s="634"/>
      <c r="C45" s="634"/>
      <c r="D45" s="634"/>
      <c r="E45" s="634"/>
      <c r="F45" s="634"/>
      <c r="G45" s="634"/>
      <c r="H45" s="134"/>
    </row>
    <row r="46" spans="1:8" x14ac:dyDescent="0.25">
      <c r="A46" s="138" t="s">
        <v>165</v>
      </c>
      <c r="B46" s="139">
        <v>933.21</v>
      </c>
      <c r="C46" s="140">
        <v>4722.75</v>
      </c>
      <c r="D46" s="141">
        <v>894.37</v>
      </c>
      <c r="E46" s="141">
        <v>405.988</v>
      </c>
      <c r="F46" s="141">
        <v>669.32</v>
      </c>
      <c r="G46" s="142">
        <v>415.44900000000001</v>
      </c>
    </row>
    <row r="47" spans="1:8" x14ac:dyDescent="0.25">
      <c r="A47" s="143" t="s">
        <v>166</v>
      </c>
      <c r="B47" s="144">
        <v>1719.34</v>
      </c>
      <c r="C47" s="145">
        <v>4614.1499999999996</v>
      </c>
      <c r="D47" s="146">
        <v>776.39</v>
      </c>
      <c r="E47" s="146">
        <v>279.04300000000001</v>
      </c>
      <c r="F47" s="146">
        <v>485.87</v>
      </c>
      <c r="G47" s="147">
        <v>409.73599999999999</v>
      </c>
    </row>
    <row r="48" spans="1:8" x14ac:dyDescent="0.25">
      <c r="A48" s="143" t="s">
        <v>167</v>
      </c>
      <c r="B48" s="144">
        <v>2683.15</v>
      </c>
      <c r="C48" s="145">
        <v>4686.05</v>
      </c>
      <c r="D48" s="146">
        <v>661.33</v>
      </c>
      <c r="E48" s="146">
        <v>131.601</v>
      </c>
      <c r="F48" s="146">
        <v>343.84</v>
      </c>
      <c r="G48" s="147">
        <v>400.26</v>
      </c>
    </row>
    <row r="49" spans="1:8" ht="15.75" thickBot="1" x14ac:dyDescent="0.3">
      <c r="A49" s="158" t="s">
        <v>168</v>
      </c>
      <c r="B49" s="150">
        <v>1208.5899999999999</v>
      </c>
      <c r="C49" s="151">
        <v>4691.3</v>
      </c>
      <c r="D49" s="152">
        <v>853.99</v>
      </c>
      <c r="E49" s="152">
        <v>361.78300000000002</v>
      </c>
      <c r="F49" s="152">
        <v>607.72</v>
      </c>
      <c r="G49" s="153">
        <v>413.36799999999999</v>
      </c>
    </row>
    <row r="50" spans="1:8" ht="15.75" thickBot="1" x14ac:dyDescent="0.3">
      <c r="A50" s="159"/>
      <c r="B50" s="148"/>
      <c r="C50" s="148"/>
      <c r="D50" s="148"/>
      <c r="E50" s="148"/>
      <c r="F50" s="148"/>
      <c r="G50" s="164"/>
    </row>
    <row r="51" spans="1:8" x14ac:dyDescent="0.25">
      <c r="A51" s="633" t="s">
        <v>171</v>
      </c>
      <c r="B51" s="634"/>
      <c r="C51" s="634"/>
      <c r="D51" s="634"/>
      <c r="E51" s="634"/>
      <c r="F51" s="634"/>
      <c r="G51" s="634"/>
      <c r="H51" s="134"/>
    </row>
    <row r="52" spans="1:8" x14ac:dyDescent="0.25">
      <c r="A52" s="138" t="s">
        <v>165</v>
      </c>
      <c r="B52" s="139">
        <v>1650.67</v>
      </c>
      <c r="C52" s="140">
        <v>10556.4</v>
      </c>
      <c r="D52" s="141">
        <v>1341.49</v>
      </c>
      <c r="E52" s="141">
        <v>718.79499999999996</v>
      </c>
      <c r="F52" s="141">
        <v>2285.61</v>
      </c>
      <c r="G52" s="142">
        <v>508.98399999999998</v>
      </c>
    </row>
    <row r="53" spans="1:8" x14ac:dyDescent="0.25">
      <c r="A53" s="143" t="s">
        <v>166</v>
      </c>
      <c r="B53" s="144">
        <v>3207.59</v>
      </c>
      <c r="C53" s="145">
        <v>8813.73</v>
      </c>
      <c r="D53" s="146">
        <v>1182.02</v>
      </c>
      <c r="E53" s="146">
        <v>524.53300000000002</v>
      </c>
      <c r="F53" s="146">
        <v>718.19</v>
      </c>
      <c r="G53" s="147">
        <v>531.91</v>
      </c>
    </row>
    <row r="54" spans="1:8" x14ac:dyDescent="0.25">
      <c r="A54" s="143" t="s">
        <v>167</v>
      </c>
      <c r="B54" s="144">
        <v>5605.61</v>
      </c>
      <c r="C54" s="145">
        <v>9378.36</v>
      </c>
      <c r="D54" s="146">
        <v>1024.49</v>
      </c>
      <c r="E54" s="146">
        <v>236.97499999999999</v>
      </c>
      <c r="F54" s="146">
        <v>522.33000000000004</v>
      </c>
      <c r="G54" s="147">
        <v>481.87599999999998</v>
      </c>
    </row>
    <row r="55" spans="1:8" ht="15.75" thickBot="1" x14ac:dyDescent="0.3">
      <c r="A55" s="158" t="s">
        <v>168</v>
      </c>
      <c r="B55" s="150">
        <v>1951.3</v>
      </c>
      <c r="C55" s="151">
        <v>10289.780000000001</v>
      </c>
      <c r="D55" s="152">
        <v>1312.6</v>
      </c>
      <c r="E55" s="152">
        <v>681.53499999999997</v>
      </c>
      <c r="F55" s="152">
        <v>2030.67</v>
      </c>
      <c r="G55" s="153">
        <v>511.57499999999999</v>
      </c>
    </row>
    <row r="56" spans="1:8" x14ac:dyDescent="0.25">
      <c r="A56" s="635" t="s">
        <v>173</v>
      </c>
      <c r="B56" s="636"/>
      <c r="C56" s="636"/>
      <c r="D56" s="636"/>
      <c r="E56" s="636"/>
      <c r="F56" s="636"/>
      <c r="G56" s="637"/>
    </row>
    <row r="57" spans="1:8" ht="15.75" thickBot="1" x14ac:dyDescent="0.3">
      <c r="A57" s="638"/>
      <c r="B57" s="639"/>
      <c r="C57" s="639"/>
      <c r="D57" s="639"/>
      <c r="E57" s="639"/>
      <c r="F57" s="639"/>
      <c r="G57" s="640"/>
    </row>
    <row r="58" spans="1:8" x14ac:dyDescent="0.25">
      <c r="A58" s="641" t="s">
        <v>164</v>
      </c>
      <c r="B58" s="642"/>
      <c r="C58" s="642"/>
      <c r="D58" s="642"/>
      <c r="E58" s="642"/>
      <c r="F58" s="642"/>
      <c r="G58" s="643"/>
    </row>
    <row r="59" spans="1:8" x14ac:dyDescent="0.25">
      <c r="A59" s="138" t="s">
        <v>165</v>
      </c>
      <c r="B59" s="139">
        <v>312.88</v>
      </c>
      <c r="C59" s="140">
        <v>1595.02</v>
      </c>
      <c r="D59" s="141">
        <v>367.89</v>
      </c>
      <c r="E59" s="141">
        <v>343.67399999999998</v>
      </c>
      <c r="F59" s="141">
        <v>171.21</v>
      </c>
      <c r="G59" s="142">
        <v>227.41499999999999</v>
      </c>
    </row>
    <row r="60" spans="1:8" x14ac:dyDescent="0.25">
      <c r="A60" s="143" t="s">
        <v>166</v>
      </c>
      <c r="B60" s="144">
        <v>582.09</v>
      </c>
      <c r="C60" s="145">
        <v>1518.92</v>
      </c>
      <c r="D60" s="146">
        <v>290.14999999999998</v>
      </c>
      <c r="E60" s="146">
        <v>237.31100000000001</v>
      </c>
      <c r="F60" s="146">
        <v>118.04</v>
      </c>
      <c r="G60" s="147">
        <v>221.917</v>
      </c>
    </row>
    <row r="61" spans="1:8" x14ac:dyDescent="0.25">
      <c r="A61" s="143" t="s">
        <v>167</v>
      </c>
      <c r="B61" s="144">
        <v>863.14</v>
      </c>
      <c r="C61" s="145">
        <v>1439.35</v>
      </c>
      <c r="D61" s="146">
        <v>195.18</v>
      </c>
      <c r="E61" s="146">
        <v>173.69200000000001</v>
      </c>
      <c r="F61" s="146">
        <v>49.83</v>
      </c>
      <c r="G61" s="147">
        <v>153.744</v>
      </c>
    </row>
    <row r="62" spans="1:8" ht="15.75" thickBot="1" x14ac:dyDescent="0.3">
      <c r="A62" s="149" t="s">
        <v>168</v>
      </c>
      <c r="B62" s="150">
        <v>466.97</v>
      </c>
      <c r="C62" s="151">
        <v>1551.45</v>
      </c>
      <c r="D62" s="152">
        <v>321.8</v>
      </c>
      <c r="E62" s="152">
        <v>288.25599999999997</v>
      </c>
      <c r="F62" s="152">
        <v>139.31</v>
      </c>
      <c r="G62" s="153">
        <v>217.078</v>
      </c>
    </row>
    <row r="63" spans="1:8" ht="15.75" thickBot="1" x14ac:dyDescent="0.3">
      <c r="A63" s="155"/>
      <c r="B63" s="148"/>
      <c r="C63" s="148"/>
      <c r="D63" s="148"/>
      <c r="E63" s="148"/>
      <c r="F63" s="148"/>
      <c r="G63" s="165"/>
    </row>
    <row r="64" spans="1:8" x14ac:dyDescent="0.25">
      <c r="A64" s="633" t="s">
        <v>169</v>
      </c>
      <c r="B64" s="634"/>
      <c r="C64" s="634"/>
      <c r="D64" s="634"/>
      <c r="E64" s="634"/>
      <c r="F64" s="634"/>
      <c r="G64" s="634"/>
    </row>
    <row r="65" spans="1:7" x14ac:dyDescent="0.25">
      <c r="A65" s="138" t="s">
        <v>165</v>
      </c>
      <c r="B65" s="139">
        <v>544.5</v>
      </c>
      <c r="C65" s="140">
        <v>2936.8</v>
      </c>
      <c r="D65" s="141">
        <v>588.21</v>
      </c>
      <c r="E65" s="141">
        <v>567.12099999999998</v>
      </c>
      <c r="F65" s="141">
        <v>325.68</v>
      </c>
      <c r="G65" s="142">
        <v>322.53800000000001</v>
      </c>
    </row>
    <row r="66" spans="1:7" x14ac:dyDescent="0.25">
      <c r="A66" s="143" t="s">
        <v>166</v>
      </c>
      <c r="B66" s="144">
        <v>1107.56</v>
      </c>
      <c r="C66" s="145">
        <v>2926.8</v>
      </c>
      <c r="D66" s="146">
        <v>477.79</v>
      </c>
      <c r="E66" s="146">
        <v>420.64400000000001</v>
      </c>
      <c r="F66" s="146">
        <v>268.81</v>
      </c>
      <c r="G66" s="147">
        <v>330.029</v>
      </c>
    </row>
    <row r="67" spans="1:7" x14ac:dyDescent="0.25">
      <c r="A67" s="143" t="s">
        <v>167</v>
      </c>
      <c r="B67" s="144">
        <v>1807.51</v>
      </c>
      <c r="C67" s="145">
        <v>2946.5</v>
      </c>
      <c r="D67" s="146">
        <v>347</v>
      </c>
      <c r="E67" s="146">
        <v>340.99599999999998</v>
      </c>
      <c r="F67" s="146">
        <v>118.95</v>
      </c>
      <c r="G67" s="147">
        <v>238.43299999999999</v>
      </c>
    </row>
    <row r="68" spans="1:7" ht="15.75" thickBot="1" x14ac:dyDescent="0.3">
      <c r="A68" s="158" t="s">
        <v>168</v>
      </c>
      <c r="B68" s="150">
        <v>777.39</v>
      </c>
      <c r="C68" s="151">
        <v>2934.93</v>
      </c>
      <c r="D68" s="152">
        <v>542.99</v>
      </c>
      <c r="E68" s="152">
        <v>513.76099999999997</v>
      </c>
      <c r="F68" s="152">
        <v>296.57</v>
      </c>
      <c r="G68" s="153">
        <v>318.51900000000001</v>
      </c>
    </row>
    <row r="69" spans="1:7" ht="15.75" thickBot="1" x14ac:dyDescent="0.3">
      <c r="A69" s="159"/>
      <c r="B69" s="148"/>
      <c r="C69" s="148"/>
      <c r="D69" s="148"/>
      <c r="E69" s="148"/>
      <c r="F69" s="148"/>
      <c r="G69" s="165"/>
    </row>
    <row r="70" spans="1:7" x14ac:dyDescent="0.25">
      <c r="A70" s="633" t="s">
        <v>170</v>
      </c>
      <c r="B70" s="634"/>
      <c r="C70" s="634"/>
      <c r="D70" s="634"/>
      <c r="E70" s="634"/>
      <c r="F70" s="634"/>
      <c r="G70" s="644"/>
    </row>
    <row r="71" spans="1:7" x14ac:dyDescent="0.25">
      <c r="A71" s="138" t="s">
        <v>165</v>
      </c>
      <c r="B71" s="139">
        <v>780.15</v>
      </c>
      <c r="C71" s="140">
        <v>4576.3</v>
      </c>
      <c r="D71" s="141">
        <v>755.68</v>
      </c>
      <c r="E71" s="141">
        <v>782.245</v>
      </c>
      <c r="F71" s="141">
        <v>528.63</v>
      </c>
      <c r="G71" s="142">
        <v>387.82600000000002</v>
      </c>
    </row>
    <row r="72" spans="1:7" x14ac:dyDescent="0.25">
      <c r="A72" s="143" t="s">
        <v>166</v>
      </c>
      <c r="B72" s="144">
        <v>1730.46</v>
      </c>
      <c r="C72" s="145">
        <v>4525.79</v>
      </c>
      <c r="D72" s="146">
        <v>649.49</v>
      </c>
      <c r="E72" s="146">
        <v>578.28099999999995</v>
      </c>
      <c r="F72" s="146">
        <v>417.01</v>
      </c>
      <c r="G72" s="147">
        <v>436.47199999999998</v>
      </c>
    </row>
    <row r="73" spans="1:7" x14ac:dyDescent="0.25">
      <c r="A73" s="143" t="s">
        <v>167</v>
      </c>
      <c r="B73" s="144">
        <v>3126.59</v>
      </c>
      <c r="C73" s="145">
        <v>4561.9799999999996</v>
      </c>
      <c r="D73" s="146">
        <v>311.27999999999997</v>
      </c>
      <c r="E73" s="146">
        <v>419.84800000000001</v>
      </c>
      <c r="F73" s="146">
        <v>184.39</v>
      </c>
      <c r="G73" s="147">
        <v>183.583</v>
      </c>
    </row>
    <row r="74" spans="1:7" ht="15.75" thickBot="1" x14ac:dyDescent="0.3">
      <c r="A74" s="158" t="s">
        <v>168</v>
      </c>
      <c r="B74" s="150">
        <v>1195.4000000000001</v>
      </c>
      <c r="C74" s="151">
        <v>4564.87</v>
      </c>
      <c r="D74" s="152">
        <v>691.72</v>
      </c>
      <c r="E74" s="152">
        <v>706.73400000000004</v>
      </c>
      <c r="F74" s="152">
        <v>473.24</v>
      </c>
      <c r="G74" s="153">
        <v>377.81299999999999</v>
      </c>
    </row>
    <row r="75" spans="1:7" ht="15.75" thickBot="1" x14ac:dyDescent="0.3">
      <c r="A75" s="159"/>
      <c r="B75" s="148"/>
      <c r="C75" s="148"/>
      <c r="D75" s="148"/>
      <c r="E75" s="148"/>
      <c r="F75" s="148"/>
      <c r="G75" s="165"/>
    </row>
    <row r="76" spans="1:7" x14ac:dyDescent="0.25">
      <c r="A76" s="633" t="s">
        <v>171</v>
      </c>
      <c r="B76" s="634"/>
      <c r="C76" s="634"/>
      <c r="D76" s="634"/>
      <c r="E76" s="634"/>
      <c r="F76" s="634"/>
      <c r="G76" s="634"/>
    </row>
    <row r="77" spans="1:7" x14ac:dyDescent="0.25">
      <c r="A77" s="138" t="s">
        <v>165</v>
      </c>
      <c r="B77" s="139">
        <v>1225.2</v>
      </c>
      <c r="C77" s="140">
        <v>10613.95</v>
      </c>
      <c r="D77" s="141">
        <v>1104.17</v>
      </c>
      <c r="E77" s="141">
        <v>969.79300000000001</v>
      </c>
      <c r="F77" s="141">
        <v>2288.2600000000002</v>
      </c>
      <c r="G77" s="142">
        <v>461.29700000000003</v>
      </c>
    </row>
    <row r="78" spans="1:7" x14ac:dyDescent="0.25">
      <c r="A78" s="143" t="s">
        <v>166</v>
      </c>
      <c r="B78" s="144">
        <v>3181.4</v>
      </c>
      <c r="C78" s="145">
        <v>8499.9</v>
      </c>
      <c r="D78" s="146">
        <v>961.07</v>
      </c>
      <c r="E78" s="146">
        <v>848.56</v>
      </c>
      <c r="F78" s="146">
        <v>733.73</v>
      </c>
      <c r="G78" s="147">
        <v>475.41899999999998</v>
      </c>
    </row>
    <row r="79" spans="1:7" x14ac:dyDescent="0.25">
      <c r="A79" s="143" t="s">
        <v>167</v>
      </c>
      <c r="B79" s="144">
        <v>5938.07</v>
      </c>
      <c r="C79" s="145">
        <v>9353.1200000000008</v>
      </c>
      <c r="D79" s="146">
        <v>721.95</v>
      </c>
      <c r="E79" s="146">
        <v>663.01400000000001</v>
      </c>
      <c r="F79" s="146">
        <v>381.27</v>
      </c>
      <c r="G79" s="147">
        <v>389.40300000000002</v>
      </c>
    </row>
    <row r="80" spans="1:7" ht="15.75" thickBot="1" x14ac:dyDescent="0.3">
      <c r="A80" s="158" t="s">
        <v>168</v>
      </c>
      <c r="B80" s="150">
        <v>1806.07</v>
      </c>
      <c r="C80" s="151">
        <v>10243.67</v>
      </c>
      <c r="D80" s="152">
        <v>1059.1600000000001</v>
      </c>
      <c r="E80" s="152">
        <v>932.80600000000004</v>
      </c>
      <c r="F80" s="152">
        <v>1950.16</v>
      </c>
      <c r="G80" s="153">
        <v>458.375</v>
      </c>
    </row>
    <row r="82" spans="1:7" ht="33.75" customHeight="1" x14ac:dyDescent="0.25">
      <c r="A82" s="631" t="s">
        <v>174</v>
      </c>
      <c r="B82" s="631"/>
      <c r="C82" s="631"/>
      <c r="D82" s="631"/>
      <c r="E82" s="631"/>
      <c r="F82" s="631"/>
      <c r="G82" s="631"/>
    </row>
    <row r="83" spans="1:7" x14ac:dyDescent="0.25">
      <c r="A83" s="632" t="s">
        <v>175</v>
      </c>
      <c r="B83" s="632"/>
      <c r="C83" s="632"/>
      <c r="D83" s="632"/>
      <c r="E83" s="632"/>
      <c r="F83" s="632"/>
      <c r="G83" s="632"/>
    </row>
  </sheetData>
  <mergeCells count="20">
    <mergeCell ref="A45:G45"/>
    <mergeCell ref="A5:A6"/>
    <mergeCell ref="B5:B6"/>
    <mergeCell ref="C5:G5"/>
    <mergeCell ref="A7:G7"/>
    <mergeCell ref="A8:G8"/>
    <mergeCell ref="A14:G14"/>
    <mergeCell ref="A20:G20"/>
    <mergeCell ref="A26:G26"/>
    <mergeCell ref="A31:G32"/>
    <mergeCell ref="A33:G33"/>
    <mergeCell ref="A39:G39"/>
    <mergeCell ref="A82:G82"/>
    <mergeCell ref="A83:G83"/>
    <mergeCell ref="A51:G51"/>
    <mergeCell ref="A56:G57"/>
    <mergeCell ref="A58:G58"/>
    <mergeCell ref="A64:G64"/>
    <mergeCell ref="A70:G70"/>
    <mergeCell ref="A76:G76"/>
  </mergeCells>
  <hyperlinks>
    <hyperlink ref="A2" location="'Appendix Table Menu'!A1" display="Return to Appendix Table Menu" xr:uid="{866FC27A-D984-4A57-A2C3-2A88E35342D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B94F6-0FA9-4F52-9516-0F50EE3433F2}">
  <sheetPr>
    <tabColor theme="9" tint="-0.249977111117893"/>
  </sheetPr>
  <dimension ref="A1:I14"/>
  <sheetViews>
    <sheetView zoomScale="90" zoomScaleNormal="90" workbookViewId="0"/>
  </sheetViews>
  <sheetFormatPr defaultColWidth="8.7109375" defaultRowHeight="15" x14ac:dyDescent="0.25"/>
  <cols>
    <col min="2" max="7" width="10.140625" bestFit="1" customWidth="1"/>
    <col min="8" max="8" width="11.42578125" bestFit="1" customWidth="1"/>
    <col min="9" max="9" width="14.42578125" bestFit="1" customWidth="1"/>
  </cols>
  <sheetData>
    <row r="1" spans="1:9" ht="21" x14ac:dyDescent="0.35">
      <c r="A1" s="63" t="s">
        <v>1229</v>
      </c>
    </row>
    <row r="2" spans="1:9" x14ac:dyDescent="0.25">
      <c r="A2" s="2" t="s">
        <v>53</v>
      </c>
    </row>
    <row r="4" spans="1:9" ht="15.75" thickBot="1" x14ac:dyDescent="0.3">
      <c r="A4" t="s">
        <v>176</v>
      </c>
    </row>
    <row r="5" spans="1:9" x14ac:dyDescent="0.25">
      <c r="A5" s="418"/>
      <c r="B5" s="654" t="s">
        <v>1230</v>
      </c>
      <c r="C5" s="655"/>
      <c r="D5" s="655"/>
      <c r="E5" s="655"/>
      <c r="F5" s="655"/>
      <c r="G5" s="656"/>
      <c r="H5" s="652" t="s">
        <v>177</v>
      </c>
      <c r="I5" s="653"/>
    </row>
    <row r="6" spans="1:9" x14ac:dyDescent="0.25">
      <c r="A6" s="557" t="s">
        <v>54</v>
      </c>
      <c r="B6" s="568" t="s">
        <v>123</v>
      </c>
      <c r="C6" s="568" t="s">
        <v>124</v>
      </c>
      <c r="D6" s="568" t="s">
        <v>125</v>
      </c>
      <c r="E6" s="568" t="s">
        <v>126</v>
      </c>
      <c r="F6" s="568" t="s">
        <v>178</v>
      </c>
      <c r="G6" s="568" t="s">
        <v>102</v>
      </c>
      <c r="H6" s="556" t="s">
        <v>179</v>
      </c>
      <c r="I6" s="419" t="s">
        <v>180</v>
      </c>
    </row>
    <row r="7" spans="1:9" x14ac:dyDescent="0.25">
      <c r="A7" s="183">
        <v>1980</v>
      </c>
      <c r="B7" s="117">
        <v>55267.916407119039</v>
      </c>
      <c r="C7" s="117">
        <v>33799.828754171307</v>
      </c>
      <c r="D7" s="117">
        <v>41617.687263626263</v>
      </c>
      <c r="E7" s="117">
        <v>62015.472858731941</v>
      </c>
      <c r="F7" s="117">
        <v>38104.304421579545</v>
      </c>
      <c r="G7" s="117">
        <v>52119.056729699681</v>
      </c>
      <c r="H7" s="117">
        <v>21468.087652947732</v>
      </c>
      <c r="I7" s="118">
        <v>13650.229143492776</v>
      </c>
    </row>
    <row r="8" spans="1:9" x14ac:dyDescent="0.25">
      <c r="A8" s="183">
        <v>1990</v>
      </c>
      <c r="B8" s="117">
        <v>60762.947258115957</v>
      </c>
      <c r="C8" s="117">
        <v>37568.38369793992</v>
      </c>
      <c r="D8" s="117">
        <v>46960.4796224249</v>
      </c>
      <c r="E8" s="117">
        <v>71419.062759104549</v>
      </c>
      <c r="F8" s="117">
        <v>39102.426032272473</v>
      </c>
      <c r="G8" s="117">
        <v>57773.13005548824</v>
      </c>
      <c r="H8" s="117">
        <v>23194.563560176037</v>
      </c>
      <c r="I8" s="118">
        <v>13802.467635691057</v>
      </c>
    </row>
    <row r="9" spans="1:9" x14ac:dyDescent="0.25">
      <c r="A9" s="183">
        <v>2000</v>
      </c>
      <c r="B9" s="117">
        <v>66809.429442508728</v>
      </c>
      <c r="C9" s="117">
        <v>43173.737959736754</v>
      </c>
      <c r="D9" s="117">
        <v>49364.745088075899</v>
      </c>
      <c r="E9" s="117">
        <v>75717.353368176569</v>
      </c>
      <c r="F9" s="117">
        <v>45133.481223383678</v>
      </c>
      <c r="G9" s="117">
        <v>62207.002080913684</v>
      </c>
      <c r="H9" s="117">
        <v>23635.691482771974</v>
      </c>
      <c r="I9" s="118">
        <v>17444.684354432829</v>
      </c>
    </row>
    <row r="10" spans="1:9" x14ac:dyDescent="0.25">
      <c r="A10" s="183">
        <v>2010</v>
      </c>
      <c r="B10" s="117">
        <v>63077.377166210732</v>
      </c>
      <c r="C10" s="117">
        <v>39276.805484536424</v>
      </c>
      <c r="D10" s="117">
        <v>46897.67819049125</v>
      </c>
      <c r="E10" s="117">
        <v>77850.145796215482</v>
      </c>
      <c r="F10" s="117">
        <v>43380.352326204411</v>
      </c>
      <c r="G10" s="117">
        <v>58387.609347161611</v>
      </c>
      <c r="H10" s="117">
        <v>23800.571681674308</v>
      </c>
      <c r="I10" s="118">
        <v>16179.698975719482</v>
      </c>
    </row>
    <row r="11" spans="1:9" ht="15.75" thickBot="1" x14ac:dyDescent="0.3">
      <c r="A11" s="188">
        <v>2019</v>
      </c>
      <c r="B11" s="412">
        <v>70900</v>
      </c>
      <c r="C11" s="412">
        <v>43200</v>
      </c>
      <c r="D11" s="412">
        <v>55000</v>
      </c>
      <c r="E11" s="412">
        <v>93000</v>
      </c>
      <c r="F11" s="412">
        <v>57300</v>
      </c>
      <c r="G11" s="412">
        <v>65000</v>
      </c>
      <c r="H11" s="412">
        <v>27700</v>
      </c>
      <c r="I11" s="413">
        <v>15900</v>
      </c>
    </row>
    <row r="13" spans="1:9" x14ac:dyDescent="0.25">
      <c r="A13" t="s">
        <v>181</v>
      </c>
    </row>
    <row r="14" spans="1:9" x14ac:dyDescent="0.25">
      <c r="A14" t="s">
        <v>182</v>
      </c>
    </row>
  </sheetData>
  <mergeCells count="2">
    <mergeCell ref="H5:I5"/>
    <mergeCell ref="B5:G5"/>
  </mergeCells>
  <hyperlinks>
    <hyperlink ref="A2" location="'Appendix Table Menu'!A1" display="Return to Appendix Table Menu" xr:uid="{B8EC6ADD-EDBE-42AD-9AC3-6BE88BB436B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9D016-3C7B-427F-9AD4-824606C8539D}">
  <sheetPr>
    <tabColor theme="9" tint="-0.249977111117893"/>
  </sheetPr>
  <dimension ref="A1:O32"/>
  <sheetViews>
    <sheetView zoomScale="90" zoomScaleNormal="90" workbookViewId="0"/>
  </sheetViews>
  <sheetFormatPr defaultColWidth="8.7109375" defaultRowHeight="15" x14ac:dyDescent="0.25"/>
  <cols>
    <col min="2" max="2" width="23.140625" customWidth="1"/>
    <col min="3" max="5" width="10.42578125" bestFit="1" customWidth="1"/>
    <col min="6" max="7" width="9.42578125" bestFit="1" customWidth="1"/>
    <col min="8" max="8" width="11.7109375" bestFit="1" customWidth="1"/>
  </cols>
  <sheetData>
    <row r="1" spans="1:15" ht="21" x14ac:dyDescent="0.35">
      <c r="A1" s="63" t="s">
        <v>1228</v>
      </c>
    </row>
    <row r="2" spans="1:15" x14ac:dyDescent="0.25">
      <c r="A2" s="2" t="s">
        <v>53</v>
      </c>
    </row>
    <row r="3" spans="1:15" x14ac:dyDescent="0.25">
      <c r="A3" s="2"/>
    </row>
    <row r="4" spans="1:15" ht="15.75" thickBot="1" x14ac:dyDescent="0.3">
      <c r="A4" t="s">
        <v>183</v>
      </c>
    </row>
    <row r="5" spans="1:15" x14ac:dyDescent="0.25">
      <c r="A5" s="565" t="s">
        <v>54</v>
      </c>
      <c r="B5" s="564" t="s">
        <v>184</v>
      </c>
      <c r="C5" s="564" t="s">
        <v>123</v>
      </c>
      <c r="D5" s="564" t="s">
        <v>124</v>
      </c>
      <c r="E5" s="564" t="s">
        <v>125</v>
      </c>
      <c r="F5" s="564" t="s">
        <v>126</v>
      </c>
      <c r="G5" s="564" t="s">
        <v>185</v>
      </c>
      <c r="H5" s="566" t="s">
        <v>102</v>
      </c>
    </row>
    <row r="6" spans="1:15" x14ac:dyDescent="0.25">
      <c r="A6" s="657">
        <v>2014</v>
      </c>
      <c r="B6" s="658"/>
      <c r="C6" s="658"/>
      <c r="D6" s="658"/>
      <c r="E6" s="658"/>
      <c r="F6" s="658"/>
      <c r="G6" s="658"/>
      <c r="H6" s="659"/>
    </row>
    <row r="7" spans="1:15" x14ac:dyDescent="0.25">
      <c r="A7" s="183"/>
      <c r="B7" s="59" t="s">
        <v>186</v>
      </c>
      <c r="C7" s="117">
        <f>13394287*(1/1000)</f>
        <v>13394.287</v>
      </c>
      <c r="D7" s="117">
        <f>3013303*(1/1000)</f>
        <v>3013.3029999999999</v>
      </c>
      <c r="E7" s="117">
        <f>3932270*(1/1000)</f>
        <v>3932.27</v>
      </c>
      <c r="F7" s="117">
        <f>1221830*(1/1000)</f>
        <v>1221.83</v>
      </c>
      <c r="G7" s="117">
        <f>758115*(1/1000)</f>
        <v>758.11500000000001</v>
      </c>
      <c r="H7" s="118">
        <f>22319805*(1/1000)</f>
        <v>22319.805</v>
      </c>
      <c r="I7" s="414"/>
      <c r="J7" s="414"/>
      <c r="K7" s="414"/>
      <c r="L7" s="414"/>
      <c r="M7" s="414"/>
      <c r="N7" s="414"/>
      <c r="O7" s="381"/>
    </row>
    <row r="8" spans="1:15" x14ac:dyDescent="0.25">
      <c r="A8" s="183"/>
      <c r="B8" s="59" t="s">
        <v>187</v>
      </c>
      <c r="C8" s="117">
        <f>12299198*(1/1000)</f>
        <v>12299.198</v>
      </c>
      <c r="D8" s="117">
        <f>2780435*(1/1000)</f>
        <v>2780.4349999999999</v>
      </c>
      <c r="E8" s="117">
        <f>3787101*(1/1000)</f>
        <v>3787.1010000000001</v>
      </c>
      <c r="F8" s="117">
        <f>1274220*(1/1000)</f>
        <v>1274.22</v>
      </c>
      <c r="G8" s="117">
        <f>576481*(1/1000)</f>
        <v>576.48099999999999</v>
      </c>
      <c r="H8" s="118">
        <f>20717435*(1/1000)</f>
        <v>20717.435000000001</v>
      </c>
      <c r="I8" s="414"/>
      <c r="J8" s="414"/>
      <c r="K8" s="414"/>
      <c r="L8" s="414"/>
      <c r="M8" s="414"/>
      <c r="N8" s="414"/>
      <c r="O8" s="381"/>
    </row>
    <row r="9" spans="1:15" x14ac:dyDescent="0.25">
      <c r="A9" s="183"/>
      <c r="B9" s="59" t="s">
        <v>188</v>
      </c>
      <c r="C9" s="117">
        <f>15640439*(1/1000)</f>
        <v>15640.439</v>
      </c>
      <c r="D9" s="117">
        <f>2971498*(1/1000)</f>
        <v>2971.498</v>
      </c>
      <c r="E9" s="117">
        <f>3159238*(1/1000)</f>
        <v>3159.2380000000003</v>
      </c>
      <c r="F9" s="117">
        <f>1113710*(1/1000)</f>
        <v>1113.71</v>
      </c>
      <c r="G9" s="117">
        <f>512933*(1/1000)</f>
        <v>512.93299999999999</v>
      </c>
      <c r="H9" s="118">
        <f>23397818*(1/1000)</f>
        <v>23397.817999999999</v>
      </c>
      <c r="I9" s="414"/>
      <c r="J9" s="414"/>
      <c r="K9" s="414"/>
      <c r="L9" s="414"/>
      <c r="M9" s="414"/>
      <c r="N9" s="414"/>
      <c r="O9" s="381"/>
    </row>
    <row r="10" spans="1:15" x14ac:dyDescent="0.25">
      <c r="A10" s="183"/>
      <c r="B10" s="59" t="s">
        <v>189</v>
      </c>
      <c r="C10" s="117">
        <f>16680525*(1/1000)</f>
        <v>16680.525000000001</v>
      </c>
      <c r="D10" s="117">
        <f>2714333*(1/1000)</f>
        <v>2714.3330000000001</v>
      </c>
      <c r="E10" s="117">
        <f>2048828*(1/1000)</f>
        <v>2048.828</v>
      </c>
      <c r="F10" s="117">
        <f>808724*(1/1000)</f>
        <v>808.72400000000005</v>
      </c>
      <c r="G10" s="117">
        <f>453951*(1/1000)</f>
        <v>453.95100000000002</v>
      </c>
      <c r="H10" s="118">
        <f>22706361*(1/1000)</f>
        <v>22706.361000000001</v>
      </c>
      <c r="I10" s="414"/>
      <c r="J10" s="414"/>
      <c r="K10" s="414"/>
      <c r="L10" s="414"/>
      <c r="M10" s="414"/>
      <c r="N10" s="414"/>
      <c r="O10" s="381"/>
    </row>
    <row r="11" spans="1:15" x14ac:dyDescent="0.25">
      <c r="A11" s="183"/>
      <c r="B11" s="59" t="s">
        <v>190</v>
      </c>
      <c r="C11" s="117">
        <f>12421781*(1/1000)</f>
        <v>12421.781000000001</v>
      </c>
      <c r="D11" s="117">
        <f>1592069*(1/1000)</f>
        <v>1592.069</v>
      </c>
      <c r="E11" s="117">
        <f>1108851*(1/1000)</f>
        <v>1108.8510000000001</v>
      </c>
      <c r="F11" s="117">
        <f>471112*(1/1000)</f>
        <v>471.11200000000002</v>
      </c>
      <c r="G11" s="117">
        <f>265784*(1/1000)</f>
        <v>265.78399999999999</v>
      </c>
      <c r="H11" s="118">
        <f>15859597*(1/1000)</f>
        <v>15859.597</v>
      </c>
      <c r="I11" s="414"/>
      <c r="J11" s="414"/>
      <c r="K11" s="414"/>
      <c r="L11" s="414"/>
      <c r="M11" s="414"/>
      <c r="N11" s="414"/>
      <c r="O11" s="381"/>
    </row>
    <row r="12" spans="1:15" x14ac:dyDescent="0.25">
      <c r="A12" s="183"/>
      <c r="B12" s="59" t="s">
        <v>191</v>
      </c>
      <c r="C12" s="117">
        <f>10148402*(1/1000)</f>
        <v>10148.402</v>
      </c>
      <c r="D12" s="117">
        <f>998875*(1/1000)</f>
        <v>998.875</v>
      </c>
      <c r="E12" s="117">
        <f>673062*(1/1000)</f>
        <v>673.06200000000001</v>
      </c>
      <c r="F12" s="117">
        <f>292597*(1/1000)</f>
        <v>292.59699999999998</v>
      </c>
      <c r="G12" s="117">
        <f>145470*(1/1000)</f>
        <v>145.47</v>
      </c>
      <c r="H12" s="118">
        <f>12258406*(1/1000)</f>
        <v>12258.406000000001</v>
      </c>
      <c r="I12" s="414"/>
      <c r="J12" s="414"/>
      <c r="K12" s="414"/>
      <c r="L12" s="414"/>
      <c r="M12" s="414"/>
      <c r="N12" s="414"/>
      <c r="O12" s="381"/>
    </row>
    <row r="13" spans="1:15" x14ac:dyDescent="0.25">
      <c r="A13" s="183"/>
      <c r="B13" s="59" t="s">
        <v>102</v>
      </c>
      <c r="C13" s="117">
        <v>80584.631999999998</v>
      </c>
      <c r="D13" s="117">
        <v>14070.513000000001</v>
      </c>
      <c r="E13" s="117">
        <v>14709.35</v>
      </c>
      <c r="F13" s="117">
        <v>5182.1930000000002</v>
      </c>
      <c r="G13" s="117">
        <v>2712.7339999999999</v>
      </c>
      <c r="H13" s="118">
        <v>117259.42200000001</v>
      </c>
      <c r="I13" s="414"/>
      <c r="J13" s="414"/>
      <c r="K13" s="414"/>
      <c r="L13" s="414"/>
      <c r="M13" s="414"/>
      <c r="N13" s="414"/>
      <c r="O13" s="381"/>
    </row>
    <row r="14" spans="1:15" x14ac:dyDescent="0.25">
      <c r="A14" s="660">
        <v>2019</v>
      </c>
      <c r="B14" s="661"/>
      <c r="C14" s="661"/>
      <c r="D14" s="661"/>
      <c r="E14" s="661"/>
      <c r="F14" s="661"/>
      <c r="G14" s="661"/>
      <c r="H14" s="662"/>
      <c r="I14" s="381"/>
      <c r="J14" s="381"/>
      <c r="K14" s="381"/>
      <c r="L14" s="381"/>
      <c r="M14" s="381"/>
      <c r="N14" s="381"/>
      <c r="O14" s="381"/>
    </row>
    <row r="15" spans="1:15" x14ac:dyDescent="0.25">
      <c r="A15" s="183"/>
      <c r="B15" s="59" t="s">
        <v>186</v>
      </c>
      <c r="C15" s="117">
        <v>13458.032999999999</v>
      </c>
      <c r="D15" s="117">
        <v>3112.6289999999999</v>
      </c>
      <c r="E15" s="117">
        <v>4161.4220000000005</v>
      </c>
      <c r="F15" s="117">
        <v>1354.5029999999999</v>
      </c>
      <c r="G15" s="117">
        <v>908.55600000000004</v>
      </c>
      <c r="H15" s="118">
        <v>22995.143</v>
      </c>
      <c r="I15" s="414"/>
      <c r="J15" s="414"/>
      <c r="K15" s="414"/>
      <c r="L15" s="414"/>
      <c r="M15" s="414"/>
      <c r="N15" s="414"/>
      <c r="O15" s="381"/>
    </row>
    <row r="16" spans="1:15" x14ac:dyDescent="0.25">
      <c r="A16" s="183"/>
      <c r="B16" s="59" t="s">
        <v>187</v>
      </c>
      <c r="C16" s="117">
        <v>12169.075000000001</v>
      </c>
      <c r="D16" s="117">
        <v>2811.2649999999999</v>
      </c>
      <c r="E16" s="117">
        <v>4028.9630000000002</v>
      </c>
      <c r="F16" s="117">
        <v>1385.4880000000001</v>
      </c>
      <c r="G16" s="117">
        <v>657.73099999999999</v>
      </c>
      <c r="H16" s="118">
        <v>21052.522000000001</v>
      </c>
      <c r="I16" s="414"/>
      <c r="J16" s="414"/>
      <c r="K16" s="414"/>
      <c r="L16" s="414"/>
      <c r="M16" s="414"/>
      <c r="N16" s="414"/>
      <c r="O16" s="381"/>
    </row>
    <row r="17" spans="1:15" x14ac:dyDescent="0.25">
      <c r="A17" s="183"/>
      <c r="B17" s="59" t="s">
        <v>188</v>
      </c>
      <c r="C17" s="117">
        <v>13568.130000000001</v>
      </c>
      <c r="D17" s="117">
        <v>2849.2950000000001</v>
      </c>
      <c r="E17" s="117">
        <v>3538.04</v>
      </c>
      <c r="F17" s="117">
        <v>1255.9780000000001</v>
      </c>
      <c r="G17" s="117">
        <v>582.51200000000006</v>
      </c>
      <c r="H17" s="118">
        <v>21793.955000000002</v>
      </c>
      <c r="I17" s="414"/>
      <c r="J17" s="414"/>
      <c r="K17" s="414"/>
      <c r="L17" s="414"/>
      <c r="M17" s="414"/>
      <c r="N17" s="414"/>
      <c r="O17" s="381"/>
    </row>
    <row r="18" spans="1:15" x14ac:dyDescent="0.25">
      <c r="A18" s="183"/>
      <c r="B18" s="59" t="s">
        <v>189</v>
      </c>
      <c r="C18" s="117">
        <v>16936.524000000001</v>
      </c>
      <c r="D18" s="117">
        <v>2963.4700000000003</v>
      </c>
      <c r="E18" s="117">
        <v>2573.9169999999999</v>
      </c>
      <c r="F18" s="117">
        <v>954.93899999999996</v>
      </c>
      <c r="G18" s="117">
        <v>538.93299999999999</v>
      </c>
      <c r="H18" s="118">
        <v>23967.782999999999</v>
      </c>
      <c r="I18" s="414"/>
      <c r="J18" s="414"/>
      <c r="K18" s="414"/>
      <c r="L18" s="414"/>
      <c r="M18" s="414"/>
      <c r="N18" s="414"/>
      <c r="O18" s="381"/>
    </row>
    <row r="19" spans="1:15" x14ac:dyDescent="0.25">
      <c r="A19" s="183"/>
      <c r="B19" s="59" t="s">
        <v>190</v>
      </c>
      <c r="C19" s="117">
        <v>14412.463</v>
      </c>
      <c r="D19" s="117">
        <v>2056.8429999999998</v>
      </c>
      <c r="E19" s="117">
        <v>1500.56</v>
      </c>
      <c r="F19" s="117">
        <v>636.98300000000006</v>
      </c>
      <c r="G19" s="117">
        <v>338.202</v>
      </c>
      <c r="H19" s="118">
        <v>18945.050999999999</v>
      </c>
      <c r="I19" s="414"/>
      <c r="J19" s="597"/>
      <c r="K19" s="414"/>
      <c r="L19" s="414"/>
      <c r="M19" s="414"/>
      <c r="N19" s="414"/>
      <c r="O19" s="381"/>
    </row>
    <row r="20" spans="1:15" x14ac:dyDescent="0.25">
      <c r="A20" s="183"/>
      <c r="B20" s="59" t="s">
        <v>191</v>
      </c>
      <c r="C20" s="117">
        <v>11336.153</v>
      </c>
      <c r="D20" s="117">
        <v>1213.2180000000001</v>
      </c>
      <c r="E20" s="117">
        <v>896.18700000000001</v>
      </c>
      <c r="F20" s="117">
        <v>418.142</v>
      </c>
      <c r="G20" s="117">
        <v>184.75</v>
      </c>
      <c r="H20" s="118">
        <v>14048.45</v>
      </c>
      <c r="I20" s="414"/>
      <c r="J20" s="414"/>
      <c r="K20" s="414"/>
      <c r="L20" s="414"/>
      <c r="M20" s="414"/>
      <c r="N20" s="414"/>
      <c r="O20" s="381"/>
    </row>
    <row r="21" spans="1:15" x14ac:dyDescent="0.25">
      <c r="A21" s="183"/>
      <c r="B21" s="59" t="s">
        <v>102</v>
      </c>
      <c r="C21" s="117">
        <v>81880.377999999997</v>
      </c>
      <c r="D21" s="117">
        <v>15006.720000000001</v>
      </c>
      <c r="E21" s="117">
        <v>16699.089</v>
      </c>
      <c r="F21" s="117">
        <v>6006.0330000000004</v>
      </c>
      <c r="G21" s="117">
        <v>3210.6840000000002</v>
      </c>
      <c r="H21" s="118">
        <v>122802.90400000001</v>
      </c>
      <c r="I21" s="414"/>
      <c r="J21" s="414"/>
      <c r="K21" s="414"/>
      <c r="L21" s="414"/>
      <c r="M21" s="414"/>
      <c r="N21" s="414"/>
      <c r="O21" s="381"/>
    </row>
    <row r="22" spans="1:15" x14ac:dyDescent="0.25">
      <c r="A22" s="660" t="s">
        <v>192</v>
      </c>
      <c r="B22" s="661"/>
      <c r="C22" s="661"/>
      <c r="D22" s="661"/>
      <c r="E22" s="661"/>
      <c r="F22" s="661"/>
      <c r="G22" s="661"/>
      <c r="H22" s="662"/>
      <c r="I22" s="381"/>
      <c r="J22" s="381"/>
      <c r="K22" s="381"/>
      <c r="L22" s="381"/>
      <c r="M22" s="381"/>
      <c r="N22" s="381"/>
      <c r="O22" s="381"/>
    </row>
    <row r="23" spans="1:15" x14ac:dyDescent="0.25">
      <c r="A23" s="183"/>
      <c r="B23" s="59" t="s">
        <v>186</v>
      </c>
      <c r="C23" s="117">
        <v>63.746000000000002</v>
      </c>
      <c r="D23" s="117">
        <v>99.326000000000008</v>
      </c>
      <c r="E23" s="117">
        <v>229.15200000000002</v>
      </c>
      <c r="F23" s="117">
        <v>132.673</v>
      </c>
      <c r="G23" s="117">
        <v>150.441</v>
      </c>
      <c r="H23" s="118">
        <v>675.33799999999997</v>
      </c>
      <c r="I23" s="414"/>
      <c r="J23" s="414"/>
      <c r="K23" s="414"/>
      <c r="L23" s="414"/>
      <c r="M23" s="414"/>
      <c r="N23" s="414"/>
      <c r="O23" s="381"/>
    </row>
    <row r="24" spans="1:15" x14ac:dyDescent="0.25">
      <c r="A24" s="183"/>
      <c r="B24" s="59" t="s">
        <v>187</v>
      </c>
      <c r="C24" s="117">
        <v>-130.12299999999999</v>
      </c>
      <c r="D24" s="117">
        <v>30.830000000000002</v>
      </c>
      <c r="E24" s="117">
        <v>241.86199999999999</v>
      </c>
      <c r="F24" s="117">
        <v>111.268</v>
      </c>
      <c r="G24" s="117">
        <v>81.25</v>
      </c>
      <c r="H24" s="118">
        <v>335.08699999999999</v>
      </c>
      <c r="I24" s="414"/>
      <c r="J24" s="414"/>
      <c r="K24" s="414"/>
      <c r="L24" s="414"/>
      <c r="M24" s="414"/>
      <c r="N24" s="414"/>
      <c r="O24" s="381"/>
    </row>
    <row r="25" spans="1:15" x14ac:dyDescent="0.25">
      <c r="A25" s="183"/>
      <c r="B25" s="59" t="s">
        <v>188</v>
      </c>
      <c r="C25" s="117">
        <v>-2072.3090000000002</v>
      </c>
      <c r="D25" s="117">
        <v>-122.203</v>
      </c>
      <c r="E25" s="117">
        <v>378.80200000000002</v>
      </c>
      <c r="F25" s="117">
        <v>142.268</v>
      </c>
      <c r="G25" s="117">
        <v>69.579000000000008</v>
      </c>
      <c r="H25" s="118">
        <v>-1603.8630000000001</v>
      </c>
      <c r="I25" s="414"/>
      <c r="J25" s="414"/>
      <c r="K25" s="414"/>
      <c r="L25" s="414"/>
      <c r="M25" s="414"/>
      <c r="N25" s="414"/>
      <c r="O25" s="381"/>
    </row>
    <row r="26" spans="1:15" x14ac:dyDescent="0.25">
      <c r="A26" s="183"/>
      <c r="B26" s="59" t="s">
        <v>189</v>
      </c>
      <c r="C26" s="117">
        <v>255.999</v>
      </c>
      <c r="D26" s="117">
        <v>249.137</v>
      </c>
      <c r="E26" s="117">
        <v>525.08900000000006</v>
      </c>
      <c r="F26" s="117">
        <v>146.215</v>
      </c>
      <c r="G26" s="117">
        <v>84.981999999999999</v>
      </c>
      <c r="H26" s="118">
        <v>1261.422</v>
      </c>
      <c r="I26" s="414"/>
      <c r="J26" s="414"/>
      <c r="K26" s="414"/>
      <c r="L26" s="414"/>
      <c r="M26" s="414"/>
      <c r="N26" s="414"/>
      <c r="O26" s="381"/>
    </row>
    <row r="27" spans="1:15" x14ac:dyDescent="0.25">
      <c r="A27" s="183"/>
      <c r="B27" s="59" t="s">
        <v>190</v>
      </c>
      <c r="C27" s="117">
        <v>1990.682</v>
      </c>
      <c r="D27" s="117">
        <v>464.774</v>
      </c>
      <c r="E27" s="117">
        <v>391.709</v>
      </c>
      <c r="F27" s="117">
        <v>165.87100000000001</v>
      </c>
      <c r="G27" s="117">
        <v>72.418000000000006</v>
      </c>
      <c r="H27" s="118">
        <v>3085.4540000000002</v>
      </c>
      <c r="I27" s="414"/>
      <c r="J27" s="414"/>
      <c r="K27" s="414"/>
      <c r="L27" s="414"/>
      <c r="M27" s="414"/>
      <c r="N27" s="414"/>
      <c r="O27" s="381"/>
    </row>
    <row r="28" spans="1:15" x14ac:dyDescent="0.25">
      <c r="A28" s="183"/>
      <c r="B28" s="59" t="s">
        <v>191</v>
      </c>
      <c r="C28" s="117">
        <v>1187.751</v>
      </c>
      <c r="D28" s="117">
        <v>214.34300000000002</v>
      </c>
      <c r="E28" s="117">
        <v>223.125</v>
      </c>
      <c r="F28" s="117">
        <v>125.545</v>
      </c>
      <c r="G28" s="117">
        <v>39.28</v>
      </c>
      <c r="H28" s="118">
        <v>1790.0440000000001</v>
      </c>
      <c r="I28" s="414"/>
      <c r="J28" s="414"/>
      <c r="K28" s="414"/>
      <c r="L28" s="414"/>
      <c r="M28" s="414"/>
      <c r="N28" s="414"/>
      <c r="O28" s="381"/>
    </row>
    <row r="29" spans="1:15" ht="15.75" thickBot="1" x14ac:dyDescent="0.3">
      <c r="A29" s="188"/>
      <c r="B29" s="278" t="s">
        <v>102</v>
      </c>
      <c r="C29" s="412">
        <v>1295.7460000000001</v>
      </c>
      <c r="D29" s="412">
        <v>936.20699999999999</v>
      </c>
      <c r="E29" s="412">
        <v>1989.739</v>
      </c>
      <c r="F29" s="412">
        <v>823.84</v>
      </c>
      <c r="G29" s="412">
        <v>497.95</v>
      </c>
      <c r="H29" s="413">
        <v>5543.482</v>
      </c>
      <c r="I29" s="414"/>
      <c r="J29" s="414"/>
      <c r="K29" s="414"/>
      <c r="L29" s="414"/>
      <c r="M29" s="414"/>
      <c r="N29" s="414"/>
      <c r="O29" s="381"/>
    </row>
    <row r="31" spans="1:15" x14ac:dyDescent="0.25">
      <c r="A31" t="s">
        <v>193</v>
      </c>
    </row>
    <row r="32" spans="1:15" x14ac:dyDescent="0.25">
      <c r="A32" t="s">
        <v>194</v>
      </c>
    </row>
  </sheetData>
  <mergeCells count="3">
    <mergeCell ref="A6:H6"/>
    <mergeCell ref="A14:H14"/>
    <mergeCell ref="A22:H22"/>
  </mergeCells>
  <hyperlinks>
    <hyperlink ref="A2" location="'Appendix Table Menu'!A1" display="Return to Appendix Table Menu" xr:uid="{9AAAF84D-5173-43EC-8A69-94F0EE2963F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FCFAE-392C-464A-935E-1C993DE32956}">
  <sheetPr>
    <tabColor theme="9" tint="-0.249977111117893"/>
  </sheetPr>
  <dimension ref="A1:H59"/>
  <sheetViews>
    <sheetView workbookViewId="0">
      <pane ySplit="5" topLeftCell="A6" activePane="bottomLeft" state="frozen"/>
      <selection pane="bottomLeft"/>
    </sheetView>
  </sheetViews>
  <sheetFormatPr defaultColWidth="8.7109375" defaultRowHeight="15" x14ac:dyDescent="0.25"/>
  <cols>
    <col min="2" max="6" width="10.28515625" bestFit="1" customWidth="1"/>
    <col min="7" max="7" width="9.42578125" bestFit="1" customWidth="1"/>
    <col min="8" max="8" width="11.28515625" bestFit="1" customWidth="1"/>
  </cols>
  <sheetData>
    <row r="1" spans="1:8" ht="21" x14ac:dyDescent="0.35">
      <c r="A1" s="537" t="s">
        <v>1227</v>
      </c>
      <c r="B1" s="527"/>
      <c r="C1" s="527"/>
      <c r="D1" s="527"/>
      <c r="E1" s="527"/>
      <c r="F1" s="527"/>
    </row>
    <row r="2" spans="1:8" x14ac:dyDescent="0.25">
      <c r="A2" s="2" t="s">
        <v>53</v>
      </c>
      <c r="B2" s="527"/>
      <c r="C2" s="527"/>
      <c r="D2" s="527"/>
      <c r="E2" s="527"/>
      <c r="F2" s="527"/>
      <c r="G2" s="527"/>
      <c r="H2" s="527"/>
    </row>
    <row r="3" spans="1:8" x14ac:dyDescent="0.25">
      <c r="A3" s="527"/>
      <c r="B3" s="527"/>
      <c r="C3" s="527"/>
      <c r="D3" s="527"/>
      <c r="E3" s="527"/>
      <c r="F3" s="527"/>
      <c r="G3" s="527"/>
      <c r="H3" s="527"/>
    </row>
    <row r="4" spans="1:8" x14ac:dyDescent="0.25">
      <c r="A4" s="527" t="s">
        <v>195</v>
      </c>
      <c r="B4" s="527"/>
      <c r="C4" s="527"/>
      <c r="D4" s="527"/>
      <c r="E4" s="527"/>
      <c r="F4" s="527"/>
      <c r="G4" s="527"/>
    </row>
    <row r="5" spans="1:8" ht="45" x14ac:dyDescent="0.25">
      <c r="A5" s="595" t="s">
        <v>184</v>
      </c>
      <c r="B5" s="596" t="s">
        <v>196</v>
      </c>
      <c r="C5" s="596" t="s">
        <v>197</v>
      </c>
      <c r="D5" s="596" t="s">
        <v>131</v>
      </c>
      <c r="E5" s="596" t="s">
        <v>198</v>
      </c>
      <c r="F5" s="596" t="s">
        <v>199</v>
      </c>
      <c r="G5" s="596" t="s">
        <v>200</v>
      </c>
      <c r="H5" s="596" t="s">
        <v>110</v>
      </c>
    </row>
    <row r="6" spans="1:8" x14ac:dyDescent="0.25">
      <c r="A6" s="666">
        <v>2014</v>
      </c>
      <c r="B6" s="667"/>
      <c r="C6" s="667"/>
      <c r="D6" s="667"/>
      <c r="E6" s="667"/>
      <c r="F6" s="667"/>
      <c r="G6" s="667"/>
      <c r="H6" s="668"/>
    </row>
    <row r="7" spans="1:8" ht="30" x14ac:dyDescent="0.25">
      <c r="A7" s="528" t="s">
        <v>186</v>
      </c>
      <c r="B7" s="530">
        <v>2620161</v>
      </c>
      <c r="C7" s="530">
        <v>5566131</v>
      </c>
      <c r="D7" s="530">
        <v>4228467</v>
      </c>
      <c r="E7" s="530">
        <v>1143220</v>
      </c>
      <c r="F7" s="530">
        <v>5093578</v>
      </c>
      <c r="G7" s="530">
        <v>3668248</v>
      </c>
      <c r="H7" s="530">
        <v>22319805</v>
      </c>
    </row>
    <row r="8" spans="1:8" x14ac:dyDescent="0.25">
      <c r="A8" s="528" t="s">
        <v>118</v>
      </c>
      <c r="B8" s="530">
        <v>2136571</v>
      </c>
      <c r="C8" s="530">
        <v>9124742</v>
      </c>
      <c r="D8" s="530">
        <v>4081379</v>
      </c>
      <c r="E8" s="530">
        <v>1016499</v>
      </c>
      <c r="F8" s="530">
        <v>3386503</v>
      </c>
      <c r="G8" s="530">
        <v>971741</v>
      </c>
      <c r="H8" s="530">
        <v>20717435</v>
      </c>
    </row>
    <row r="9" spans="1:8" x14ac:dyDescent="0.25">
      <c r="A9" s="528" t="s">
        <v>119</v>
      </c>
      <c r="B9" s="530">
        <v>6615917</v>
      </c>
      <c r="C9" s="530">
        <v>5834070</v>
      </c>
      <c r="D9" s="530">
        <v>2170161</v>
      </c>
      <c r="E9" s="530">
        <v>2511140</v>
      </c>
      <c r="F9" s="530">
        <v>5150394</v>
      </c>
      <c r="G9" s="530">
        <v>1116136</v>
      </c>
      <c r="H9" s="530">
        <v>23397818</v>
      </c>
    </row>
    <row r="10" spans="1:8" x14ac:dyDescent="0.25">
      <c r="A10" s="528" t="s">
        <v>120</v>
      </c>
      <c r="B10" s="530">
        <v>10938319</v>
      </c>
      <c r="C10" s="530">
        <v>1008788</v>
      </c>
      <c r="D10" s="530">
        <v>336989</v>
      </c>
      <c r="E10" s="530">
        <v>2595191</v>
      </c>
      <c r="F10" s="530">
        <v>6861945</v>
      </c>
      <c r="G10" s="530">
        <v>965129</v>
      </c>
      <c r="H10" s="530">
        <v>22706361</v>
      </c>
    </row>
    <row r="11" spans="1:8" x14ac:dyDescent="0.25">
      <c r="A11" s="528" t="s">
        <v>201</v>
      </c>
      <c r="B11" s="530">
        <v>7997582</v>
      </c>
      <c r="C11" s="530">
        <v>83474</v>
      </c>
      <c r="D11" s="530">
        <v>23971</v>
      </c>
      <c r="E11" s="530">
        <v>1534213</v>
      </c>
      <c r="F11" s="530">
        <v>5718923</v>
      </c>
      <c r="G11" s="530">
        <v>501434</v>
      </c>
      <c r="H11" s="530">
        <v>15859597</v>
      </c>
    </row>
    <row r="12" spans="1:8" x14ac:dyDescent="0.25">
      <c r="A12" s="528" t="s">
        <v>202</v>
      </c>
      <c r="B12" s="530">
        <v>4196054</v>
      </c>
      <c r="C12" s="530">
        <v>6946</v>
      </c>
      <c r="D12" s="530">
        <v>2024</v>
      </c>
      <c r="E12" s="530">
        <v>1424807</v>
      </c>
      <c r="F12" s="530">
        <v>6393396</v>
      </c>
      <c r="G12" s="530">
        <v>235179</v>
      </c>
      <c r="H12" s="530">
        <v>12258406</v>
      </c>
    </row>
    <row r="13" spans="1:8" x14ac:dyDescent="0.25">
      <c r="A13" s="531" t="s">
        <v>102</v>
      </c>
      <c r="B13" s="532">
        <v>34504604</v>
      </c>
      <c r="C13" s="532">
        <v>21624151</v>
      </c>
      <c r="D13" s="532">
        <v>10842991</v>
      </c>
      <c r="E13" s="532">
        <v>10225070</v>
      </c>
      <c r="F13" s="532">
        <v>32604739</v>
      </c>
      <c r="G13" s="532">
        <v>7457867</v>
      </c>
      <c r="H13" s="532">
        <v>117259422</v>
      </c>
    </row>
    <row r="14" spans="1:8" x14ac:dyDescent="0.25">
      <c r="A14" s="669">
        <v>2019</v>
      </c>
      <c r="B14" s="670"/>
      <c r="C14" s="670"/>
      <c r="D14" s="670"/>
      <c r="E14" s="670"/>
      <c r="F14" s="670"/>
      <c r="G14" s="670"/>
      <c r="H14" s="671"/>
    </row>
    <row r="15" spans="1:8" ht="30" x14ac:dyDescent="0.25">
      <c r="A15" s="528" t="s">
        <v>186</v>
      </c>
      <c r="B15" s="530">
        <v>2890339</v>
      </c>
      <c r="C15" s="530">
        <v>5179761</v>
      </c>
      <c r="D15" s="530">
        <v>3766197</v>
      </c>
      <c r="E15" s="530">
        <v>1261383</v>
      </c>
      <c r="F15" s="530">
        <v>5709890</v>
      </c>
      <c r="G15" s="530">
        <v>4187573</v>
      </c>
      <c r="H15" s="533">
        <v>22995143</v>
      </c>
    </row>
    <row r="16" spans="1:8" x14ac:dyDescent="0.25">
      <c r="A16" s="528" t="s">
        <v>118</v>
      </c>
      <c r="B16" s="530">
        <v>2054652</v>
      </c>
      <c r="C16" s="530">
        <v>9486131</v>
      </c>
      <c r="D16" s="530">
        <v>4085457</v>
      </c>
      <c r="E16" s="530">
        <v>907387</v>
      </c>
      <c r="F16" s="530">
        <v>3502229</v>
      </c>
      <c r="G16" s="530">
        <v>1016666</v>
      </c>
      <c r="H16" s="533">
        <v>21052522</v>
      </c>
    </row>
    <row r="17" spans="1:8" x14ac:dyDescent="0.25">
      <c r="A17" s="528" t="s">
        <v>119</v>
      </c>
      <c r="B17" s="530">
        <v>5825345</v>
      </c>
      <c r="C17" s="530">
        <v>6107041</v>
      </c>
      <c r="D17" s="530">
        <v>2215601</v>
      </c>
      <c r="E17" s="530">
        <v>2214138</v>
      </c>
      <c r="F17" s="530">
        <v>4404637</v>
      </c>
      <c r="G17" s="530">
        <v>1027193</v>
      </c>
      <c r="H17" s="533">
        <v>21793955</v>
      </c>
    </row>
    <row r="18" spans="1:8" x14ac:dyDescent="0.25">
      <c r="A18" s="528" t="s">
        <v>120</v>
      </c>
      <c r="B18" s="530">
        <v>11226846</v>
      </c>
      <c r="C18" s="530">
        <v>1164418</v>
      </c>
      <c r="D18" s="530">
        <v>388161</v>
      </c>
      <c r="E18" s="530">
        <v>2854240</v>
      </c>
      <c r="F18" s="530">
        <v>7172415</v>
      </c>
      <c r="G18" s="530">
        <v>1161703</v>
      </c>
      <c r="H18" s="533">
        <v>23967783</v>
      </c>
    </row>
    <row r="19" spans="1:8" x14ac:dyDescent="0.25">
      <c r="A19" s="528" t="s">
        <v>201</v>
      </c>
      <c r="B19" s="530">
        <v>9302115</v>
      </c>
      <c r="C19" s="530">
        <v>108363</v>
      </c>
      <c r="D19" s="530">
        <v>27026</v>
      </c>
      <c r="E19" s="530">
        <v>1864511</v>
      </c>
      <c r="F19" s="530">
        <v>6938815</v>
      </c>
      <c r="G19" s="530">
        <v>704221</v>
      </c>
      <c r="H19" s="533">
        <v>18945051</v>
      </c>
    </row>
    <row r="20" spans="1:8" x14ac:dyDescent="0.25">
      <c r="A20" s="528" t="s">
        <v>202</v>
      </c>
      <c r="B20" s="530">
        <v>5000886</v>
      </c>
      <c r="C20" s="530">
        <v>10321</v>
      </c>
      <c r="D20" s="530">
        <v>2858</v>
      </c>
      <c r="E20" s="530">
        <v>1620390</v>
      </c>
      <c r="F20" s="530">
        <v>7069935</v>
      </c>
      <c r="G20" s="530">
        <v>344060</v>
      </c>
      <c r="H20" s="533">
        <v>14048450</v>
      </c>
    </row>
    <row r="21" spans="1:8" x14ac:dyDescent="0.25">
      <c r="A21" s="531" t="s">
        <v>102</v>
      </c>
      <c r="B21" s="534">
        <v>36300183</v>
      </c>
      <c r="C21" s="534">
        <v>22056035</v>
      </c>
      <c r="D21" s="534">
        <v>10485300</v>
      </c>
      <c r="E21" s="534">
        <v>10722049</v>
      </c>
      <c r="F21" s="534">
        <v>34797921</v>
      </c>
      <c r="G21" s="534">
        <v>8441416</v>
      </c>
      <c r="H21" s="532">
        <v>122802904</v>
      </c>
    </row>
    <row r="22" spans="1:8" x14ac:dyDescent="0.25">
      <c r="A22" s="663" t="s">
        <v>203</v>
      </c>
      <c r="B22" s="664"/>
      <c r="C22" s="664"/>
      <c r="D22" s="664"/>
      <c r="E22" s="664"/>
      <c r="F22" s="664"/>
      <c r="G22" s="664"/>
      <c r="H22" s="672"/>
    </row>
    <row r="23" spans="1:8" ht="30" x14ac:dyDescent="0.25">
      <c r="A23" s="528" t="s">
        <v>186</v>
      </c>
      <c r="B23" s="530">
        <v>270178</v>
      </c>
      <c r="C23" s="530">
        <v>-386370</v>
      </c>
      <c r="D23" s="530">
        <v>-462270</v>
      </c>
      <c r="E23" s="530">
        <v>118163</v>
      </c>
      <c r="F23" s="530">
        <v>616312</v>
      </c>
      <c r="G23" s="530">
        <v>519325</v>
      </c>
      <c r="H23" s="530">
        <v>675338</v>
      </c>
    </row>
    <row r="24" spans="1:8" x14ac:dyDescent="0.25">
      <c r="A24" s="528" t="s">
        <v>118</v>
      </c>
      <c r="B24" s="530">
        <v>-81919</v>
      </c>
      <c r="C24" s="530">
        <v>361389</v>
      </c>
      <c r="D24" s="530">
        <v>4078</v>
      </c>
      <c r="E24" s="530">
        <v>-109112</v>
      </c>
      <c r="F24" s="530">
        <v>115726</v>
      </c>
      <c r="G24" s="530">
        <v>44925</v>
      </c>
      <c r="H24" s="530">
        <v>335087</v>
      </c>
    </row>
    <row r="25" spans="1:8" x14ac:dyDescent="0.25">
      <c r="A25" s="528" t="s">
        <v>119</v>
      </c>
      <c r="B25" s="530">
        <v>-790572</v>
      </c>
      <c r="C25" s="530">
        <v>272971</v>
      </c>
      <c r="D25" s="530">
        <v>45440</v>
      </c>
      <c r="E25" s="530">
        <v>-297002</v>
      </c>
      <c r="F25" s="530">
        <v>-745757</v>
      </c>
      <c r="G25" s="530">
        <v>-88943</v>
      </c>
      <c r="H25" s="530">
        <v>-1603863</v>
      </c>
    </row>
    <row r="26" spans="1:8" x14ac:dyDescent="0.25">
      <c r="A26" s="528" t="s">
        <v>120</v>
      </c>
      <c r="B26" s="530">
        <v>288527</v>
      </c>
      <c r="C26" s="530">
        <v>155630</v>
      </c>
      <c r="D26" s="530">
        <v>51172</v>
      </c>
      <c r="E26" s="530">
        <v>259049</v>
      </c>
      <c r="F26" s="530">
        <v>310470</v>
      </c>
      <c r="G26" s="530">
        <v>196574</v>
      </c>
      <c r="H26" s="530">
        <v>1261422</v>
      </c>
    </row>
    <row r="27" spans="1:8" x14ac:dyDescent="0.25">
      <c r="A27" s="528" t="s">
        <v>201</v>
      </c>
      <c r="B27" s="530">
        <v>1304533</v>
      </c>
      <c r="C27" s="530">
        <v>24889</v>
      </c>
      <c r="D27" s="530">
        <v>3055</v>
      </c>
      <c r="E27" s="530">
        <v>330298</v>
      </c>
      <c r="F27" s="530">
        <v>1219892</v>
      </c>
      <c r="G27" s="530">
        <v>202787</v>
      </c>
      <c r="H27" s="530">
        <v>3085454</v>
      </c>
    </row>
    <row r="28" spans="1:8" x14ac:dyDescent="0.25">
      <c r="A28" s="528" t="s">
        <v>202</v>
      </c>
      <c r="B28" s="530">
        <v>804832</v>
      </c>
      <c r="C28" s="530">
        <v>3375</v>
      </c>
      <c r="D28" s="529">
        <v>834</v>
      </c>
      <c r="E28" s="530">
        <v>195583</v>
      </c>
      <c r="F28" s="530">
        <v>676539</v>
      </c>
      <c r="G28" s="530">
        <v>108881</v>
      </c>
      <c r="H28" s="530">
        <v>1790044</v>
      </c>
    </row>
    <row r="29" spans="1:8" x14ac:dyDescent="0.25">
      <c r="A29" s="531" t="s">
        <v>102</v>
      </c>
      <c r="B29" s="534">
        <v>1795579</v>
      </c>
      <c r="C29" s="534">
        <v>431884</v>
      </c>
      <c r="D29" s="534">
        <v>-357691</v>
      </c>
      <c r="E29" s="534">
        <v>496979</v>
      </c>
      <c r="F29" s="534">
        <v>2193182</v>
      </c>
      <c r="G29" s="534">
        <v>983549</v>
      </c>
      <c r="H29" s="534">
        <v>5543482</v>
      </c>
    </row>
    <row r="30" spans="1:8" x14ac:dyDescent="0.25">
      <c r="A30" s="663" t="s">
        <v>204</v>
      </c>
      <c r="B30" s="664"/>
      <c r="C30" s="664"/>
      <c r="D30" s="664"/>
      <c r="E30" s="664"/>
      <c r="F30" s="664"/>
      <c r="G30" s="664"/>
      <c r="H30" s="672"/>
    </row>
    <row r="31" spans="1:8" ht="30" x14ac:dyDescent="0.25">
      <c r="A31" s="528" t="s">
        <v>186</v>
      </c>
      <c r="B31" s="535">
        <v>0.1</v>
      </c>
      <c r="C31" s="535">
        <v>-7.0000000000000007E-2</v>
      </c>
      <c r="D31" s="535">
        <v>-0.11</v>
      </c>
      <c r="E31" s="535">
        <v>0.1</v>
      </c>
      <c r="F31" s="535">
        <v>0.12</v>
      </c>
      <c r="G31" s="535">
        <v>0.14000000000000001</v>
      </c>
      <c r="H31" s="535">
        <v>0.03</v>
      </c>
    </row>
    <row r="32" spans="1:8" x14ac:dyDescent="0.25">
      <c r="A32" s="528" t="s">
        <v>118</v>
      </c>
      <c r="B32" s="535">
        <v>-0.04</v>
      </c>
      <c r="C32" s="535">
        <v>0.04</v>
      </c>
      <c r="D32" s="535">
        <v>0</v>
      </c>
      <c r="E32" s="535">
        <v>-0.11</v>
      </c>
      <c r="F32" s="535">
        <v>0.03</v>
      </c>
      <c r="G32" s="535">
        <v>0.05</v>
      </c>
      <c r="H32" s="535">
        <v>0.02</v>
      </c>
    </row>
    <row r="33" spans="1:8" x14ac:dyDescent="0.25">
      <c r="A33" s="528" t="s">
        <v>119</v>
      </c>
      <c r="B33" s="535">
        <v>-0.12</v>
      </c>
      <c r="C33" s="535">
        <v>0.05</v>
      </c>
      <c r="D33" s="535">
        <v>0.02</v>
      </c>
      <c r="E33" s="535">
        <v>-0.12</v>
      </c>
      <c r="F33" s="535">
        <v>-0.14000000000000001</v>
      </c>
      <c r="G33" s="535">
        <v>-0.08</v>
      </c>
      <c r="H33" s="535">
        <v>-7.0000000000000007E-2</v>
      </c>
    </row>
    <row r="34" spans="1:8" x14ac:dyDescent="0.25">
      <c r="A34" s="528" t="s">
        <v>120</v>
      </c>
      <c r="B34" s="535">
        <v>0.03</v>
      </c>
      <c r="C34" s="535">
        <v>0.15</v>
      </c>
      <c r="D34" s="535">
        <v>0.15</v>
      </c>
      <c r="E34" s="535">
        <v>0.1</v>
      </c>
      <c r="F34" s="535">
        <v>0.05</v>
      </c>
      <c r="G34" s="535">
        <v>0.2</v>
      </c>
      <c r="H34" s="535">
        <v>0.06</v>
      </c>
    </row>
    <row r="35" spans="1:8" x14ac:dyDescent="0.25">
      <c r="A35" s="528" t="s">
        <v>201</v>
      </c>
      <c r="B35" s="535">
        <v>0.16</v>
      </c>
      <c r="C35" s="535">
        <v>0.3</v>
      </c>
      <c r="D35" s="535">
        <v>0.13</v>
      </c>
      <c r="E35" s="535">
        <v>0.22</v>
      </c>
      <c r="F35" s="535">
        <v>0.21</v>
      </c>
      <c r="G35" s="535">
        <v>0.4</v>
      </c>
      <c r="H35" s="535">
        <v>0.19</v>
      </c>
    </row>
    <row r="36" spans="1:8" x14ac:dyDescent="0.25">
      <c r="A36" s="528" t="s">
        <v>202</v>
      </c>
      <c r="B36" s="535">
        <v>0.19</v>
      </c>
      <c r="C36" s="535">
        <v>0.49</v>
      </c>
      <c r="D36" s="535">
        <v>0.41</v>
      </c>
      <c r="E36" s="535">
        <v>0.14000000000000001</v>
      </c>
      <c r="F36" s="535">
        <v>0.11</v>
      </c>
      <c r="G36" s="535">
        <v>0.46</v>
      </c>
      <c r="H36" s="535">
        <v>0.15</v>
      </c>
    </row>
    <row r="37" spans="1:8" x14ac:dyDescent="0.25">
      <c r="A37" s="531" t="s">
        <v>102</v>
      </c>
      <c r="B37" s="536">
        <v>0.05</v>
      </c>
      <c r="C37" s="536">
        <v>0.02</v>
      </c>
      <c r="D37" s="536">
        <v>-0.03</v>
      </c>
      <c r="E37" s="536">
        <v>0.05</v>
      </c>
      <c r="F37" s="536">
        <v>7.0000000000000007E-2</v>
      </c>
      <c r="G37" s="536">
        <v>0.13</v>
      </c>
      <c r="H37" s="536">
        <v>0.05</v>
      </c>
    </row>
    <row r="38" spans="1:8" x14ac:dyDescent="0.25">
      <c r="A38" s="663" t="s">
        <v>205</v>
      </c>
      <c r="B38" s="664"/>
      <c r="C38" s="664"/>
      <c r="D38" s="664"/>
      <c r="E38" s="664"/>
      <c r="F38" s="664"/>
      <c r="G38" s="664"/>
      <c r="H38" s="665"/>
    </row>
    <row r="39" spans="1:8" ht="30" x14ac:dyDescent="0.25">
      <c r="A39" s="528" t="s">
        <v>186</v>
      </c>
      <c r="B39" s="535">
        <v>0.4</v>
      </c>
      <c r="C39" s="535">
        <v>-0.56999999999999995</v>
      </c>
      <c r="D39" s="535">
        <v>-0.68</v>
      </c>
      <c r="E39" s="535">
        <v>0.17</v>
      </c>
      <c r="F39" s="535">
        <v>0.91</v>
      </c>
      <c r="G39" s="535">
        <v>0.77</v>
      </c>
      <c r="H39" s="535">
        <v>1</v>
      </c>
    </row>
    <row r="40" spans="1:8" x14ac:dyDescent="0.25">
      <c r="A40" s="528" t="s">
        <v>118</v>
      </c>
      <c r="B40" s="535">
        <v>-0.24</v>
      </c>
      <c r="C40" s="535">
        <v>1.08</v>
      </c>
      <c r="D40" s="535">
        <v>0.01</v>
      </c>
      <c r="E40" s="535">
        <v>-0.33</v>
      </c>
      <c r="F40" s="535">
        <v>0.35</v>
      </c>
      <c r="G40" s="535">
        <v>0.13</v>
      </c>
      <c r="H40" s="535">
        <v>1</v>
      </c>
    </row>
    <row r="41" spans="1:8" x14ac:dyDescent="0.25">
      <c r="A41" s="528" t="s">
        <v>119</v>
      </c>
      <c r="B41" s="535">
        <v>0.49</v>
      </c>
      <c r="C41" s="535">
        <v>-0.17</v>
      </c>
      <c r="D41" s="535">
        <v>-0.03</v>
      </c>
      <c r="E41" s="535">
        <v>0.19</v>
      </c>
      <c r="F41" s="535">
        <v>0.46</v>
      </c>
      <c r="G41" s="535">
        <v>0.06</v>
      </c>
      <c r="H41" s="535">
        <v>1</v>
      </c>
    </row>
    <row r="42" spans="1:8" x14ac:dyDescent="0.25">
      <c r="A42" s="528" t="s">
        <v>120</v>
      </c>
      <c r="B42" s="535">
        <v>0.23</v>
      </c>
      <c r="C42" s="535">
        <v>0.12</v>
      </c>
      <c r="D42" s="535">
        <v>0.04</v>
      </c>
      <c r="E42" s="535">
        <v>0.21</v>
      </c>
      <c r="F42" s="535">
        <v>0.25</v>
      </c>
      <c r="G42" s="535">
        <v>0.16</v>
      </c>
      <c r="H42" s="535">
        <v>1</v>
      </c>
    </row>
    <row r="43" spans="1:8" x14ac:dyDescent="0.25">
      <c r="A43" s="528" t="s">
        <v>201</v>
      </c>
      <c r="B43" s="535">
        <v>0.42</v>
      </c>
      <c r="C43" s="535">
        <v>0.01</v>
      </c>
      <c r="D43" s="535">
        <v>0</v>
      </c>
      <c r="E43" s="535">
        <v>0.11</v>
      </c>
      <c r="F43" s="535">
        <v>0.4</v>
      </c>
      <c r="G43" s="535">
        <v>7.0000000000000007E-2</v>
      </c>
      <c r="H43" s="535">
        <v>1</v>
      </c>
    </row>
    <row r="44" spans="1:8" x14ac:dyDescent="0.25">
      <c r="A44" s="528" t="s">
        <v>202</v>
      </c>
      <c r="B44" s="535">
        <v>0.45</v>
      </c>
      <c r="C44" s="535">
        <v>0</v>
      </c>
      <c r="D44" s="535">
        <v>0</v>
      </c>
      <c r="E44" s="535">
        <v>0.11</v>
      </c>
      <c r="F44" s="535">
        <v>0.38</v>
      </c>
      <c r="G44" s="535">
        <v>0.06</v>
      </c>
      <c r="H44" s="535">
        <v>1</v>
      </c>
    </row>
    <row r="45" spans="1:8" x14ac:dyDescent="0.25">
      <c r="A45" s="531" t="s">
        <v>102</v>
      </c>
      <c r="B45" s="536">
        <v>0.32</v>
      </c>
      <c r="C45" s="536">
        <v>0.08</v>
      </c>
      <c r="D45" s="536">
        <v>-0.06</v>
      </c>
      <c r="E45" s="536">
        <v>0.09</v>
      </c>
      <c r="F45" s="536">
        <v>0.4</v>
      </c>
      <c r="G45" s="536">
        <v>0.18</v>
      </c>
      <c r="H45" s="536">
        <v>1</v>
      </c>
    </row>
    <row r="46" spans="1:8" x14ac:dyDescent="0.25">
      <c r="A46" s="663" t="s">
        <v>206</v>
      </c>
      <c r="B46" s="664"/>
      <c r="C46" s="664"/>
      <c r="D46" s="664"/>
      <c r="E46" s="664"/>
      <c r="F46" s="664"/>
      <c r="G46" s="664"/>
      <c r="H46" s="665"/>
    </row>
    <row r="47" spans="1:8" ht="30" x14ac:dyDescent="0.25">
      <c r="A47" s="528" t="s">
        <v>186</v>
      </c>
      <c r="B47" s="535">
        <v>0.15</v>
      </c>
      <c r="C47" s="535">
        <v>-0.89</v>
      </c>
      <c r="D47" s="535">
        <v>1.29</v>
      </c>
      <c r="E47" s="535">
        <v>0.24</v>
      </c>
      <c r="F47" s="535">
        <v>0.28000000000000003</v>
      </c>
      <c r="G47" s="535">
        <v>0.53</v>
      </c>
      <c r="H47" s="535">
        <v>0.12</v>
      </c>
    </row>
    <row r="48" spans="1:8" x14ac:dyDescent="0.25">
      <c r="A48" s="528" t="s">
        <v>118</v>
      </c>
      <c r="B48" s="535">
        <v>-0.05</v>
      </c>
      <c r="C48" s="535">
        <v>0.84</v>
      </c>
      <c r="D48" s="535">
        <v>-0.01</v>
      </c>
      <c r="E48" s="535">
        <v>-0.22</v>
      </c>
      <c r="F48" s="535">
        <v>0.05</v>
      </c>
      <c r="G48" s="535">
        <v>0.05</v>
      </c>
      <c r="H48" s="535">
        <v>0.06</v>
      </c>
    </row>
    <row r="49" spans="1:8" x14ac:dyDescent="0.25">
      <c r="A49" s="528" t="s">
        <v>119</v>
      </c>
      <c r="B49" s="535">
        <v>-0.44</v>
      </c>
      <c r="C49" s="535">
        <v>0.63</v>
      </c>
      <c r="D49" s="535">
        <v>-0.13</v>
      </c>
      <c r="E49" s="535">
        <v>-0.6</v>
      </c>
      <c r="F49" s="535">
        <v>-0.34</v>
      </c>
      <c r="G49" s="535">
        <v>-0.09</v>
      </c>
      <c r="H49" s="535">
        <v>-0.28999999999999998</v>
      </c>
    </row>
    <row r="50" spans="1:8" x14ac:dyDescent="0.25">
      <c r="A50" s="528" t="s">
        <v>120</v>
      </c>
      <c r="B50" s="535">
        <v>0.16</v>
      </c>
      <c r="C50" s="535">
        <v>0.36</v>
      </c>
      <c r="D50" s="535">
        <v>-0.14000000000000001</v>
      </c>
      <c r="E50" s="535">
        <v>0.52</v>
      </c>
      <c r="F50" s="535">
        <v>0.14000000000000001</v>
      </c>
      <c r="G50" s="535">
        <v>0.2</v>
      </c>
      <c r="H50" s="535">
        <v>0.23</v>
      </c>
    </row>
    <row r="51" spans="1:8" x14ac:dyDescent="0.25">
      <c r="A51" s="528" t="s">
        <v>201</v>
      </c>
      <c r="B51" s="535">
        <v>0.73</v>
      </c>
      <c r="C51" s="535">
        <v>0.06</v>
      </c>
      <c r="D51" s="535">
        <v>-0.01</v>
      </c>
      <c r="E51" s="535">
        <v>0.66</v>
      </c>
      <c r="F51" s="535">
        <v>0.56000000000000005</v>
      </c>
      <c r="G51" s="535">
        <v>0.21</v>
      </c>
      <c r="H51" s="535">
        <v>0.56000000000000005</v>
      </c>
    </row>
    <row r="52" spans="1:8" x14ac:dyDescent="0.25">
      <c r="A52" s="528" t="s">
        <v>202</v>
      </c>
      <c r="B52" s="535">
        <v>0.45</v>
      </c>
      <c r="C52" s="535">
        <v>0.01</v>
      </c>
      <c r="D52" s="535">
        <v>0</v>
      </c>
      <c r="E52" s="535">
        <v>0.39</v>
      </c>
      <c r="F52" s="535">
        <v>0.31</v>
      </c>
      <c r="G52" s="535">
        <v>0.11</v>
      </c>
      <c r="H52" s="535">
        <v>0.32</v>
      </c>
    </row>
    <row r="53" spans="1:8" x14ac:dyDescent="0.25">
      <c r="A53" s="531" t="s">
        <v>102</v>
      </c>
      <c r="B53" s="536">
        <v>1</v>
      </c>
      <c r="C53" s="536">
        <v>1</v>
      </c>
      <c r="D53" s="536">
        <v>1</v>
      </c>
      <c r="E53" s="536">
        <v>1</v>
      </c>
      <c r="F53" s="536">
        <v>1</v>
      </c>
      <c r="G53" s="536">
        <v>1</v>
      </c>
      <c r="H53" s="536">
        <v>1</v>
      </c>
    </row>
    <row r="54" spans="1:8" x14ac:dyDescent="0.25">
      <c r="A54" s="527"/>
      <c r="B54" s="527"/>
      <c r="C54" s="527"/>
      <c r="D54" s="527"/>
      <c r="E54" s="527"/>
      <c r="F54" s="527"/>
      <c r="G54" s="527"/>
      <c r="H54" s="527"/>
    </row>
    <row r="55" spans="1:8" x14ac:dyDescent="0.25">
      <c r="A55" s="527" t="s">
        <v>207</v>
      </c>
      <c r="B55" s="527"/>
      <c r="C55" s="527"/>
    </row>
    <row r="56" spans="1:8" x14ac:dyDescent="0.25">
      <c r="A56" s="527"/>
      <c r="B56" s="527"/>
      <c r="C56" s="527"/>
      <c r="D56" s="527"/>
      <c r="E56" s="527"/>
      <c r="F56" s="527"/>
      <c r="G56" s="527"/>
      <c r="H56" s="527"/>
    </row>
    <row r="57" spans="1:8" x14ac:dyDescent="0.25">
      <c r="A57" s="527"/>
      <c r="B57" s="527"/>
      <c r="C57" s="527"/>
      <c r="D57" s="527"/>
      <c r="E57" s="527"/>
      <c r="F57" s="527"/>
      <c r="G57" s="527"/>
      <c r="H57" s="527"/>
    </row>
    <row r="58" spans="1:8" x14ac:dyDescent="0.25">
      <c r="A58" s="527"/>
      <c r="B58" s="527"/>
      <c r="C58" s="527"/>
      <c r="D58" s="527"/>
      <c r="E58" s="527"/>
      <c r="F58" s="527"/>
      <c r="G58" s="527"/>
      <c r="H58" s="527"/>
    </row>
    <row r="59" spans="1:8" x14ac:dyDescent="0.25">
      <c r="A59" s="527"/>
      <c r="B59" s="527"/>
      <c r="C59" s="527"/>
      <c r="D59" s="527"/>
      <c r="E59" s="527"/>
      <c r="F59" s="527"/>
      <c r="G59" s="527"/>
      <c r="H59" s="527"/>
    </row>
  </sheetData>
  <mergeCells count="6">
    <mergeCell ref="A46:H46"/>
    <mergeCell ref="A6:H6"/>
    <mergeCell ref="A14:H14"/>
    <mergeCell ref="A22:H22"/>
    <mergeCell ref="A30:H30"/>
    <mergeCell ref="A38:H38"/>
  </mergeCells>
  <hyperlinks>
    <hyperlink ref="A2" location="'Appendix Table Menu'!A1" display="Return to Appendix Table Menu" xr:uid="{67E7C7B6-59D0-4CBB-98F1-B7D643AC784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94B50-0B24-4F81-939B-20925121CF33}">
  <sheetPr>
    <tabColor theme="9" tint="-0.249977111117893"/>
  </sheetPr>
  <dimension ref="A1:K53"/>
  <sheetViews>
    <sheetView zoomScale="90" zoomScaleNormal="90" workbookViewId="0">
      <pane ySplit="5" topLeftCell="A6" activePane="bottomLeft" state="frozen"/>
      <selection pane="bottomLeft"/>
    </sheetView>
  </sheetViews>
  <sheetFormatPr defaultColWidth="8.7109375" defaultRowHeight="15" x14ac:dyDescent="0.25"/>
  <cols>
    <col min="1" max="1" width="25.7109375" bestFit="1" customWidth="1"/>
    <col min="2" max="11" width="15.28515625" bestFit="1" customWidth="1"/>
  </cols>
  <sheetData>
    <row r="1" spans="1:11" ht="21" x14ac:dyDescent="0.35">
      <c r="A1" s="63" t="s">
        <v>1226</v>
      </c>
    </row>
    <row r="2" spans="1:11" x14ac:dyDescent="0.25">
      <c r="A2" s="2" t="s">
        <v>53</v>
      </c>
    </row>
    <row r="3" spans="1:11" ht="21" customHeight="1" thickBot="1" x14ac:dyDescent="0.3"/>
    <row r="4" spans="1:11" x14ac:dyDescent="0.25">
      <c r="A4" s="673" t="s">
        <v>208</v>
      </c>
      <c r="B4" s="627" t="s">
        <v>54</v>
      </c>
      <c r="C4" s="627"/>
      <c r="D4" s="627"/>
      <c r="E4" s="627"/>
      <c r="F4" s="627"/>
      <c r="G4" s="627"/>
      <c r="H4" s="627"/>
      <c r="I4" s="627"/>
      <c r="J4" s="627"/>
      <c r="K4" s="629"/>
    </row>
    <row r="5" spans="1:11" x14ac:dyDescent="0.25">
      <c r="A5" s="674"/>
      <c r="B5" s="569">
        <v>2010</v>
      </c>
      <c r="C5" s="567">
        <v>2011</v>
      </c>
      <c r="D5" s="567">
        <v>2012</v>
      </c>
      <c r="E5" s="567">
        <v>2013</v>
      </c>
      <c r="F5" s="567">
        <v>2014</v>
      </c>
      <c r="G5" s="567">
        <v>2015</v>
      </c>
      <c r="H5" s="567">
        <v>2016</v>
      </c>
      <c r="I5" s="567">
        <v>2017</v>
      </c>
      <c r="J5" s="567">
        <v>2018</v>
      </c>
      <c r="K5" s="570">
        <v>2019</v>
      </c>
    </row>
    <row r="6" spans="1:11" x14ac:dyDescent="0.25">
      <c r="A6" s="389" t="s">
        <v>97</v>
      </c>
      <c r="B6" s="386"/>
      <c r="C6" s="386"/>
      <c r="D6" s="386"/>
      <c r="E6" s="386"/>
      <c r="F6" s="386"/>
      <c r="G6" s="386"/>
      <c r="H6" s="386"/>
      <c r="I6" s="386"/>
      <c r="J6" s="386"/>
      <c r="K6" s="387"/>
    </row>
    <row r="7" spans="1:11" x14ac:dyDescent="0.25">
      <c r="A7" s="392" t="s">
        <v>209</v>
      </c>
      <c r="B7" s="393">
        <v>112898</v>
      </c>
      <c r="C7" s="394">
        <v>113539</v>
      </c>
      <c r="D7" s="394">
        <v>114560</v>
      </c>
      <c r="E7" s="394">
        <v>115300</v>
      </c>
      <c r="F7" s="394">
        <v>116404</v>
      </c>
      <c r="G7" s="394">
        <v>117833</v>
      </c>
      <c r="H7" s="394">
        <v>118865</v>
      </c>
      <c r="I7" s="394">
        <v>119937</v>
      </c>
      <c r="J7" s="394">
        <v>121477</v>
      </c>
      <c r="K7" s="395">
        <v>122875</v>
      </c>
    </row>
    <row r="8" spans="1:11" x14ac:dyDescent="0.25">
      <c r="A8" s="390" t="s">
        <v>210</v>
      </c>
      <c r="B8" s="388">
        <v>6116</v>
      </c>
      <c r="C8" s="117">
        <v>6079</v>
      </c>
      <c r="D8" s="117">
        <v>6075</v>
      </c>
      <c r="E8" s="117">
        <v>6159</v>
      </c>
      <c r="F8" s="117">
        <v>6160</v>
      </c>
      <c r="G8" s="117">
        <v>6147</v>
      </c>
      <c r="H8" s="117">
        <v>6187</v>
      </c>
      <c r="I8" s="117">
        <v>5964</v>
      </c>
      <c r="J8" s="117">
        <v>6029</v>
      </c>
      <c r="K8" s="118">
        <v>5976</v>
      </c>
    </row>
    <row r="9" spans="1:11" x14ac:dyDescent="0.25">
      <c r="A9" s="390" t="s">
        <v>211</v>
      </c>
      <c r="B9" s="388">
        <v>9124</v>
      </c>
      <c r="C9" s="117">
        <v>9062</v>
      </c>
      <c r="D9" s="117">
        <v>8781</v>
      </c>
      <c r="E9" s="117">
        <v>8777</v>
      </c>
      <c r="F9" s="117">
        <v>8884</v>
      </c>
      <c r="G9" s="117">
        <v>9045</v>
      </c>
      <c r="H9" s="117">
        <v>9121</v>
      </c>
      <c r="I9" s="117">
        <v>9310</v>
      </c>
      <c r="J9" s="117">
        <v>9539</v>
      </c>
      <c r="K9" s="118">
        <v>9580</v>
      </c>
    </row>
    <row r="10" spans="1:11" x14ac:dyDescent="0.25">
      <c r="A10" s="390" t="s">
        <v>212</v>
      </c>
      <c r="B10" s="388">
        <v>9568</v>
      </c>
      <c r="C10" s="117">
        <v>9957</v>
      </c>
      <c r="D10" s="117">
        <v>9973</v>
      </c>
      <c r="E10" s="117">
        <v>10017</v>
      </c>
      <c r="F10" s="117">
        <v>10126</v>
      </c>
      <c r="G10" s="117">
        <v>10132</v>
      </c>
      <c r="H10" s="117">
        <v>10187</v>
      </c>
      <c r="I10" s="117">
        <v>10196</v>
      </c>
      <c r="J10" s="117">
        <v>10242</v>
      </c>
      <c r="K10" s="118">
        <v>10486</v>
      </c>
    </row>
    <row r="11" spans="1:11" x14ac:dyDescent="0.25">
      <c r="A11" s="390" t="s">
        <v>213</v>
      </c>
      <c r="B11" s="388">
        <v>9887</v>
      </c>
      <c r="C11" s="117">
        <v>9668</v>
      </c>
      <c r="D11" s="117">
        <v>9569</v>
      </c>
      <c r="E11" s="117">
        <v>9555</v>
      </c>
      <c r="F11" s="117">
        <v>9738</v>
      </c>
      <c r="G11" s="117">
        <v>9863</v>
      </c>
      <c r="H11" s="117">
        <v>10131</v>
      </c>
      <c r="I11" s="117">
        <v>10393</v>
      </c>
      <c r="J11" s="117">
        <v>10583</v>
      </c>
      <c r="K11" s="118">
        <v>10604</v>
      </c>
    </row>
    <row r="12" spans="1:11" x14ac:dyDescent="0.25">
      <c r="A12" s="390" t="s">
        <v>214</v>
      </c>
      <c r="B12" s="388">
        <v>10623</v>
      </c>
      <c r="C12" s="117">
        <v>10516</v>
      </c>
      <c r="D12" s="117">
        <v>10673</v>
      </c>
      <c r="E12" s="117">
        <v>10408</v>
      </c>
      <c r="F12" s="117">
        <v>10204</v>
      </c>
      <c r="G12" s="117">
        <v>10128</v>
      </c>
      <c r="H12" s="117">
        <v>9910</v>
      </c>
      <c r="I12" s="117">
        <v>9770</v>
      </c>
      <c r="J12" s="117">
        <v>9676</v>
      </c>
      <c r="K12" s="118">
        <v>9985</v>
      </c>
    </row>
    <row r="13" spans="1:11" x14ac:dyDescent="0.25">
      <c r="A13" s="390" t="s">
        <v>215</v>
      </c>
      <c r="B13" s="388">
        <v>11798</v>
      </c>
      <c r="C13" s="117">
        <v>11450</v>
      </c>
      <c r="D13" s="117">
        <v>10972</v>
      </c>
      <c r="E13" s="117">
        <v>10764</v>
      </c>
      <c r="F13" s="117">
        <v>10595</v>
      </c>
      <c r="G13" s="117">
        <v>10607</v>
      </c>
      <c r="H13" s="117">
        <v>10559</v>
      </c>
      <c r="I13" s="117">
        <v>10577</v>
      </c>
      <c r="J13" s="117">
        <v>10500</v>
      </c>
      <c r="K13" s="118">
        <v>10238</v>
      </c>
    </row>
    <row r="14" spans="1:11" x14ac:dyDescent="0.25">
      <c r="A14" s="390" t="s">
        <v>216</v>
      </c>
      <c r="B14" s="388">
        <v>11828</v>
      </c>
      <c r="C14" s="117">
        <v>11785</v>
      </c>
      <c r="D14" s="117">
        <v>11850</v>
      </c>
      <c r="E14" s="117">
        <v>11901</v>
      </c>
      <c r="F14" s="117">
        <v>11769</v>
      </c>
      <c r="G14" s="117">
        <v>11495</v>
      </c>
      <c r="H14" s="117">
        <v>11271</v>
      </c>
      <c r="I14" s="117">
        <v>10929</v>
      </c>
      <c r="J14" s="117">
        <v>10851</v>
      </c>
      <c r="K14" s="118">
        <v>10718</v>
      </c>
    </row>
    <row r="15" spans="1:11" x14ac:dyDescent="0.25">
      <c r="A15" s="390" t="s">
        <v>217</v>
      </c>
      <c r="B15" s="388">
        <v>10533</v>
      </c>
      <c r="C15" s="117">
        <v>10848</v>
      </c>
      <c r="D15" s="117">
        <v>11294</v>
      </c>
      <c r="E15" s="117">
        <v>11372</v>
      </c>
      <c r="F15" s="117">
        <v>11427</v>
      </c>
      <c r="G15" s="117">
        <v>11613</v>
      </c>
      <c r="H15" s="117">
        <v>11732</v>
      </c>
      <c r="I15" s="117">
        <v>11646</v>
      </c>
      <c r="J15" s="117">
        <v>11543</v>
      </c>
      <c r="K15" s="118">
        <v>11602</v>
      </c>
    </row>
    <row r="16" spans="1:11" x14ac:dyDescent="0.25">
      <c r="A16" s="390" t="s">
        <v>218</v>
      </c>
      <c r="B16" s="388">
        <v>9431</v>
      </c>
      <c r="C16" s="117">
        <v>9842</v>
      </c>
      <c r="D16" s="117">
        <v>9953</v>
      </c>
      <c r="E16" s="117">
        <v>10021</v>
      </c>
      <c r="F16" s="117">
        <v>10223</v>
      </c>
      <c r="G16" s="117">
        <v>10537</v>
      </c>
      <c r="H16" s="117">
        <v>10686</v>
      </c>
      <c r="I16" s="117">
        <v>11031</v>
      </c>
      <c r="J16" s="117">
        <v>11315</v>
      </c>
      <c r="K16" s="118">
        <v>11456</v>
      </c>
    </row>
    <row r="17" spans="1:11" x14ac:dyDescent="0.25">
      <c r="A17" s="390" t="s">
        <v>219</v>
      </c>
      <c r="B17" s="388">
        <v>7103</v>
      </c>
      <c r="C17" s="117">
        <v>7307</v>
      </c>
      <c r="D17" s="117">
        <v>7987</v>
      </c>
      <c r="E17" s="117">
        <v>8356</v>
      </c>
      <c r="F17" s="117">
        <v>8765</v>
      </c>
      <c r="G17" s="117">
        <v>9337</v>
      </c>
      <c r="H17" s="117">
        <v>9669</v>
      </c>
      <c r="I17" s="117">
        <v>9806</v>
      </c>
      <c r="J17" s="117">
        <v>10009</v>
      </c>
      <c r="K17" s="118">
        <v>10145</v>
      </c>
    </row>
    <row r="18" spans="1:11" x14ac:dyDescent="0.25">
      <c r="A18" s="390" t="s">
        <v>220</v>
      </c>
      <c r="B18" s="388">
        <v>5499</v>
      </c>
      <c r="C18" s="117">
        <v>5557</v>
      </c>
      <c r="D18" s="117">
        <v>5815</v>
      </c>
      <c r="E18" s="117">
        <v>6205</v>
      </c>
      <c r="F18" s="117">
        <v>6482</v>
      </c>
      <c r="G18" s="117">
        <v>6718</v>
      </c>
      <c r="H18" s="117">
        <v>6974</v>
      </c>
      <c r="I18" s="117">
        <v>7593</v>
      </c>
      <c r="J18" s="117">
        <v>8024</v>
      </c>
      <c r="K18" s="118">
        <v>8383</v>
      </c>
    </row>
    <row r="19" spans="1:11" x14ac:dyDescent="0.25">
      <c r="A19" s="390" t="s">
        <v>221</v>
      </c>
      <c r="B19" s="388">
        <v>11387</v>
      </c>
      <c r="C19" s="117">
        <v>11469</v>
      </c>
      <c r="D19" s="117">
        <v>11618</v>
      </c>
      <c r="E19" s="117">
        <v>11766</v>
      </c>
      <c r="F19" s="117">
        <v>12031</v>
      </c>
      <c r="G19" s="117">
        <v>12210</v>
      </c>
      <c r="H19" s="117">
        <v>12440</v>
      </c>
      <c r="I19" s="117">
        <v>12721</v>
      </c>
      <c r="J19" s="117">
        <v>13165</v>
      </c>
      <c r="K19" s="118">
        <v>13704</v>
      </c>
    </row>
    <row r="20" spans="1:11" x14ac:dyDescent="0.25">
      <c r="A20" s="389" t="s">
        <v>222</v>
      </c>
      <c r="B20" s="386"/>
      <c r="C20" s="386"/>
      <c r="D20" s="386"/>
      <c r="E20" s="386"/>
      <c r="F20" s="386"/>
      <c r="G20" s="386"/>
      <c r="H20" s="386"/>
      <c r="I20" s="386"/>
      <c r="J20" s="386"/>
      <c r="K20" s="387"/>
    </row>
    <row r="21" spans="1:11" x14ac:dyDescent="0.25">
      <c r="A21" s="392" t="s">
        <v>209</v>
      </c>
      <c r="B21" s="393">
        <v>309321.66600000003</v>
      </c>
      <c r="C21" s="394">
        <v>311556.87400000001</v>
      </c>
      <c r="D21" s="394">
        <v>313830.99</v>
      </c>
      <c r="E21" s="394">
        <v>315993.71500000003</v>
      </c>
      <c r="F21" s="394">
        <v>318301.00800000003</v>
      </c>
      <c r="G21" s="394">
        <v>320635.163</v>
      </c>
      <c r="H21" s="394">
        <v>322941.31099999999</v>
      </c>
      <c r="I21" s="394">
        <v>324985.53899999999</v>
      </c>
      <c r="J21" s="394">
        <v>326687.50099999999</v>
      </c>
      <c r="K21" s="395">
        <v>328239.52299999999</v>
      </c>
    </row>
    <row r="22" spans="1:11" x14ac:dyDescent="0.25">
      <c r="A22" s="390" t="s">
        <v>223</v>
      </c>
      <c r="B22" s="388">
        <v>43682.397000000004</v>
      </c>
      <c r="C22" s="117">
        <v>43817.679000000004</v>
      </c>
      <c r="D22" s="117">
        <v>43955.173999999999</v>
      </c>
      <c r="E22" s="117">
        <v>43989.69</v>
      </c>
      <c r="F22" s="117">
        <v>43926.764999999999</v>
      </c>
      <c r="G22" s="117">
        <v>43749.67</v>
      </c>
      <c r="H22" s="117">
        <v>43473.877</v>
      </c>
      <c r="I22" s="117">
        <v>43136.917999999998</v>
      </c>
      <c r="J22" s="117">
        <v>42872.747000000003</v>
      </c>
      <c r="K22" s="118">
        <v>42687.51</v>
      </c>
    </row>
    <row r="23" spans="1:11" x14ac:dyDescent="0.25">
      <c r="A23" s="390" t="s">
        <v>211</v>
      </c>
      <c r="B23" s="388">
        <v>21142.877</v>
      </c>
      <c r="C23" s="117">
        <v>21280.528000000002</v>
      </c>
      <c r="D23" s="117">
        <v>21384.448</v>
      </c>
      <c r="E23" s="117">
        <v>21569.046999999999</v>
      </c>
      <c r="F23" s="117">
        <v>21950.644</v>
      </c>
      <c r="G23" s="117">
        <v>22409.198</v>
      </c>
      <c r="H23" s="117">
        <v>22913.093000000001</v>
      </c>
      <c r="I23" s="117">
        <v>23328.936000000002</v>
      </c>
      <c r="J23" s="117">
        <v>23510.960999999999</v>
      </c>
      <c r="K23" s="118">
        <v>23509.016</v>
      </c>
    </row>
    <row r="24" spans="1:11" x14ac:dyDescent="0.25">
      <c r="A24" s="390" t="s">
        <v>212</v>
      </c>
      <c r="B24" s="388">
        <v>20067.937000000002</v>
      </c>
      <c r="C24" s="117">
        <v>20513.526000000002</v>
      </c>
      <c r="D24" s="117">
        <v>20906.550999999999</v>
      </c>
      <c r="E24" s="117">
        <v>21265.403000000002</v>
      </c>
      <c r="F24" s="117">
        <v>21497.81</v>
      </c>
      <c r="G24" s="117">
        <v>21629</v>
      </c>
      <c r="H24" s="117">
        <v>21818.912</v>
      </c>
      <c r="I24" s="117">
        <v>21934.475999999999</v>
      </c>
      <c r="J24" s="117">
        <v>22099.149000000001</v>
      </c>
      <c r="K24" s="118">
        <v>22431.305</v>
      </c>
    </row>
    <row r="25" spans="1:11" x14ac:dyDescent="0.25">
      <c r="A25" s="390" t="s">
        <v>213</v>
      </c>
      <c r="B25" s="388">
        <v>20077.262999999999</v>
      </c>
      <c r="C25" s="117">
        <v>19598.031999999999</v>
      </c>
      <c r="D25" s="117">
        <v>19489.489000000001</v>
      </c>
      <c r="E25" s="117">
        <v>19603.293000000001</v>
      </c>
      <c r="F25" s="117">
        <v>19871.215</v>
      </c>
      <c r="G25" s="117">
        <v>20304.7</v>
      </c>
      <c r="H25" s="117">
        <v>20779.399000000001</v>
      </c>
      <c r="I25" s="117">
        <v>21180.305</v>
      </c>
      <c r="J25" s="117">
        <v>21532.022000000001</v>
      </c>
      <c r="K25" s="118">
        <v>21737.521000000001</v>
      </c>
    </row>
    <row r="26" spans="1:11" x14ac:dyDescent="0.25">
      <c r="A26" s="390" t="s">
        <v>214</v>
      </c>
      <c r="B26" s="388">
        <v>20903.208999999999</v>
      </c>
      <c r="C26" s="117">
        <v>21035.267</v>
      </c>
      <c r="D26" s="117">
        <v>21021.439000000002</v>
      </c>
      <c r="E26" s="117">
        <v>20841.668000000001</v>
      </c>
      <c r="F26" s="117">
        <v>20530.161</v>
      </c>
      <c r="G26" s="117">
        <v>20132.902000000002</v>
      </c>
      <c r="H26" s="117">
        <v>19679.819</v>
      </c>
      <c r="I26" s="117">
        <v>19576.278999999999</v>
      </c>
      <c r="J26" s="117">
        <v>19681.452000000001</v>
      </c>
      <c r="K26" s="118">
        <v>19921.623</v>
      </c>
    </row>
    <row r="27" spans="1:11" x14ac:dyDescent="0.25">
      <c r="A27" s="390" t="s">
        <v>215</v>
      </c>
      <c r="B27" s="388">
        <v>22634.936000000002</v>
      </c>
      <c r="C27" s="117">
        <v>22162.091</v>
      </c>
      <c r="D27" s="117">
        <v>21684.685000000001</v>
      </c>
      <c r="E27" s="117">
        <v>21203.733</v>
      </c>
      <c r="F27" s="117">
        <v>20821.238000000001</v>
      </c>
      <c r="G27" s="117">
        <v>20763.252</v>
      </c>
      <c r="H27" s="117">
        <v>20909.191999999999</v>
      </c>
      <c r="I27" s="117">
        <v>20900.207000000002</v>
      </c>
      <c r="J27" s="117">
        <v>20718.525000000001</v>
      </c>
      <c r="K27" s="118">
        <v>20397.751</v>
      </c>
    </row>
    <row r="28" spans="1:11" x14ac:dyDescent="0.25">
      <c r="A28" s="390" t="s">
        <v>216</v>
      </c>
      <c r="B28" s="388">
        <v>22351.456000000002</v>
      </c>
      <c r="C28" s="117">
        <v>22563.625</v>
      </c>
      <c r="D28" s="117">
        <v>22571.467000000001</v>
      </c>
      <c r="E28" s="117">
        <v>22546.195</v>
      </c>
      <c r="F28" s="117">
        <v>22509.694</v>
      </c>
      <c r="G28" s="117">
        <v>22252.279000000002</v>
      </c>
      <c r="H28" s="117">
        <v>21797.837</v>
      </c>
      <c r="I28" s="117">
        <v>21332.133000000002</v>
      </c>
      <c r="J28" s="117">
        <v>20859.181</v>
      </c>
      <c r="K28" s="118">
        <v>20477.151000000002</v>
      </c>
    </row>
    <row r="29" spans="1:11" x14ac:dyDescent="0.25">
      <c r="A29" s="390" t="s">
        <v>217</v>
      </c>
      <c r="B29" s="388">
        <v>19793.66</v>
      </c>
      <c r="C29" s="117">
        <v>20256.18</v>
      </c>
      <c r="D29" s="117">
        <v>20765.674999999999</v>
      </c>
      <c r="E29" s="117">
        <v>21171.870999999999</v>
      </c>
      <c r="F29" s="117">
        <v>21457.535</v>
      </c>
      <c r="G29" s="117">
        <v>21732.940999999999</v>
      </c>
      <c r="H29" s="117">
        <v>21940.362000000001</v>
      </c>
      <c r="I29" s="117">
        <v>21946.315999999999</v>
      </c>
      <c r="J29" s="117">
        <v>21917.682000000001</v>
      </c>
      <c r="K29" s="118">
        <v>21877.391</v>
      </c>
    </row>
    <row r="30" spans="1:11" x14ac:dyDescent="0.25">
      <c r="A30" s="390" t="s">
        <v>218</v>
      </c>
      <c r="B30" s="388">
        <v>16989.058000000001</v>
      </c>
      <c r="C30" s="117">
        <v>17811.531999999999</v>
      </c>
      <c r="D30" s="117">
        <v>17808.749</v>
      </c>
      <c r="E30" s="117">
        <v>18105.932000000001</v>
      </c>
      <c r="F30" s="117">
        <v>18525.900000000001</v>
      </c>
      <c r="G30" s="117">
        <v>19011.226999999999</v>
      </c>
      <c r="H30" s="117">
        <v>19449.437000000002</v>
      </c>
      <c r="I30" s="117">
        <v>19928.453000000001</v>
      </c>
      <c r="J30" s="117">
        <v>20306.566999999999</v>
      </c>
      <c r="K30" s="118">
        <v>20571.146000000001</v>
      </c>
    </row>
    <row r="31" spans="1:11" x14ac:dyDescent="0.25">
      <c r="A31" s="390" t="s">
        <v>219</v>
      </c>
      <c r="B31" s="388">
        <v>12520.579</v>
      </c>
      <c r="C31" s="117">
        <v>12878.295</v>
      </c>
      <c r="D31" s="117">
        <v>13979.404</v>
      </c>
      <c r="E31" s="117">
        <v>14590.86</v>
      </c>
      <c r="F31" s="117">
        <v>15295.394</v>
      </c>
      <c r="G31" s="117">
        <v>16029.148000000001</v>
      </c>
      <c r="H31" s="117">
        <v>16799.653000000002</v>
      </c>
      <c r="I31" s="117">
        <v>16793.231</v>
      </c>
      <c r="J31" s="117">
        <v>17067.219000000001</v>
      </c>
      <c r="K31" s="118">
        <v>17455.001</v>
      </c>
    </row>
    <row r="32" spans="1:11" x14ac:dyDescent="0.25">
      <c r="A32" s="390" t="s">
        <v>220</v>
      </c>
      <c r="B32" s="388">
        <v>9335.85</v>
      </c>
      <c r="C32" s="117">
        <v>9607.8410000000003</v>
      </c>
      <c r="D32" s="117">
        <v>10012.811</v>
      </c>
      <c r="E32" s="117">
        <v>10602.004000000001</v>
      </c>
      <c r="F32" s="117">
        <v>11057.703</v>
      </c>
      <c r="G32" s="117">
        <v>11456.04</v>
      </c>
      <c r="H32" s="117">
        <v>11789.654</v>
      </c>
      <c r="I32" s="117">
        <v>12811.548000000001</v>
      </c>
      <c r="J32" s="117">
        <v>13381.964</v>
      </c>
      <c r="K32" s="118">
        <v>14028.432000000001</v>
      </c>
    </row>
    <row r="33" spans="1:11" x14ac:dyDescent="0.25">
      <c r="A33" s="390" t="s">
        <v>221</v>
      </c>
      <c r="B33" s="388">
        <v>18621.795000000002</v>
      </c>
      <c r="C33" s="117">
        <v>18863.879000000001</v>
      </c>
      <c r="D33" s="117">
        <v>19138.148000000001</v>
      </c>
      <c r="E33" s="117">
        <v>19436.591</v>
      </c>
      <c r="F33" s="117">
        <v>19803.919000000002</v>
      </c>
      <c r="G33" s="117">
        <v>20165.582000000002</v>
      </c>
      <c r="H33" s="117">
        <v>20612.763999999999</v>
      </c>
      <c r="I33" s="117">
        <v>21148.625</v>
      </c>
      <c r="J33" s="117">
        <v>21920.155999999999</v>
      </c>
      <c r="K33" s="118">
        <v>22574.83</v>
      </c>
    </row>
    <row r="34" spans="1:11" x14ac:dyDescent="0.25">
      <c r="A34" s="389" t="s">
        <v>224</v>
      </c>
      <c r="B34" s="386"/>
      <c r="C34" s="386"/>
      <c r="D34" s="386"/>
      <c r="E34" s="386"/>
      <c r="F34" s="386"/>
      <c r="G34" s="386"/>
      <c r="H34" s="386"/>
      <c r="I34" s="386"/>
      <c r="J34" s="386"/>
      <c r="K34" s="387"/>
    </row>
    <row r="35" spans="1:11" x14ac:dyDescent="0.25">
      <c r="A35" s="390" t="s">
        <v>223</v>
      </c>
      <c r="B35" s="327">
        <v>14.001063174257585</v>
      </c>
      <c r="C35" s="273">
        <v>13.873395713177779</v>
      </c>
      <c r="D35" s="273">
        <v>13.820898536313381</v>
      </c>
      <c r="E35" s="273">
        <v>14.001007963456892</v>
      </c>
      <c r="F35" s="273">
        <v>14.023340894782486</v>
      </c>
      <c r="G35" s="273">
        <v>14.050391694383066</v>
      </c>
      <c r="H35" s="273">
        <v>14.231534951437618</v>
      </c>
      <c r="I35" s="273">
        <v>13.82574434269968</v>
      </c>
      <c r="J35" s="273">
        <v>14.062546540346482</v>
      </c>
      <c r="K35" s="329">
        <v>13.999411068952019</v>
      </c>
    </row>
    <row r="36" spans="1:11" x14ac:dyDescent="0.25">
      <c r="A36" s="390" t="s">
        <v>211</v>
      </c>
      <c r="B36" s="327">
        <v>43.154013524271079</v>
      </c>
      <c r="C36" s="273">
        <v>42.583529882341267</v>
      </c>
      <c r="D36" s="273">
        <v>41.062551626303375</v>
      </c>
      <c r="E36" s="273">
        <v>40.692572091849954</v>
      </c>
      <c r="F36" s="273">
        <v>40.472616657625167</v>
      </c>
      <c r="G36" s="273">
        <v>40.362890273895566</v>
      </c>
      <c r="H36" s="273">
        <v>39.806934838522238</v>
      </c>
      <c r="I36" s="273">
        <v>39.907520857359287</v>
      </c>
      <c r="J36" s="273">
        <v>40.572565281359616</v>
      </c>
      <c r="K36" s="329">
        <v>40.750323195152021</v>
      </c>
    </row>
    <row r="37" spans="1:11" x14ac:dyDescent="0.25">
      <c r="A37" s="390" t="s">
        <v>212</v>
      </c>
      <c r="B37" s="327">
        <v>47.67804483340764</v>
      </c>
      <c r="C37" s="273">
        <v>48.538705632566533</v>
      </c>
      <c r="D37" s="273">
        <v>47.702751161585667</v>
      </c>
      <c r="E37" s="273">
        <v>47.104679840772356</v>
      </c>
      <c r="F37" s="273">
        <v>47.102472298341084</v>
      </c>
      <c r="G37" s="273">
        <v>46.844514309491885</v>
      </c>
      <c r="H37" s="273">
        <v>46.6888541463479</v>
      </c>
      <c r="I37" s="273">
        <v>46.483900504393176</v>
      </c>
      <c r="J37" s="273">
        <v>46.345676025805339</v>
      </c>
      <c r="K37" s="329">
        <v>46.747168744752031</v>
      </c>
    </row>
    <row r="38" spans="1:11" x14ac:dyDescent="0.25">
      <c r="A38" s="390" t="s">
        <v>213</v>
      </c>
      <c r="B38" s="327">
        <v>49.244760105000367</v>
      </c>
      <c r="C38" s="273">
        <v>49.331483895934042</v>
      </c>
      <c r="D38" s="273">
        <v>49.0982600929147</v>
      </c>
      <c r="E38" s="273">
        <v>48.741810878407009</v>
      </c>
      <c r="F38" s="273">
        <v>49.005559046087519</v>
      </c>
      <c r="G38" s="273">
        <v>48.574960477130908</v>
      </c>
      <c r="H38" s="273">
        <v>48.75501933429355</v>
      </c>
      <c r="I38" s="273">
        <v>49.069170628090575</v>
      </c>
      <c r="J38" s="273">
        <v>49.150051955176345</v>
      </c>
      <c r="K38" s="329">
        <v>48.782011527441419</v>
      </c>
    </row>
    <row r="39" spans="1:11" x14ac:dyDescent="0.25">
      <c r="A39" s="390" t="s">
        <v>214</v>
      </c>
      <c r="B39" s="327">
        <v>50.819948267273219</v>
      </c>
      <c r="C39" s="273">
        <v>49.992234469854843</v>
      </c>
      <c r="D39" s="273">
        <v>50.77197617156466</v>
      </c>
      <c r="E39" s="273">
        <v>49.938421435366884</v>
      </c>
      <c r="F39" s="273">
        <v>49.702484067221882</v>
      </c>
      <c r="G39" s="273">
        <v>50.30571350319989</v>
      </c>
      <c r="H39" s="273">
        <v>50.356154190239252</v>
      </c>
      <c r="I39" s="273">
        <v>49.907339387633371</v>
      </c>
      <c r="J39" s="273">
        <v>49.163039393638236</v>
      </c>
      <c r="K39" s="329">
        <v>50.121418320184056</v>
      </c>
    </row>
    <row r="40" spans="1:11" x14ac:dyDescent="0.25">
      <c r="A40" s="390" t="s">
        <v>215</v>
      </c>
      <c r="B40" s="327">
        <v>52.122966020314792</v>
      </c>
      <c r="C40" s="273">
        <v>51.66480004075428</v>
      </c>
      <c r="D40" s="273">
        <v>50.597921989643844</v>
      </c>
      <c r="E40" s="273">
        <v>50.76464601775546</v>
      </c>
      <c r="F40" s="273">
        <v>50.885542924969208</v>
      </c>
      <c r="G40" s="273">
        <v>51.085446537950801</v>
      </c>
      <c r="H40" s="273">
        <v>50.49932106415207</v>
      </c>
      <c r="I40" s="273">
        <v>50.607154273639487</v>
      </c>
      <c r="J40" s="273">
        <v>50.679283394932796</v>
      </c>
      <c r="K40" s="329">
        <v>50.191807910587791</v>
      </c>
    </row>
    <row r="41" spans="1:11" x14ac:dyDescent="0.25">
      <c r="A41" s="390" t="s">
        <v>216</v>
      </c>
      <c r="B41" s="327">
        <v>52.918252842230949</v>
      </c>
      <c r="C41" s="273">
        <v>52.230082710557369</v>
      </c>
      <c r="D41" s="273">
        <v>52.499910617240786</v>
      </c>
      <c r="E41" s="273">
        <v>52.784959945569533</v>
      </c>
      <c r="F41" s="273">
        <v>52.284140335270664</v>
      </c>
      <c r="G41" s="273">
        <v>51.657630213965952</v>
      </c>
      <c r="H41" s="273">
        <v>51.706965236963647</v>
      </c>
      <c r="I41" s="273">
        <v>51.232570132578864</v>
      </c>
      <c r="J41" s="273">
        <v>52.020259088791647</v>
      </c>
      <c r="K41" s="329">
        <v>52.341265637978644</v>
      </c>
    </row>
    <row r="42" spans="1:11" x14ac:dyDescent="0.25">
      <c r="A42" s="390" t="s">
        <v>217</v>
      </c>
      <c r="B42" s="327">
        <v>53.214008930132174</v>
      </c>
      <c r="C42" s="273">
        <v>53.554026474883223</v>
      </c>
      <c r="D42" s="273">
        <v>54.387829916436623</v>
      </c>
      <c r="E42" s="273">
        <v>53.712777675624416</v>
      </c>
      <c r="F42" s="273">
        <v>53.254020091310579</v>
      </c>
      <c r="G42" s="273">
        <v>53.435013696489584</v>
      </c>
      <c r="H42" s="273">
        <v>53.472226210305919</v>
      </c>
      <c r="I42" s="273">
        <v>53.065853968383578</v>
      </c>
      <c r="J42" s="273">
        <v>52.665240785955376</v>
      </c>
      <c r="K42" s="329">
        <v>53.031917745584927</v>
      </c>
    </row>
    <row r="43" spans="1:11" x14ac:dyDescent="0.25">
      <c r="A43" s="390" t="s">
        <v>218</v>
      </c>
      <c r="B43" s="327">
        <v>55.512200853043176</v>
      </c>
      <c r="C43" s="273">
        <v>55.256336175911201</v>
      </c>
      <c r="D43" s="273">
        <v>55.88826031519676</v>
      </c>
      <c r="E43" s="273">
        <v>55.346501908877158</v>
      </c>
      <c r="F43" s="273">
        <v>55.182204373336788</v>
      </c>
      <c r="G43" s="273">
        <v>55.425144310780148</v>
      </c>
      <c r="H43" s="273">
        <v>54.942464401411719</v>
      </c>
      <c r="I43" s="273">
        <v>55.353017115779132</v>
      </c>
      <c r="J43" s="273">
        <v>55.720890685264528</v>
      </c>
      <c r="K43" s="329">
        <v>55.689653848161889</v>
      </c>
    </row>
    <row r="44" spans="1:11" x14ac:dyDescent="0.25">
      <c r="A44" s="390" t="s">
        <v>219</v>
      </c>
      <c r="B44" s="327">
        <v>56.730603273219231</v>
      </c>
      <c r="C44" s="273">
        <v>56.738877312563503</v>
      </c>
      <c r="D44" s="273">
        <v>57.134052353018767</v>
      </c>
      <c r="E44" s="273">
        <v>57.268728505379393</v>
      </c>
      <c r="F44" s="273">
        <v>57.304833075891999</v>
      </c>
      <c r="G44" s="273">
        <v>58.250132820534191</v>
      </c>
      <c r="H44" s="273">
        <v>57.554760208440022</v>
      </c>
      <c r="I44" s="273">
        <v>58.39257496070887</v>
      </c>
      <c r="J44" s="273">
        <v>58.644586443755131</v>
      </c>
      <c r="K44" s="329">
        <v>58.120878938935611</v>
      </c>
    </row>
    <row r="45" spans="1:11" x14ac:dyDescent="0.25">
      <c r="A45" s="390" t="s">
        <v>220</v>
      </c>
      <c r="B45" s="327">
        <v>58.901974646122206</v>
      </c>
      <c r="C45" s="273">
        <v>57.838176131349385</v>
      </c>
      <c r="D45" s="273">
        <v>58.075599349673134</v>
      </c>
      <c r="E45" s="273">
        <v>58.52667099540804</v>
      </c>
      <c r="F45" s="273">
        <v>58.61976940418819</v>
      </c>
      <c r="G45" s="273">
        <v>58.641555022503411</v>
      </c>
      <c r="H45" s="273">
        <v>59.15355955314719</v>
      </c>
      <c r="I45" s="273">
        <v>59.266842695355784</v>
      </c>
      <c r="J45" s="273">
        <v>59.961303139060902</v>
      </c>
      <c r="K45" s="329">
        <v>59.757213065579961</v>
      </c>
    </row>
    <row r="46" spans="1:11" ht="15.75" thickBot="1" x14ac:dyDescent="0.3">
      <c r="A46" s="391" t="s">
        <v>221</v>
      </c>
      <c r="B46" s="334">
        <v>61.148777548029074</v>
      </c>
      <c r="C46" s="335">
        <v>60.798736039390413</v>
      </c>
      <c r="D46" s="335">
        <v>60.705978446817319</v>
      </c>
      <c r="E46" s="335">
        <v>60.535306834413504</v>
      </c>
      <c r="F46" s="335">
        <v>60.750601938939461</v>
      </c>
      <c r="G46" s="335">
        <v>60.548711165390614</v>
      </c>
      <c r="H46" s="335">
        <v>60.350955359504432</v>
      </c>
      <c r="I46" s="335">
        <v>60.15048259638629</v>
      </c>
      <c r="J46" s="335">
        <v>60.058879143013399</v>
      </c>
      <c r="K46" s="338">
        <v>60.704776071403415</v>
      </c>
    </row>
    <row r="48" spans="1:11" x14ac:dyDescent="0.25">
      <c r="A48" t="s">
        <v>225</v>
      </c>
      <c r="B48" s="262"/>
      <c r="C48" s="262"/>
      <c r="D48" s="262"/>
      <c r="E48" s="262"/>
      <c r="F48" s="262"/>
      <c r="G48" s="262"/>
      <c r="H48" s="262"/>
      <c r="I48" s="262"/>
      <c r="J48" s="262"/>
      <c r="K48" s="262"/>
    </row>
    <row r="49" spans="2:11" x14ac:dyDescent="0.25">
      <c r="B49" s="348"/>
      <c r="C49" s="348"/>
      <c r="D49" s="348"/>
      <c r="E49" s="348"/>
      <c r="F49" s="348"/>
      <c r="G49" s="348"/>
      <c r="H49" s="348"/>
      <c r="I49" s="348"/>
      <c r="J49" s="348"/>
      <c r="K49" s="348"/>
    </row>
    <row r="51" spans="2:11" x14ac:dyDescent="0.25">
      <c r="B51" s="349"/>
      <c r="C51" s="349"/>
      <c r="D51" s="349"/>
      <c r="E51" s="349"/>
      <c r="F51" s="349"/>
      <c r="G51" s="349"/>
      <c r="H51" s="349"/>
      <c r="I51" s="349"/>
      <c r="J51" s="349"/>
      <c r="K51" s="349"/>
    </row>
    <row r="52" spans="2:11" x14ac:dyDescent="0.25">
      <c r="B52" s="348"/>
      <c r="C52" s="348"/>
      <c r="D52" s="348"/>
      <c r="E52" s="348"/>
      <c r="F52" s="348"/>
      <c r="G52" s="348"/>
      <c r="H52" s="348"/>
      <c r="I52" s="348"/>
      <c r="J52" s="348"/>
      <c r="K52" s="348"/>
    </row>
    <row r="53" spans="2:11" x14ac:dyDescent="0.25">
      <c r="B53" s="348"/>
      <c r="C53" s="348"/>
      <c r="D53" s="348"/>
      <c r="E53" s="348"/>
      <c r="F53" s="348"/>
      <c r="G53" s="348"/>
      <c r="H53" s="348"/>
      <c r="I53" s="348"/>
      <c r="J53" s="348"/>
      <c r="K53" s="348"/>
    </row>
  </sheetData>
  <mergeCells count="2">
    <mergeCell ref="B4:K4"/>
    <mergeCell ref="A4:A5"/>
  </mergeCells>
  <hyperlinks>
    <hyperlink ref="A2" location="'Appendix Table Menu'!A1" display="Return to Appendix Table Menu" xr:uid="{4C29EA93-0989-4830-956B-6A1FC78BC62C}"/>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FB06ACAA53C084283A7E9734B5D979C" ma:contentTypeVersion="12" ma:contentTypeDescription="Create a new document." ma:contentTypeScope="" ma:versionID="cc59de024f5a6c3c3768eef08d4b8bef">
  <xsd:schema xmlns:xsd="http://www.w3.org/2001/XMLSchema" xmlns:xs="http://www.w3.org/2001/XMLSchema" xmlns:p="http://schemas.microsoft.com/office/2006/metadata/properties" xmlns:ns2="9279c62e-a2e7-41c7-b9ab-0a0f87ad47c5" xmlns:ns3="9c20ecd8-7b1b-40af-ad3c-24c512db6f5f" targetNamespace="http://schemas.microsoft.com/office/2006/metadata/properties" ma:root="true" ma:fieldsID="401ae0dd50042aedea071e57e5403be8" ns2:_="" ns3:_="">
    <xsd:import namespace="9279c62e-a2e7-41c7-b9ab-0a0f87ad47c5"/>
    <xsd:import namespace="9c20ecd8-7b1b-40af-ad3c-24c512db6f5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79c62e-a2e7-41c7-b9ab-0a0f87ad47c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c20ecd8-7b1b-40af-ad3c-24c512db6f5f"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DE6BC5A-A210-4665-B801-9F9E18C69CE7}">
  <ds:schemaRefs>
    <ds:schemaRef ds:uri="http://schemas.microsoft.com/office/2006/documentManagement/types"/>
    <ds:schemaRef ds:uri="9c20ecd8-7b1b-40af-ad3c-24c512db6f5f"/>
    <ds:schemaRef ds:uri="http://purl.org/dc/elements/1.1/"/>
    <ds:schemaRef ds:uri="http://schemas.microsoft.com/office/2006/metadata/properties"/>
    <ds:schemaRef ds:uri="http://schemas.microsoft.com/office/infopath/2007/PartnerControls"/>
    <ds:schemaRef ds:uri="http://purl.org/dc/terms/"/>
    <ds:schemaRef ds:uri="9279c62e-a2e7-41c7-b9ab-0a0f87ad47c5"/>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0777431B-4785-4165-BB3C-C25EC6CB208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279c62e-a2e7-41c7-b9ab-0a0f87ad47c5"/>
    <ds:schemaRef ds:uri="9c20ecd8-7b1b-40af-ad3c-24c512db6f5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958E164-B22B-4071-AD52-38166D54465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Appendix Table Menu</vt:lpstr>
      <vt:lpstr>A-1</vt:lpstr>
      <vt:lpstr>A-2</vt:lpstr>
      <vt:lpstr>W-1</vt:lpstr>
      <vt:lpstr>W-2</vt:lpstr>
      <vt:lpstr>W-3</vt:lpstr>
      <vt:lpstr>W-4</vt:lpstr>
      <vt:lpstr>W-5</vt:lpstr>
      <vt:lpstr>W-6</vt:lpstr>
      <vt:lpstr>W-7</vt:lpstr>
      <vt:lpstr>W-8</vt:lpstr>
      <vt:lpstr>W-9</vt:lpstr>
      <vt:lpstr>W-10</vt:lpstr>
      <vt:lpstr>W-11</vt:lpstr>
      <vt:lpstr>W-12</vt:lpstr>
      <vt:lpstr>W-13</vt:lpstr>
      <vt:lpstr>W-14</vt:lpstr>
      <vt:lpstr>W-15</vt:lpstr>
      <vt:lpstr>W-16</vt:lpstr>
      <vt:lpstr>W-17</vt:lpstr>
      <vt:lpstr>W-18</vt:lpstr>
      <vt:lpstr>W-19</vt:lpstr>
      <vt:lpstr>W-20</vt:lpstr>
      <vt:lpstr>W-21</vt:lpstr>
      <vt:lpstr>W-22</vt:lpstr>
      <vt:lpstr>W-23</vt:lpstr>
      <vt:lpstr>W-24</vt:lpstr>
    </vt:vector>
  </TitlesOfParts>
  <Manager/>
  <Company>Harvard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Hanifa, Raheem</dc:creator>
  <cp:keywords/>
  <dc:description/>
  <cp:lastModifiedBy>Anderson, Corinna</cp:lastModifiedBy>
  <cp:revision/>
  <dcterms:created xsi:type="dcterms:W3CDTF">2020-10-30T17:38:44Z</dcterms:created>
  <dcterms:modified xsi:type="dcterms:W3CDTF">2020-12-07T18:24:49Z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0x0101001FB06ACAA53C084283A7E9734B5D979C</vt:lpwstr>
  </property>
</Properties>
</file>