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APP\PA\PAForum\Web Publications\PLANNING\2020\"/>
    </mc:Choice>
  </mc:AlternateContent>
  <xr:revisionPtr revIDLastSave="0" documentId="13_ncr:1_{DA6E81E3-7716-4F4D-88E3-A8F0ED1B3D52}" xr6:coauthVersionLast="45" xr6:coauthVersionMax="45" xr10:uidLastSave="{00000000-0000-0000-0000-000000000000}"/>
  <bookViews>
    <workbookView xWindow="-120" yWindow="-120" windowWidth="20730" windowHeight="11160" xr2:uid="{00000000-000D-0000-FFFF-FFFF00000000}"/>
  </bookViews>
  <sheets>
    <sheet name="Fall 2020 Preliminary Headcount" sheetId="5" r:id="rId1"/>
    <sheet name="Summer 2019 &amp; Summer 2020" sheetId="4" r:id="rId2"/>
  </sheets>
  <definedNames>
    <definedName name="_xlnm._FilterDatabase" localSheetId="1" hidden="1">'Summer 2019 &amp; Summer 2020'!#REF!</definedName>
    <definedName name="_xlnm.Print_Area" localSheetId="0">'Fall 2020 Preliminary Headcount'!$A$1:$E$442</definedName>
    <definedName name="_xlnm.Print_Area" localSheetId="1">'Summer 2019 &amp; Summer 2020'!$A$1:$BB$31</definedName>
    <definedName name="_xlnm.Print_Titles" localSheetId="0">'Fall 2020 Preliminary Headcount'!$1:$3</definedName>
    <definedName name="_xlnm.Print_Titles" localSheetId="1">'Summer 2019 &amp; Summer 2020'!$1:$4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42" i="5" l="1"/>
  <c r="B442" i="5"/>
  <c r="D442" i="5" s="1"/>
  <c r="E442" i="5" s="1"/>
  <c r="E440" i="5"/>
  <c r="D440" i="5"/>
  <c r="D439" i="5"/>
  <c r="E439" i="5" s="1"/>
  <c r="E438" i="5"/>
  <c r="D438" i="5"/>
  <c r="D437" i="5"/>
  <c r="E437" i="5" s="1"/>
  <c r="C436" i="5"/>
  <c r="B436" i="5"/>
  <c r="C430" i="5"/>
  <c r="D430" i="5" s="1"/>
  <c r="E430" i="5" s="1"/>
  <c r="B430" i="5"/>
  <c r="C429" i="5"/>
  <c r="B429" i="5"/>
  <c r="D429" i="5" s="1"/>
  <c r="E429" i="5" s="1"/>
  <c r="C428" i="5"/>
  <c r="D428" i="5" s="1"/>
  <c r="E428" i="5" s="1"/>
  <c r="B428" i="5"/>
  <c r="C427" i="5"/>
  <c r="B427" i="5"/>
  <c r="D427" i="5" s="1"/>
  <c r="E427" i="5" s="1"/>
  <c r="C426" i="5"/>
  <c r="D426" i="5" s="1"/>
  <c r="E426" i="5" s="1"/>
  <c r="B426" i="5"/>
  <c r="C425" i="5"/>
  <c r="C432" i="5" s="1"/>
  <c r="B425" i="5"/>
  <c r="D425" i="5" s="1"/>
  <c r="E425" i="5" s="1"/>
  <c r="C424" i="5"/>
  <c r="D424" i="5" s="1"/>
  <c r="E424" i="5" s="1"/>
  <c r="B424" i="5"/>
  <c r="E421" i="5"/>
  <c r="D421" i="5"/>
  <c r="D420" i="5"/>
  <c r="E420" i="5" s="1"/>
  <c r="E419" i="5"/>
  <c r="D419" i="5"/>
  <c r="D418" i="5"/>
  <c r="E418" i="5" s="1"/>
  <c r="C417" i="5"/>
  <c r="B417" i="5"/>
  <c r="D417" i="5" s="1"/>
  <c r="E417" i="5" s="1"/>
  <c r="E415" i="5"/>
  <c r="D415" i="5"/>
  <c r="D414" i="5"/>
  <c r="E414" i="5" s="1"/>
  <c r="E413" i="5"/>
  <c r="D413" i="5"/>
  <c r="C412" i="5"/>
  <c r="D412" i="5" s="1"/>
  <c r="E412" i="5" s="1"/>
  <c r="B412" i="5"/>
  <c r="D410" i="5"/>
  <c r="E410" i="5" s="1"/>
  <c r="E409" i="5"/>
  <c r="D409" i="5"/>
  <c r="D408" i="5"/>
  <c r="E408" i="5" s="1"/>
  <c r="E407" i="5"/>
  <c r="C407" i="5"/>
  <c r="D407" i="5" s="1"/>
  <c r="B407" i="5"/>
  <c r="E406" i="5"/>
  <c r="D406" i="5"/>
  <c r="D405" i="5"/>
  <c r="E405" i="5" s="1"/>
  <c r="E404" i="5"/>
  <c r="D404" i="5"/>
  <c r="D403" i="5"/>
  <c r="E403" i="5" s="1"/>
  <c r="E402" i="5"/>
  <c r="D402" i="5"/>
  <c r="D401" i="5"/>
  <c r="E401" i="5" s="1"/>
  <c r="E400" i="5"/>
  <c r="D400" i="5"/>
  <c r="D399" i="5"/>
  <c r="E399" i="5" s="1"/>
  <c r="E398" i="5"/>
  <c r="D398" i="5"/>
  <c r="C397" i="5"/>
  <c r="D397" i="5" s="1"/>
  <c r="E397" i="5" s="1"/>
  <c r="B397" i="5"/>
  <c r="D395" i="5"/>
  <c r="E395" i="5" s="1"/>
  <c r="E394" i="5"/>
  <c r="D394" i="5"/>
  <c r="D393" i="5"/>
  <c r="E393" i="5" s="1"/>
  <c r="E392" i="5"/>
  <c r="C392" i="5"/>
  <c r="D392" i="5" s="1"/>
  <c r="B392" i="5"/>
  <c r="E390" i="5"/>
  <c r="D390" i="5"/>
  <c r="D389" i="5"/>
  <c r="E389" i="5" s="1"/>
  <c r="E388" i="5"/>
  <c r="D388" i="5"/>
  <c r="D387" i="5"/>
  <c r="E387" i="5" s="1"/>
  <c r="C386" i="5"/>
  <c r="B386" i="5"/>
  <c r="D386" i="5" s="1"/>
  <c r="E386" i="5" s="1"/>
  <c r="E384" i="5"/>
  <c r="D384" i="5"/>
  <c r="D383" i="5"/>
  <c r="E383" i="5" s="1"/>
  <c r="C382" i="5"/>
  <c r="B382" i="5"/>
  <c r="D382" i="5" s="1"/>
  <c r="E382" i="5" s="1"/>
  <c r="E381" i="5"/>
  <c r="D381" i="5"/>
  <c r="D380" i="5"/>
  <c r="E380" i="5" s="1"/>
  <c r="E379" i="5"/>
  <c r="D379" i="5"/>
  <c r="D378" i="5"/>
  <c r="E378" i="5" s="1"/>
  <c r="E377" i="5"/>
  <c r="D377" i="5"/>
  <c r="C376" i="5"/>
  <c r="D376" i="5" s="1"/>
  <c r="E376" i="5" s="1"/>
  <c r="B376" i="5"/>
  <c r="C372" i="5"/>
  <c r="B372" i="5"/>
  <c r="D370" i="5"/>
  <c r="E370" i="5" s="1"/>
  <c r="C363" i="5"/>
  <c r="C19" i="5" s="1"/>
  <c r="B363" i="5"/>
  <c r="D363" i="5" s="1"/>
  <c r="E363" i="5" s="1"/>
  <c r="E361" i="5"/>
  <c r="D361" i="5"/>
  <c r="D360" i="5"/>
  <c r="E360" i="5" s="1"/>
  <c r="E359" i="5"/>
  <c r="D359" i="5"/>
  <c r="D358" i="5"/>
  <c r="E358" i="5" s="1"/>
  <c r="E357" i="5"/>
  <c r="D357" i="5"/>
  <c r="D356" i="5"/>
  <c r="E356" i="5" s="1"/>
  <c r="E355" i="5"/>
  <c r="D355" i="5"/>
  <c r="D354" i="5"/>
  <c r="E354" i="5" s="1"/>
  <c r="E353" i="5"/>
  <c r="D353" i="5"/>
  <c r="D352" i="5"/>
  <c r="E352" i="5" s="1"/>
  <c r="E351" i="5"/>
  <c r="D351" i="5"/>
  <c r="D350" i="5"/>
  <c r="E350" i="5" s="1"/>
  <c r="E349" i="5"/>
  <c r="D349" i="5"/>
  <c r="D348" i="5"/>
  <c r="E348" i="5" s="1"/>
  <c r="E347" i="5"/>
  <c r="D347" i="5"/>
  <c r="D346" i="5"/>
  <c r="E346" i="5" s="1"/>
  <c r="E345" i="5"/>
  <c r="D345" i="5"/>
  <c r="D344" i="5"/>
  <c r="E344" i="5" s="1"/>
  <c r="E343" i="5"/>
  <c r="D343" i="5"/>
  <c r="D342" i="5"/>
  <c r="E342" i="5" s="1"/>
  <c r="E341" i="5"/>
  <c r="D341" i="5"/>
  <c r="D340" i="5"/>
  <c r="E340" i="5" s="1"/>
  <c r="E339" i="5"/>
  <c r="D339" i="5"/>
  <c r="D338" i="5"/>
  <c r="E338" i="5" s="1"/>
  <c r="E337" i="5"/>
  <c r="D337" i="5"/>
  <c r="D336" i="5"/>
  <c r="E336" i="5" s="1"/>
  <c r="E335" i="5"/>
  <c r="D335" i="5"/>
  <c r="D334" i="5"/>
  <c r="E334" i="5" s="1"/>
  <c r="E333" i="5"/>
  <c r="D333" i="5"/>
  <c r="D332" i="5"/>
  <c r="E332" i="5" s="1"/>
  <c r="E331" i="5"/>
  <c r="D331" i="5"/>
  <c r="D330" i="5"/>
  <c r="E330" i="5" s="1"/>
  <c r="E329" i="5"/>
  <c r="D329" i="5"/>
  <c r="D328" i="5"/>
  <c r="E328" i="5" s="1"/>
  <c r="E327" i="5"/>
  <c r="D327" i="5"/>
  <c r="D326" i="5"/>
  <c r="E326" i="5" s="1"/>
  <c r="E325" i="5"/>
  <c r="D325" i="5"/>
  <c r="D324" i="5"/>
  <c r="E324" i="5" s="1"/>
  <c r="C318" i="5"/>
  <c r="B318" i="5"/>
  <c r="D318" i="5" s="1"/>
  <c r="E318" i="5" s="1"/>
  <c r="D317" i="5"/>
  <c r="D316" i="5"/>
  <c r="E316" i="5" s="1"/>
  <c r="D315" i="5"/>
  <c r="E315" i="5" s="1"/>
  <c r="D314" i="5"/>
  <c r="D313" i="5"/>
  <c r="D312" i="5"/>
  <c r="E312" i="5" s="1"/>
  <c r="D311" i="5"/>
  <c r="D307" i="5"/>
  <c r="E307" i="5" s="1"/>
  <c r="E306" i="5"/>
  <c r="D306" i="5"/>
  <c r="D305" i="5"/>
  <c r="E305" i="5" s="1"/>
  <c r="E304" i="5"/>
  <c r="D304" i="5"/>
  <c r="D303" i="5"/>
  <c r="E303" i="5" s="1"/>
  <c r="E302" i="5"/>
  <c r="D302" i="5"/>
  <c r="D299" i="5"/>
  <c r="D298" i="5"/>
  <c r="D297" i="5"/>
  <c r="D296" i="5"/>
  <c r="D295" i="5"/>
  <c r="D294" i="5"/>
  <c r="D293" i="5"/>
  <c r="D290" i="5"/>
  <c r="D289" i="5"/>
  <c r="E289" i="5" s="1"/>
  <c r="E286" i="5"/>
  <c r="D286" i="5"/>
  <c r="D285" i="5"/>
  <c r="E285" i="5" s="1"/>
  <c r="E284" i="5"/>
  <c r="D284" i="5"/>
  <c r="D283" i="5"/>
  <c r="E283" i="5" s="1"/>
  <c r="E282" i="5"/>
  <c r="D282" i="5"/>
  <c r="D281" i="5"/>
  <c r="E281" i="5" s="1"/>
  <c r="E280" i="5"/>
  <c r="D280" i="5"/>
  <c r="D277" i="5"/>
  <c r="E277" i="5" s="1"/>
  <c r="E276" i="5"/>
  <c r="D276" i="5"/>
  <c r="D275" i="5"/>
  <c r="E275" i="5" s="1"/>
  <c r="E274" i="5"/>
  <c r="D274" i="5"/>
  <c r="D273" i="5"/>
  <c r="E273" i="5" s="1"/>
  <c r="E266" i="5"/>
  <c r="D266" i="5"/>
  <c r="D265" i="5"/>
  <c r="D264" i="5"/>
  <c r="E264" i="5" s="1"/>
  <c r="D263" i="5"/>
  <c r="E263" i="5" s="1"/>
  <c r="D262" i="5"/>
  <c r="E262" i="5" s="1"/>
  <c r="E261" i="5"/>
  <c r="D261" i="5"/>
  <c r="D260" i="5"/>
  <c r="E260" i="5" s="1"/>
  <c r="D259" i="5"/>
  <c r="E259" i="5" s="1"/>
  <c r="D258" i="5"/>
  <c r="E258" i="5" s="1"/>
  <c r="E257" i="5"/>
  <c r="D257" i="5"/>
  <c r="D256" i="5"/>
  <c r="E256" i="5" s="1"/>
  <c r="C256" i="5"/>
  <c r="B256" i="5"/>
  <c r="D255" i="5"/>
  <c r="E255" i="5" s="1"/>
  <c r="E254" i="5"/>
  <c r="D254" i="5"/>
  <c r="D253" i="5"/>
  <c r="E253" i="5" s="1"/>
  <c r="D252" i="5"/>
  <c r="E252" i="5" s="1"/>
  <c r="D251" i="5"/>
  <c r="E250" i="5"/>
  <c r="D250" i="5"/>
  <c r="D249" i="5"/>
  <c r="E249" i="5" s="1"/>
  <c r="E248" i="5"/>
  <c r="D248" i="5"/>
  <c r="D247" i="5"/>
  <c r="E247" i="5" s="1"/>
  <c r="E246" i="5"/>
  <c r="D246" i="5"/>
  <c r="D245" i="5"/>
  <c r="E245" i="5" s="1"/>
  <c r="E244" i="5"/>
  <c r="D244" i="5"/>
  <c r="D243" i="5"/>
  <c r="E243" i="5" s="1"/>
  <c r="D242" i="5"/>
  <c r="C242" i="5"/>
  <c r="B242" i="5"/>
  <c r="D241" i="5"/>
  <c r="E241" i="5" s="1"/>
  <c r="D240" i="5"/>
  <c r="E240" i="5" s="1"/>
  <c r="D239" i="5"/>
  <c r="E239" i="5" s="1"/>
  <c r="E238" i="5"/>
  <c r="D238" i="5"/>
  <c r="D237" i="5"/>
  <c r="E237" i="5" s="1"/>
  <c r="D236" i="5"/>
  <c r="E236" i="5" s="1"/>
  <c r="D235" i="5"/>
  <c r="E235" i="5" s="1"/>
  <c r="C235" i="5"/>
  <c r="B235" i="5"/>
  <c r="D234" i="5"/>
  <c r="E234" i="5" s="1"/>
  <c r="D233" i="5"/>
  <c r="E233" i="5" s="1"/>
  <c r="D232" i="5"/>
  <c r="E232" i="5" s="1"/>
  <c r="E231" i="5"/>
  <c r="D231" i="5"/>
  <c r="D230" i="5"/>
  <c r="E230" i="5" s="1"/>
  <c r="D229" i="5"/>
  <c r="E229" i="5" s="1"/>
  <c r="D228" i="5"/>
  <c r="E228" i="5" s="1"/>
  <c r="C227" i="5"/>
  <c r="B227" i="5"/>
  <c r="D226" i="5"/>
  <c r="E226" i="5" s="1"/>
  <c r="D225" i="5"/>
  <c r="E225" i="5" s="1"/>
  <c r="E224" i="5"/>
  <c r="D224" i="5"/>
  <c r="D223" i="5"/>
  <c r="E223" i="5" s="1"/>
  <c r="D222" i="5"/>
  <c r="E222" i="5" s="1"/>
  <c r="D221" i="5"/>
  <c r="E221" i="5" s="1"/>
  <c r="E220" i="5"/>
  <c r="D220" i="5"/>
  <c r="D219" i="5"/>
  <c r="E219" i="5" s="1"/>
  <c r="D218" i="5"/>
  <c r="E218" i="5" s="1"/>
  <c r="D217" i="5"/>
  <c r="E217" i="5" s="1"/>
  <c r="E216" i="5"/>
  <c r="D216" i="5"/>
  <c r="D215" i="5"/>
  <c r="E215" i="5" s="1"/>
  <c r="C214" i="5"/>
  <c r="C268" i="5" s="1"/>
  <c r="B214" i="5"/>
  <c r="B268" i="5" s="1"/>
  <c r="B51" i="5" s="1"/>
  <c r="B54" i="5" s="1"/>
  <c r="C209" i="5"/>
  <c r="D209" i="5" s="1"/>
  <c r="E209" i="5" s="1"/>
  <c r="B209" i="5"/>
  <c r="B13" i="5" s="1"/>
  <c r="E207" i="5"/>
  <c r="E206" i="5"/>
  <c r="E205" i="5"/>
  <c r="E204" i="5"/>
  <c r="E203" i="5"/>
  <c r="E202" i="5"/>
  <c r="E198" i="5"/>
  <c r="E197" i="5"/>
  <c r="E196" i="5"/>
  <c r="E195" i="5"/>
  <c r="E194" i="5"/>
  <c r="E193" i="5"/>
  <c r="E190" i="5"/>
  <c r="E189" i="5"/>
  <c r="E188" i="5"/>
  <c r="E187" i="5"/>
  <c r="E186" i="5"/>
  <c r="E185" i="5"/>
  <c r="E184" i="5"/>
  <c r="E181" i="5"/>
  <c r="E180" i="5"/>
  <c r="E177" i="5"/>
  <c r="E176" i="5"/>
  <c r="E175" i="5"/>
  <c r="E174" i="5"/>
  <c r="E173" i="5"/>
  <c r="E172" i="5"/>
  <c r="E171" i="5"/>
  <c r="E168" i="5"/>
  <c r="E167" i="5"/>
  <c r="E166" i="5"/>
  <c r="E165" i="5"/>
  <c r="E164" i="5"/>
  <c r="D157" i="5"/>
  <c r="E157" i="5" s="1"/>
  <c r="E156" i="5"/>
  <c r="D156" i="5"/>
  <c r="D155" i="5"/>
  <c r="E155" i="5" s="1"/>
  <c r="E154" i="5"/>
  <c r="D154" i="5"/>
  <c r="D153" i="5"/>
  <c r="E153" i="5" s="1"/>
  <c r="E152" i="5"/>
  <c r="D152" i="5"/>
  <c r="D151" i="5"/>
  <c r="E151" i="5" s="1"/>
  <c r="E150" i="5"/>
  <c r="D150" i="5"/>
  <c r="D149" i="5"/>
  <c r="E149" i="5" s="1"/>
  <c r="E148" i="5"/>
  <c r="D148" i="5"/>
  <c r="C147" i="5"/>
  <c r="D147" i="5" s="1"/>
  <c r="E147" i="5" s="1"/>
  <c r="B147" i="5"/>
  <c r="D146" i="5"/>
  <c r="E146" i="5" s="1"/>
  <c r="E145" i="5"/>
  <c r="D145" i="5"/>
  <c r="D144" i="5"/>
  <c r="E144" i="5" s="1"/>
  <c r="E143" i="5"/>
  <c r="D143" i="5"/>
  <c r="D142" i="5"/>
  <c r="E142" i="5" s="1"/>
  <c r="E141" i="5"/>
  <c r="D141" i="5"/>
  <c r="D140" i="5"/>
  <c r="E140" i="5" s="1"/>
  <c r="E139" i="5"/>
  <c r="D139" i="5"/>
  <c r="D138" i="5"/>
  <c r="E138" i="5" s="1"/>
  <c r="E137" i="5"/>
  <c r="D137" i="5"/>
  <c r="D136" i="5"/>
  <c r="E136" i="5" s="1"/>
  <c r="E135" i="5"/>
  <c r="D135" i="5"/>
  <c r="D134" i="5"/>
  <c r="E134" i="5" s="1"/>
  <c r="E133" i="5"/>
  <c r="C133" i="5"/>
  <c r="D133" i="5" s="1"/>
  <c r="B133" i="5"/>
  <c r="E132" i="5"/>
  <c r="D132" i="5"/>
  <c r="D131" i="5"/>
  <c r="E131" i="5" s="1"/>
  <c r="E130" i="5"/>
  <c r="D130" i="5"/>
  <c r="D129" i="5"/>
  <c r="E129" i="5" s="1"/>
  <c r="E128" i="5"/>
  <c r="D128" i="5"/>
  <c r="D127" i="5"/>
  <c r="E127" i="5" s="1"/>
  <c r="C126" i="5"/>
  <c r="D126" i="5" s="1"/>
  <c r="E126" i="5" s="1"/>
  <c r="B126" i="5"/>
  <c r="E125" i="5"/>
  <c r="D125" i="5"/>
  <c r="D124" i="5"/>
  <c r="E124" i="5" s="1"/>
  <c r="E123" i="5"/>
  <c r="D123" i="5"/>
  <c r="D122" i="5"/>
  <c r="E122" i="5" s="1"/>
  <c r="E121" i="5"/>
  <c r="D121" i="5"/>
  <c r="D120" i="5"/>
  <c r="E120" i="5" s="1"/>
  <c r="E119" i="5"/>
  <c r="D119" i="5"/>
  <c r="C118" i="5"/>
  <c r="D118" i="5" s="1"/>
  <c r="E118" i="5" s="1"/>
  <c r="B118" i="5"/>
  <c r="B159" i="5" s="1"/>
  <c r="D117" i="5"/>
  <c r="E117" i="5" s="1"/>
  <c r="E116" i="5"/>
  <c r="D116" i="5"/>
  <c r="D115" i="5"/>
  <c r="E115" i="5" s="1"/>
  <c r="E114" i="5"/>
  <c r="D114" i="5"/>
  <c r="D113" i="5"/>
  <c r="E113" i="5" s="1"/>
  <c r="E112" i="5"/>
  <c r="D112" i="5"/>
  <c r="D111" i="5"/>
  <c r="E111" i="5" s="1"/>
  <c r="E110" i="5"/>
  <c r="D110" i="5"/>
  <c r="D109" i="5"/>
  <c r="E109" i="5" s="1"/>
  <c r="E108" i="5"/>
  <c r="D108" i="5"/>
  <c r="D107" i="5"/>
  <c r="E107" i="5" s="1"/>
  <c r="E106" i="5"/>
  <c r="D106" i="5"/>
  <c r="C105" i="5"/>
  <c r="C159" i="5" s="1"/>
  <c r="B105" i="5"/>
  <c r="C100" i="5"/>
  <c r="B100" i="5"/>
  <c r="B9" i="5" s="1"/>
  <c r="D98" i="5"/>
  <c r="E98" i="5" s="1"/>
  <c r="E97" i="5"/>
  <c r="D97" i="5"/>
  <c r="D96" i="5"/>
  <c r="E96" i="5" s="1"/>
  <c r="E95" i="5"/>
  <c r="D95" i="5"/>
  <c r="D94" i="5"/>
  <c r="E94" i="5" s="1"/>
  <c r="E93" i="5"/>
  <c r="D93" i="5"/>
  <c r="D92" i="5"/>
  <c r="E92" i="5" s="1"/>
  <c r="E91" i="5"/>
  <c r="D91" i="5"/>
  <c r="D90" i="5"/>
  <c r="E90" i="5" s="1"/>
  <c r="E89" i="5"/>
  <c r="D89" i="5"/>
  <c r="D88" i="5"/>
  <c r="E88" i="5" s="1"/>
  <c r="E87" i="5"/>
  <c r="D87" i="5"/>
  <c r="D86" i="5"/>
  <c r="E86" i="5" s="1"/>
  <c r="E85" i="5"/>
  <c r="D85" i="5"/>
  <c r="D84" i="5"/>
  <c r="E84" i="5" s="1"/>
  <c r="E83" i="5"/>
  <c r="D83" i="5"/>
  <c r="D82" i="5"/>
  <c r="E82" i="5" s="1"/>
  <c r="E81" i="5"/>
  <c r="D81" i="5"/>
  <c r="D80" i="5"/>
  <c r="E80" i="5" s="1"/>
  <c r="E79" i="5"/>
  <c r="D79" i="5"/>
  <c r="D78" i="5"/>
  <c r="E78" i="5" s="1"/>
  <c r="E77" i="5"/>
  <c r="D77" i="5"/>
  <c r="D76" i="5"/>
  <c r="E76" i="5" s="1"/>
  <c r="E75" i="5"/>
  <c r="D75" i="5"/>
  <c r="D74" i="5"/>
  <c r="E74" i="5" s="1"/>
  <c r="E73" i="5"/>
  <c r="D73" i="5"/>
  <c r="D72" i="5"/>
  <c r="E72" i="5" s="1"/>
  <c r="E71" i="5"/>
  <c r="D71" i="5"/>
  <c r="D70" i="5"/>
  <c r="E70" i="5" s="1"/>
  <c r="E69" i="5"/>
  <c r="D69" i="5"/>
  <c r="D68" i="5"/>
  <c r="E68" i="5" s="1"/>
  <c r="E67" i="5"/>
  <c r="D67" i="5"/>
  <c r="D66" i="5"/>
  <c r="E66" i="5" s="1"/>
  <c r="E65" i="5"/>
  <c r="D65" i="5"/>
  <c r="D64" i="5"/>
  <c r="E64" i="5" s="1"/>
  <c r="E63" i="5"/>
  <c r="D63" i="5"/>
  <c r="D62" i="5"/>
  <c r="E62" i="5" s="1"/>
  <c r="C52" i="5"/>
  <c r="B52" i="5"/>
  <c r="D52" i="5" s="1"/>
  <c r="E52" i="5" s="1"/>
  <c r="C41" i="5"/>
  <c r="B41" i="5"/>
  <c r="D41" i="5" s="1"/>
  <c r="E41" i="5" s="1"/>
  <c r="C40" i="5"/>
  <c r="B40" i="5"/>
  <c r="D40" i="5" s="1"/>
  <c r="E40" i="5" s="1"/>
  <c r="C39" i="5"/>
  <c r="C43" i="5" s="1"/>
  <c r="B39" i="5"/>
  <c r="C34" i="5"/>
  <c r="B34" i="5"/>
  <c r="D34" i="5" s="1"/>
  <c r="E34" i="5" s="1"/>
  <c r="C33" i="5"/>
  <c r="C32" i="5"/>
  <c r="B32" i="5"/>
  <c r="D32" i="5" s="1"/>
  <c r="E32" i="5" s="1"/>
  <c r="C31" i="5"/>
  <c r="D30" i="5"/>
  <c r="E30" i="5" s="1"/>
  <c r="C30" i="5"/>
  <c r="B30" i="5"/>
  <c r="C29" i="5"/>
  <c r="C28" i="5"/>
  <c r="C36" i="5" s="1"/>
  <c r="B28" i="5"/>
  <c r="D28" i="5" s="1"/>
  <c r="E28" i="5" s="1"/>
  <c r="B21" i="5"/>
  <c r="B15" i="5"/>
  <c r="B11" i="5"/>
  <c r="C11" i="5" l="1"/>
  <c r="D11" i="5" s="1"/>
  <c r="E11" i="5" s="1"/>
  <c r="D159" i="5"/>
  <c r="E159" i="5" s="1"/>
  <c r="D268" i="5"/>
  <c r="E268" i="5" s="1"/>
  <c r="C51" i="5"/>
  <c r="D105" i="5"/>
  <c r="E105" i="5" s="1"/>
  <c r="D227" i="5"/>
  <c r="E227" i="5" s="1"/>
  <c r="D19" i="5"/>
  <c r="E19" i="5" s="1"/>
  <c r="D39" i="5"/>
  <c r="E39" i="5" s="1"/>
  <c r="B43" i="5"/>
  <c r="D43" i="5" s="1"/>
  <c r="E43" i="5" s="1"/>
  <c r="C21" i="5"/>
  <c r="D21" i="5" s="1"/>
  <c r="E21" i="5" s="1"/>
  <c r="D372" i="5"/>
  <c r="E372" i="5" s="1"/>
  <c r="C9" i="5"/>
  <c r="D100" i="5"/>
  <c r="E100" i="5" s="1"/>
  <c r="B19" i="5"/>
  <c r="B23" i="5" s="1"/>
  <c r="B29" i="5"/>
  <c r="D29" i="5" s="1"/>
  <c r="E29" i="5" s="1"/>
  <c r="B33" i="5"/>
  <c r="D33" i="5" s="1"/>
  <c r="E33" i="5" s="1"/>
  <c r="C13" i="5"/>
  <c r="D13" i="5" s="1"/>
  <c r="E13" i="5" s="1"/>
  <c r="D214" i="5"/>
  <c r="E214" i="5" s="1"/>
  <c r="B31" i="5"/>
  <c r="D31" i="5" s="1"/>
  <c r="E31" i="5" s="1"/>
  <c r="D436" i="5"/>
  <c r="E436" i="5" s="1"/>
  <c r="B432" i="5"/>
  <c r="D432" i="5" s="1"/>
  <c r="E432" i="5" s="1"/>
  <c r="B45" i="5" l="1"/>
  <c r="D51" i="5"/>
  <c r="E51" i="5" s="1"/>
  <c r="C54" i="5"/>
  <c r="D54" i="5" s="1"/>
  <c r="E54" i="5" s="1"/>
  <c r="C15" i="5"/>
  <c r="D9" i="5"/>
  <c r="E9" i="5" s="1"/>
  <c r="B36" i="5"/>
  <c r="D36" i="5" s="1"/>
  <c r="E36" i="5" s="1"/>
  <c r="C23" i="5"/>
  <c r="D23" i="5" s="1"/>
  <c r="E23" i="5" s="1"/>
  <c r="C45" i="5" l="1"/>
  <c r="D45" i="5" s="1"/>
  <c r="E45" i="5" s="1"/>
  <c r="D15" i="5"/>
  <c r="E15" i="5" s="1"/>
</calcChain>
</file>

<file path=xl/sharedStrings.xml><?xml version="1.0" encoding="utf-8"?>
<sst xmlns="http://schemas.openxmlformats.org/spreadsheetml/2006/main" count="592" uniqueCount="284">
  <si>
    <t>Texas Higher Education Enrollments</t>
  </si>
  <si>
    <t>Certified</t>
  </si>
  <si>
    <t>Preliminary</t>
  </si>
  <si>
    <t>Percent</t>
  </si>
  <si>
    <t>Change</t>
  </si>
  <si>
    <t>Public Two- and Four-Year Institutions</t>
  </si>
  <si>
    <t xml:space="preserve">   Universities</t>
  </si>
  <si>
    <t>________</t>
  </si>
  <si>
    <t xml:space="preserve">   TOTALS</t>
  </si>
  <si>
    <t>Independent Two- and Four-Year Institutions</t>
  </si>
  <si>
    <t xml:space="preserve">   Senior Colleges and Universities</t>
  </si>
  <si>
    <t xml:space="preserve">   Junior Colleges</t>
  </si>
  <si>
    <t>Medical, Dental, and Health-Related Institutions</t>
  </si>
  <si>
    <t xml:space="preserve">   Public Institutions</t>
  </si>
  <si>
    <t xml:space="preserve">      Medical</t>
  </si>
  <si>
    <t xml:space="preserve">      Dental</t>
  </si>
  <si>
    <t xml:space="preserve">      Academic</t>
  </si>
  <si>
    <t xml:space="preserve">      Audiology (AUD)</t>
  </si>
  <si>
    <t xml:space="preserve">      Physical Therapy (DPT)</t>
  </si>
  <si>
    <t xml:space="preserve">      TOTALS</t>
  </si>
  <si>
    <t xml:space="preserve">   Independent Institutions</t>
  </si>
  <si>
    <t xml:space="preserve">      Chiropractic</t>
  </si>
  <si>
    <t>TOTALS -- All Institutions</t>
  </si>
  <si>
    <t xml:space="preserve">   Community and State Colleges</t>
  </si>
  <si>
    <t xml:space="preserve">   Texas State Technical Colleges</t>
  </si>
  <si>
    <t>Texas Public Universities</t>
  </si>
  <si>
    <t xml:space="preserve">Angelo State University                                     </t>
  </si>
  <si>
    <t xml:space="preserve">Lamar University </t>
  </si>
  <si>
    <t xml:space="preserve">Midwestern State University                                 </t>
  </si>
  <si>
    <t xml:space="preserve">Prairie View A&amp;M University                                 </t>
  </si>
  <si>
    <t xml:space="preserve">Sam Houston State University                                </t>
  </si>
  <si>
    <t xml:space="preserve">Stephen F. Austin State University                          </t>
  </si>
  <si>
    <t xml:space="preserve">Sul Ross State University                                   </t>
  </si>
  <si>
    <t xml:space="preserve">Tarleton State University                                   </t>
  </si>
  <si>
    <t>Texas A&amp;M International University</t>
  </si>
  <si>
    <t>Texas A&amp;M University</t>
  </si>
  <si>
    <t>Texas A&amp;M University-Central Texas</t>
  </si>
  <si>
    <t>Texas A&amp;M University-Commerce</t>
  </si>
  <si>
    <t>Texas A&amp;M University-Corpus Christi</t>
  </si>
  <si>
    <t>Texas A&amp;M University-Kingsville</t>
  </si>
  <si>
    <t>Texas A&amp;M University-San Antonio</t>
  </si>
  <si>
    <t>Texas A&amp;M University-Texarkana</t>
  </si>
  <si>
    <t xml:space="preserve">Texas Southern University                                   </t>
  </si>
  <si>
    <t xml:space="preserve">Texas Tech University                                       </t>
  </si>
  <si>
    <t xml:space="preserve">Texas Woman's University                                    </t>
  </si>
  <si>
    <t xml:space="preserve">The University of Texas at Arlington                        </t>
  </si>
  <si>
    <t xml:space="preserve">The University of Texas at Austin                           </t>
  </si>
  <si>
    <t xml:space="preserve">The University of Texas at Dallas                           </t>
  </si>
  <si>
    <t xml:space="preserve">The University of Texas at El Paso                          </t>
  </si>
  <si>
    <t>The University of Texas of the Permian Basin</t>
  </si>
  <si>
    <t xml:space="preserve">The University of Texas at San Antonio                      </t>
  </si>
  <si>
    <t xml:space="preserve">The University of Texas at Tyler                            </t>
  </si>
  <si>
    <t xml:space="preserve">University of Houston                                       </t>
  </si>
  <si>
    <t xml:space="preserve">University of Houston-Clear Lake                            </t>
  </si>
  <si>
    <t xml:space="preserve">University of Houston-Downtown                              </t>
  </si>
  <si>
    <t xml:space="preserve">University of Houston-Victoria                              </t>
  </si>
  <si>
    <t xml:space="preserve">University of North Texas                                </t>
  </si>
  <si>
    <t>University of North Texas at Dallas</t>
  </si>
  <si>
    <t>West Texas A&amp;M University</t>
  </si>
  <si>
    <t xml:space="preserve">TOTALS </t>
  </si>
  <si>
    <t>Texas Public Community and State Colleges</t>
  </si>
  <si>
    <t xml:space="preserve">Alamo Community College District                            </t>
  </si>
  <si>
    <t xml:space="preserve">Alvin Community College                                     </t>
  </si>
  <si>
    <t>Amarillo College</t>
  </si>
  <si>
    <t xml:space="preserve">Angelina College                                            </t>
  </si>
  <si>
    <t xml:space="preserve">Austin Community College                                    </t>
  </si>
  <si>
    <t xml:space="preserve">Blinn College                                               </t>
  </si>
  <si>
    <t xml:space="preserve">Brazosport College                                          </t>
  </si>
  <si>
    <t xml:space="preserve">Cisco College                                        </t>
  </si>
  <si>
    <t xml:space="preserve">Clarendon College                                           </t>
  </si>
  <si>
    <t>Coastal Bend College</t>
  </si>
  <si>
    <t>College of the Mainland Community College District</t>
  </si>
  <si>
    <t>Collin County Community College District</t>
  </si>
  <si>
    <t>Dallas County Community College District</t>
  </si>
  <si>
    <t xml:space="preserve">Del Mar College                                             </t>
  </si>
  <si>
    <t>El Paso Community College District</t>
  </si>
  <si>
    <t xml:space="preserve">Frank Phillips College                                      </t>
  </si>
  <si>
    <t xml:space="preserve">Galveston College                                           </t>
  </si>
  <si>
    <t>Hill College</t>
  </si>
  <si>
    <t>Houston Community College System</t>
  </si>
  <si>
    <t>Howard County Junior College District</t>
  </si>
  <si>
    <t xml:space="preserve">Kilgore College                                             </t>
  </si>
  <si>
    <t>Lamar Institute of Technology</t>
  </si>
  <si>
    <t>Lamar State College-Orange</t>
  </si>
  <si>
    <t>Lamar State College-Port Arthur</t>
  </si>
  <si>
    <t xml:space="preserve">Lee College                                                 </t>
  </si>
  <si>
    <t>Lone Star College System District</t>
  </si>
  <si>
    <t xml:space="preserve">McLennan Community College                                  </t>
  </si>
  <si>
    <t xml:space="preserve">Midland College                                             </t>
  </si>
  <si>
    <t xml:space="preserve">Navarro College                                             </t>
  </si>
  <si>
    <t xml:space="preserve">Northeast Texas Community College                           </t>
  </si>
  <si>
    <t xml:space="preserve">Odessa College                                              </t>
  </si>
  <si>
    <t xml:space="preserve">Panola College                                              </t>
  </si>
  <si>
    <t xml:space="preserve">Paris Junior College                                        </t>
  </si>
  <si>
    <t>Ranger College</t>
  </si>
  <si>
    <t xml:space="preserve">South Plains College                                        </t>
  </si>
  <si>
    <t>South Texas College</t>
  </si>
  <si>
    <t xml:space="preserve">Southwest Texas Junior College                              </t>
  </si>
  <si>
    <t xml:space="preserve">Tarrant County College District </t>
  </si>
  <si>
    <t>Temple College</t>
  </si>
  <si>
    <t>Texarkana College</t>
  </si>
  <si>
    <t xml:space="preserve">Texas Southmost College                                     </t>
  </si>
  <si>
    <t xml:space="preserve">Trinity Valley Community College                            </t>
  </si>
  <si>
    <t xml:space="preserve">Tyler Junior College                                        </t>
  </si>
  <si>
    <t>Vernon College</t>
  </si>
  <si>
    <t xml:space="preserve">Weatherford College                                         </t>
  </si>
  <si>
    <t xml:space="preserve">Western Texas College                                       </t>
  </si>
  <si>
    <t xml:space="preserve">Wharton County Junior College                               </t>
  </si>
  <si>
    <t>TOTALS</t>
  </si>
  <si>
    <t xml:space="preserve">  Northeast Lakeview College</t>
  </si>
  <si>
    <t xml:space="preserve">  Northwest Vista College</t>
  </si>
  <si>
    <t xml:space="preserve">  Palo Alto College</t>
  </si>
  <si>
    <t xml:space="preserve">  San Antonio College</t>
  </si>
  <si>
    <t xml:space="preserve">  St. Philip's College</t>
  </si>
  <si>
    <t xml:space="preserve">  Brookhaven College                                          </t>
  </si>
  <si>
    <t xml:space="preserve">  Cedar Valley College                                        </t>
  </si>
  <si>
    <t xml:space="preserve">  Eastfield College                                           </t>
  </si>
  <si>
    <t xml:space="preserve">  El Centro College                                           </t>
  </si>
  <si>
    <t xml:space="preserve">  Mountain View College                                       </t>
  </si>
  <si>
    <t xml:space="preserve">  North Lake College                                          </t>
  </si>
  <si>
    <t xml:space="preserve">  Richland College                                            </t>
  </si>
  <si>
    <t xml:space="preserve">Howard County Junior College District                       </t>
  </si>
  <si>
    <t xml:space="preserve">  Howard College</t>
  </si>
  <si>
    <t xml:space="preserve">  Southwest Collegiate Institute for the Deaf</t>
  </si>
  <si>
    <t xml:space="preserve">  Cy-Fair College </t>
  </si>
  <si>
    <t xml:space="preserve">  Kingwood College</t>
  </si>
  <si>
    <t xml:space="preserve">  Montgomery College</t>
  </si>
  <si>
    <t xml:space="preserve">  North Harris College</t>
  </si>
  <si>
    <t xml:space="preserve">  Tomball College</t>
  </si>
  <si>
    <t xml:space="preserve">  South Campus</t>
  </si>
  <si>
    <t xml:space="preserve">  Northeast Campus                                            </t>
  </si>
  <si>
    <t xml:space="preserve">  Northwest Campus</t>
  </si>
  <si>
    <t xml:space="preserve">  Southeast Campus</t>
  </si>
  <si>
    <t xml:space="preserve">  Trinity River Campus</t>
  </si>
  <si>
    <t>Texas State Technical Colleges</t>
  </si>
  <si>
    <t xml:space="preserve">  Harlingen Campus </t>
  </si>
  <si>
    <t xml:space="preserve">  Marshall Campus</t>
  </si>
  <si>
    <t xml:space="preserve">  Waco Campus</t>
  </si>
  <si>
    <t xml:space="preserve">  West Texas Campus</t>
  </si>
  <si>
    <t xml:space="preserve">   (Texas Public Community Colleges Only)</t>
  </si>
  <si>
    <t xml:space="preserve">Galveston College </t>
  </si>
  <si>
    <t xml:space="preserve">  Waco Campus </t>
  </si>
  <si>
    <t xml:space="preserve">Texas Independent Senior Colleges </t>
  </si>
  <si>
    <t xml:space="preserve">   and Universities</t>
  </si>
  <si>
    <t xml:space="preserve">Abilene Christian University                                </t>
  </si>
  <si>
    <t xml:space="preserve">Austin College                                              </t>
  </si>
  <si>
    <t xml:space="preserve">Baylor University                                           </t>
  </si>
  <si>
    <t>Concordia University Texas</t>
  </si>
  <si>
    <t xml:space="preserve">Dallas Baptist University                                   </t>
  </si>
  <si>
    <t xml:space="preserve">East Texas Baptist University                               </t>
  </si>
  <si>
    <t xml:space="preserve">Hardin-Simmons University                                   </t>
  </si>
  <si>
    <t xml:space="preserve">Houston Baptist University                                  </t>
  </si>
  <si>
    <t xml:space="preserve">Howard Payne University                                     </t>
  </si>
  <si>
    <t>Huston-Tillotson University</t>
  </si>
  <si>
    <t xml:space="preserve">Jarvis Christian College    </t>
  </si>
  <si>
    <t xml:space="preserve">LeTourneau University                                       </t>
  </si>
  <si>
    <t>Lubbock Christian University</t>
  </si>
  <si>
    <t>McMurry University</t>
  </si>
  <si>
    <t xml:space="preserve">Our Lady of the Lake University </t>
  </si>
  <si>
    <t>Paul Quinn College</t>
  </si>
  <si>
    <t>Rice University</t>
  </si>
  <si>
    <t>Schreiner University</t>
  </si>
  <si>
    <t xml:space="preserve">South Texas College of Law </t>
  </si>
  <si>
    <t xml:space="preserve">Southern Methodist University                               </t>
  </si>
  <si>
    <t xml:space="preserve">Southwestern Adventist University </t>
  </si>
  <si>
    <t>Southwestern Assemblies of God University</t>
  </si>
  <si>
    <t xml:space="preserve">Southwestern Christian College  </t>
  </si>
  <si>
    <t xml:space="preserve">Southwestern University                                     </t>
  </si>
  <si>
    <t xml:space="preserve">Texas Christian University                                  </t>
  </si>
  <si>
    <t>Texas College</t>
  </si>
  <si>
    <t>Texas Lutheran University</t>
  </si>
  <si>
    <t>Texas Wesleyan University</t>
  </si>
  <si>
    <t xml:space="preserve">Trinity University                                          </t>
  </si>
  <si>
    <t xml:space="preserve">University of Dallas                                        </t>
  </si>
  <si>
    <t xml:space="preserve">University of Mary Hardin-Baylor                            </t>
  </si>
  <si>
    <t xml:space="preserve">University of St. Thomas                                    </t>
  </si>
  <si>
    <t>Wayland Baptist University</t>
  </si>
  <si>
    <t xml:space="preserve">Wiley College                                               </t>
  </si>
  <si>
    <t xml:space="preserve">   data provided by ICUT.</t>
  </si>
  <si>
    <t>Texas Independent Junior Colleges</t>
  </si>
  <si>
    <t>Jacksonville College</t>
  </si>
  <si>
    <t>Texas Public Health-Related Institutions</t>
  </si>
  <si>
    <t>Texas Tech University Health Sciences Center</t>
  </si>
  <si>
    <t xml:space="preserve">    Medical</t>
  </si>
  <si>
    <t xml:space="preserve">    Academic</t>
  </si>
  <si>
    <t xml:space="preserve">    Audiology (AUD)</t>
  </si>
  <si>
    <t xml:space="preserve">    Pharmacy (PharmD)</t>
  </si>
  <si>
    <t xml:space="preserve">    Physical Therapy (DPT)</t>
  </si>
  <si>
    <t>The Texas A&amp;M University System Health Science</t>
  </si>
  <si>
    <t xml:space="preserve">  Center</t>
  </si>
  <si>
    <t xml:space="preserve">    Dental</t>
  </si>
  <si>
    <t>The University of Texas Health Science Center</t>
  </si>
  <si>
    <t xml:space="preserve">  at Houston</t>
  </si>
  <si>
    <t xml:space="preserve">  at San Antonio</t>
  </si>
  <si>
    <t>The University of Texas M. D. Anderson Cancer Center</t>
  </si>
  <si>
    <t>The University of Texas Medical Branch at Galveston</t>
  </si>
  <si>
    <t>The University of Texas Southwestern Medical</t>
  </si>
  <si>
    <t xml:space="preserve">  Center at Dallas</t>
  </si>
  <si>
    <t>University of North Texas Health Science Center</t>
  </si>
  <si>
    <t xml:space="preserve">  at Fort Worth</t>
  </si>
  <si>
    <t xml:space="preserve">    Academic </t>
  </si>
  <si>
    <t>Subtotal</t>
  </si>
  <si>
    <t>Texas Independent Health-Related Institutions</t>
  </si>
  <si>
    <t>Baylor College of Medicine</t>
  </si>
  <si>
    <t>Parker University</t>
  </si>
  <si>
    <t>Texas Chiropractic College</t>
  </si>
  <si>
    <t>The University of Texas Health Science Center at Tyler</t>
  </si>
  <si>
    <t>Texas State University</t>
  </si>
  <si>
    <t>Victoria College</t>
  </si>
  <si>
    <t>Sul Ross State University Rio Grande College</t>
  </si>
  <si>
    <t>Texas A&amp;M University at Galveston</t>
  </si>
  <si>
    <t xml:space="preserve">  University Park</t>
  </si>
  <si>
    <t>Texas Tech University Health Sciences Center-El Paso</t>
  </si>
  <si>
    <t xml:space="preserve">    Medical </t>
  </si>
  <si>
    <t xml:space="preserve">    Academics</t>
  </si>
  <si>
    <t xml:space="preserve">  Connect Campus</t>
  </si>
  <si>
    <t>St. Edward's University</t>
  </si>
  <si>
    <t>St. Mary's University</t>
  </si>
  <si>
    <t xml:space="preserve">The University of Texas Rio Grande Valley-Medical School                                          </t>
  </si>
  <si>
    <t>The University of Texas at Austin Dell Medical School</t>
  </si>
  <si>
    <t xml:space="preserve">State-Funded Workforce Continuing Education </t>
  </si>
  <si>
    <t xml:space="preserve">  North Texas Campus</t>
  </si>
  <si>
    <t xml:space="preserve">  Fort Bend Campus</t>
  </si>
  <si>
    <t>The University of Texas Rio Grande Valley</t>
  </si>
  <si>
    <t>University of the Incarnate Word</t>
  </si>
  <si>
    <t xml:space="preserve">Grayson College                                      </t>
  </si>
  <si>
    <t>Laredo College</t>
  </si>
  <si>
    <t>Fall 2019</t>
  </si>
  <si>
    <t xml:space="preserve">      Medical Physics (DMP)</t>
  </si>
  <si>
    <t xml:space="preserve">    Medical Physics (DMP)</t>
  </si>
  <si>
    <t xml:space="preserve">  Houston North</t>
  </si>
  <si>
    <t>Certified Summer 2019 and Preliminary Summer 2020</t>
  </si>
  <si>
    <t>Please note: The preliminary enrollments for summer 2020 were the result of a special data collection.  Institutional level data is not shown because of Covid-19 related challenges faced by some institutions which resulted in schedule and other adjustments (so reported data may not be fully representative for several institutions).  Final certified data counts will be provided when that information is available.</t>
  </si>
  <si>
    <t>Summer 2020 Preliminary Headcount Enrollment</t>
  </si>
  <si>
    <t>Summer 2019 Actual Headcount Enrollment</t>
  </si>
  <si>
    <t>Summer 2020 and Summer 2019 Difference</t>
  </si>
  <si>
    <t>Percent Change</t>
  </si>
  <si>
    <t>Summer 2019</t>
  </si>
  <si>
    <t>Summer 2020</t>
  </si>
  <si>
    <t>Total</t>
  </si>
  <si>
    <t>White</t>
  </si>
  <si>
    <t>Black</t>
  </si>
  <si>
    <t>Hispanic</t>
  </si>
  <si>
    <t>Asian</t>
  </si>
  <si>
    <t>Indian</t>
  </si>
  <si>
    <t>Internat'l</t>
  </si>
  <si>
    <t>Pac. Is.</t>
  </si>
  <si>
    <t>Multiracial</t>
  </si>
  <si>
    <t>Unknown</t>
  </si>
  <si>
    <t>Male</t>
  </si>
  <si>
    <t>Female</t>
  </si>
  <si>
    <t xml:space="preserve">   Community, State, and Technical Colleges</t>
  </si>
  <si>
    <t>TOTALS -- All Institutions (without Summer II)</t>
  </si>
  <si>
    <t>Summer II 2020 Preliminary Headcount Enrollment</t>
  </si>
  <si>
    <t>Summer II 2019 Certified Headcount Enrollment</t>
  </si>
  <si>
    <t>Summer II 2020 and Summer II 2019 Difference</t>
  </si>
  <si>
    <t>Summer II 2019</t>
  </si>
  <si>
    <t>Summer II 2020</t>
  </si>
  <si>
    <t>Community Colleges (26 Colleges reported a Summer II Report in 2019)</t>
  </si>
  <si>
    <t xml:space="preserve">   TOTALS - Summer II</t>
  </si>
  <si>
    <t>TOTALS - All Public Institutions</t>
  </si>
  <si>
    <t>Region</t>
  </si>
  <si>
    <t xml:space="preserve">Central  </t>
  </si>
  <si>
    <t>Gulf Coast</t>
  </si>
  <si>
    <t>High Plains</t>
  </si>
  <si>
    <t>Metroplex</t>
  </si>
  <si>
    <t>Northwest</t>
  </si>
  <si>
    <t xml:space="preserve">South Texas </t>
  </si>
  <si>
    <t>Southeast</t>
  </si>
  <si>
    <t>Upper East</t>
  </si>
  <si>
    <t>Upper Rio Grande</t>
  </si>
  <si>
    <t>West</t>
  </si>
  <si>
    <t>Regional Totals</t>
  </si>
  <si>
    <t>Fall 2020</t>
  </si>
  <si>
    <t xml:space="preserve">   Community and State Colleges </t>
  </si>
  <si>
    <t xml:space="preserve">   Texas State Technical Colleges </t>
  </si>
  <si>
    <t xml:space="preserve">      Pharmacy (PharmD) </t>
  </si>
  <si>
    <t xml:space="preserve">Central Texas College </t>
  </si>
  <si>
    <t>North Central Texas College</t>
  </si>
  <si>
    <t>San Jacinto College**</t>
  </si>
  <si>
    <t>**San Jacinto consolidated their campuses in Fall 2020</t>
  </si>
  <si>
    <t xml:space="preserve"> </t>
  </si>
  <si>
    <t>Amberton University *</t>
  </si>
  <si>
    <t>* Amberton University does not receive TEG funds and is not required to submit a CBM001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</si>
</sst>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8"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Arial"/>
      <family val="2"/>
    </font>
    <font>
      <b/>
      <sz val="10"/>
      <name val="Arial"/>
      <family val="2"/>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rgb="FF0000FF"/>
      <name val="Calibri"/>
      <family val="2"/>
      <scheme val="minor"/>
    </font>
    <font>
      <u/>
      <sz val="11"/>
      <color rgb="FF800080"/>
      <name val="Calibri"/>
      <family val="2"/>
      <scheme val="minor"/>
    </font>
    <font>
      <u/>
      <sz val="10"/>
      <color theme="10"/>
      <name val="Arial"/>
      <family val="2"/>
    </font>
    <font>
      <sz val="10"/>
      <name val="MS Sans Serif"/>
      <family val="2"/>
    </font>
    <font>
      <sz val="10"/>
      <name val="Arial"/>
    </font>
    <font>
      <sz val="12"/>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35">
    <xf numFmtId="0" fontId="0" fillId="0" borderId="0"/>
    <xf numFmtId="0" fontId="11" fillId="0" borderId="0"/>
    <xf numFmtId="0" fontId="11" fillId="0" borderId="0"/>
    <xf numFmtId="0" fontId="14" fillId="0" borderId="0"/>
    <xf numFmtId="0" fontId="15" fillId="0" borderId="0" applyNumberFormat="0" applyFill="0" applyBorder="0" applyAlignment="0" applyProtection="0"/>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7" applyNumberFormat="0" applyAlignment="0" applyProtection="0"/>
    <xf numFmtId="0" fontId="23" fillId="7" borderId="8" applyNumberFormat="0" applyAlignment="0" applyProtection="0"/>
    <xf numFmtId="0" fontId="24" fillId="7" borderId="7" applyNumberFormat="0" applyAlignment="0" applyProtection="0"/>
    <xf numFmtId="0" fontId="25" fillId="0" borderId="9" applyNumberFormat="0" applyFill="0" applyAlignment="0" applyProtection="0"/>
    <xf numFmtId="0" fontId="26" fillId="8" borderId="10"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30" fillId="33" borderId="0" applyNumberFormat="0" applyBorder="0" applyAlignment="0" applyProtection="0"/>
    <xf numFmtId="0" fontId="31" fillId="0" borderId="0"/>
    <xf numFmtId="9" fontId="11" fillId="0" borderId="0" applyFont="0" applyFill="0" applyBorder="0" applyAlignment="0" applyProtection="0"/>
    <xf numFmtId="0" fontId="11" fillId="0" borderId="0"/>
    <xf numFmtId="0" fontId="10" fillId="0" borderId="0"/>
    <xf numFmtId="0" fontId="10" fillId="9" borderId="11" applyNumberFormat="0" applyFon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10" fillId="0" borderId="0"/>
    <xf numFmtId="0" fontId="10" fillId="9" borderId="11"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34" fillId="0" borderId="0" applyNumberFormat="0" applyFill="0" applyBorder="0" applyAlignment="0" applyProtection="0"/>
    <xf numFmtId="0" fontId="35" fillId="0" borderId="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0" borderId="0"/>
    <xf numFmtId="0" fontId="9" fillId="9" borderId="11" applyNumberFormat="0" applyFont="0" applyAlignment="0" applyProtection="0"/>
    <xf numFmtId="0" fontId="9" fillId="0" borderId="0"/>
    <xf numFmtId="0" fontId="9" fillId="9" borderId="11" applyNumberFormat="0" applyFont="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0" borderId="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0" borderId="0"/>
    <xf numFmtId="0" fontId="8" fillId="9" borderId="11" applyNumberFormat="0" applyFont="0" applyAlignment="0" applyProtection="0"/>
    <xf numFmtId="0" fontId="8" fillId="0" borderId="0"/>
    <xf numFmtId="0" fontId="8" fillId="9" borderId="11" applyNumberFormat="0" applyFont="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0" borderId="0"/>
    <xf numFmtId="43" fontId="11" fillId="0" borderId="0" applyFont="0" applyFill="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0" borderId="0"/>
    <xf numFmtId="0" fontId="7" fillId="9" borderId="11" applyNumberFormat="0" applyFont="0" applyAlignment="0" applyProtection="0"/>
    <xf numFmtId="0" fontId="7" fillId="0" borderId="0"/>
    <xf numFmtId="0" fontId="7" fillId="9" borderId="11"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9" borderId="11" applyNumberFormat="0" applyFont="0" applyAlignment="0" applyProtection="0"/>
    <xf numFmtId="0" fontId="6" fillId="0" borderId="0"/>
    <xf numFmtId="0" fontId="6" fillId="9" borderId="11"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5" fillId="9" borderId="11" applyNumberFormat="0" applyFont="0" applyAlignment="0" applyProtection="0"/>
    <xf numFmtId="0" fontId="4" fillId="0" borderId="0"/>
    <xf numFmtId="0" fontId="3" fillId="0" borderId="0"/>
    <xf numFmtId="0" fontId="2" fillId="0" borderId="0"/>
    <xf numFmtId="0" fontId="36" fillId="0" borderId="0"/>
    <xf numFmtId="0" fontId="1" fillId="0" borderId="0"/>
  </cellStyleXfs>
  <cellXfs count="68">
    <xf numFmtId="0" fontId="0" fillId="0" borderId="0" xfId="0"/>
    <xf numFmtId="0" fontId="12" fillId="0" borderId="0" xfId="0" applyFont="1"/>
    <xf numFmtId="0" fontId="0" fillId="0" borderId="1" xfId="0" applyBorder="1"/>
    <xf numFmtId="0" fontId="0" fillId="0" borderId="2" xfId="0" applyBorder="1"/>
    <xf numFmtId="0" fontId="0" fillId="0" borderId="2" xfId="0" applyBorder="1" applyAlignment="1">
      <alignment horizontal="right"/>
    </xf>
    <xf numFmtId="0" fontId="0" fillId="0" borderId="1" xfId="0" applyBorder="1" applyAlignment="1">
      <alignment horizontal="right"/>
    </xf>
    <xf numFmtId="3" fontId="0" fillId="0" borderId="0" xfId="0" applyNumberFormat="1"/>
    <xf numFmtId="4" fontId="0" fillId="0" borderId="0" xfId="0" applyNumberFormat="1"/>
    <xf numFmtId="3" fontId="0" fillId="0" borderId="0" xfId="0" applyNumberFormat="1" applyAlignment="1">
      <alignment horizontal="right"/>
    </xf>
    <xf numFmtId="37" fontId="0" fillId="0" borderId="0" xfId="0" applyNumberFormat="1" applyAlignment="1">
      <alignment horizontal="right"/>
    </xf>
    <xf numFmtId="4" fontId="0" fillId="0" borderId="2" xfId="0" applyNumberFormat="1" applyBorder="1" applyAlignment="1">
      <alignment horizontal="right"/>
    </xf>
    <xf numFmtId="4" fontId="0" fillId="0" borderId="1" xfId="0" applyNumberFormat="1" applyBorder="1" applyAlignment="1">
      <alignment horizontal="right"/>
    </xf>
    <xf numFmtId="0" fontId="13" fillId="0" borderId="0" xfId="0" applyFont="1"/>
    <xf numFmtId="0" fontId="11" fillId="0" borderId="0" xfId="0" applyFont="1"/>
    <xf numFmtId="37" fontId="0" fillId="0" borderId="2" xfId="0" applyNumberFormat="1" applyBorder="1" applyAlignment="1">
      <alignment horizontal="right"/>
    </xf>
    <xf numFmtId="2" fontId="11" fillId="0" borderId="2" xfId="0" applyNumberFormat="1" applyFont="1" applyBorder="1" applyAlignment="1">
      <alignment horizontal="right"/>
    </xf>
    <xf numFmtId="37" fontId="11" fillId="0" borderId="1" xfId="0" applyNumberFormat="1" applyFont="1" applyBorder="1" applyAlignment="1">
      <alignment horizontal="right"/>
    </xf>
    <xf numFmtId="2" fontId="11" fillId="0" borderId="1" xfId="0" applyNumberFormat="1" applyFont="1" applyBorder="1" applyAlignment="1">
      <alignment horizontal="right"/>
    </xf>
    <xf numFmtId="3" fontId="0" fillId="2" borderId="3" xfId="0" applyNumberFormat="1" applyFill="1" applyBorder="1"/>
    <xf numFmtId="3" fontId="0" fillId="2" borderId="3" xfId="0" applyNumberFormat="1" applyFill="1" applyBorder="1" applyAlignment="1">
      <alignment horizontal="right"/>
    </xf>
    <xf numFmtId="0" fontId="0" fillId="0" borderId="0" xfId="0"/>
    <xf numFmtId="2" fontId="0" fillId="0" borderId="0" xfId="0" applyNumberFormat="1"/>
    <xf numFmtId="37" fontId="0" fillId="0" borderId="0" xfId="0" applyNumberFormat="1"/>
    <xf numFmtId="0" fontId="11" fillId="0" borderId="0" xfId="333" applyFont="1"/>
    <xf numFmtId="2" fontId="11" fillId="0" borderId="0" xfId="333" applyNumberFormat="1" applyFont="1"/>
    <xf numFmtId="37" fontId="11" fillId="0" borderId="0" xfId="333" applyNumberFormat="1" applyFont="1"/>
    <xf numFmtId="3" fontId="11" fillId="0" borderId="0" xfId="333" applyNumberFormat="1" applyFont="1"/>
    <xf numFmtId="0" fontId="13" fillId="0" borderId="0" xfId="333" applyFont="1" applyAlignment="1">
      <alignment horizontal="left"/>
    </xf>
    <xf numFmtId="0" fontId="11" fillId="0" borderId="0" xfId="333" applyFont="1" applyAlignment="1">
      <alignment horizontal="left"/>
    </xf>
    <xf numFmtId="10" fontId="11" fillId="34" borderId="0" xfId="333" applyNumberFormat="1" applyFont="1" applyFill="1"/>
    <xf numFmtId="0" fontId="11" fillId="34" borderId="0" xfId="333" applyFont="1" applyFill="1"/>
    <xf numFmtId="3" fontId="11" fillId="34" borderId="0" xfId="333" applyNumberFormat="1" applyFont="1" applyFill="1"/>
    <xf numFmtId="2" fontId="11" fillId="34" borderId="0" xfId="333" applyNumberFormat="1" applyFont="1" applyFill="1"/>
    <xf numFmtId="37" fontId="11" fillId="34" borderId="0" xfId="333" applyNumberFormat="1" applyFont="1" applyFill="1"/>
    <xf numFmtId="0" fontId="11" fillId="34" borderId="0" xfId="333" applyFont="1" applyFill="1" applyAlignment="1">
      <alignment horizontal="center"/>
    </xf>
    <xf numFmtId="10" fontId="11" fillId="0" borderId="0" xfId="333" applyNumberFormat="1" applyFont="1"/>
    <xf numFmtId="4" fontId="11" fillId="0" borderId="0" xfId="333" applyNumberFormat="1" applyFont="1"/>
    <xf numFmtId="37" fontId="11" fillId="0" borderId="0" xfId="333" applyNumberFormat="1" applyFont="1" applyAlignment="1">
      <alignment horizontal="right"/>
    </xf>
    <xf numFmtId="3" fontId="11" fillId="0" borderId="0" xfId="333" applyNumberFormat="1" applyFont="1" applyAlignment="1">
      <alignment horizontal="right"/>
    </xf>
    <xf numFmtId="0" fontId="11" fillId="0" borderId="1" xfId="333" applyFont="1" applyBorder="1" applyAlignment="1">
      <alignment horizontal="right"/>
    </xf>
    <xf numFmtId="0" fontId="11" fillId="0" borderId="0" xfId="333" applyFont="1" applyAlignment="1">
      <alignment horizontal="right"/>
    </xf>
    <xf numFmtId="4" fontId="11" fillId="0" borderId="1" xfId="333" applyNumberFormat="1" applyFont="1" applyBorder="1" applyAlignment="1">
      <alignment horizontal="right"/>
    </xf>
    <xf numFmtId="4" fontId="11" fillId="0" borderId="2" xfId="333" applyNumberFormat="1" applyFont="1" applyBorder="1" applyAlignment="1">
      <alignment horizontal="right"/>
    </xf>
    <xf numFmtId="0" fontId="11" fillId="0" borderId="2" xfId="333" applyFont="1" applyBorder="1" applyAlignment="1">
      <alignment horizontal="right"/>
    </xf>
    <xf numFmtId="0" fontId="11" fillId="0" borderId="1" xfId="333" applyFont="1" applyBorder="1"/>
    <xf numFmtId="0" fontId="11" fillId="0" borderId="0" xfId="333" applyFont="1" applyAlignment="1">
      <alignment horizontal="center"/>
    </xf>
    <xf numFmtId="0" fontId="12" fillId="0" borderId="0" xfId="333" applyFont="1" applyAlignment="1">
      <alignment horizontal="left" wrapText="1"/>
    </xf>
    <xf numFmtId="0" fontId="36" fillId="0" borderId="0" xfId="333" applyAlignment="1">
      <alignment horizontal="center"/>
    </xf>
    <xf numFmtId="0" fontId="12" fillId="0" borderId="0" xfId="333" applyFont="1" applyAlignment="1">
      <alignment horizontal="center"/>
    </xf>
    <xf numFmtId="0" fontId="0" fillId="0" borderId="0" xfId="0" applyAlignment="1">
      <alignment horizontal="left"/>
    </xf>
    <xf numFmtId="3" fontId="0" fillId="0" borderId="3" xfId="0" applyNumberFormat="1" applyBorder="1"/>
    <xf numFmtId="3" fontId="1" fillId="0" borderId="0" xfId="334" applyNumberFormat="1"/>
    <xf numFmtId="0" fontId="1" fillId="0" borderId="0" xfId="334"/>
    <xf numFmtId="3" fontId="11" fillId="0" borderId="0" xfId="0" applyNumberFormat="1" applyFont="1"/>
    <xf numFmtId="3" fontId="11" fillId="0" borderId="0" xfId="315" applyNumberFormat="1"/>
    <xf numFmtId="3" fontId="11" fillId="0" borderId="0" xfId="0" applyNumberFormat="1" applyFont="1" applyAlignment="1">
      <alignment horizontal="right"/>
    </xf>
    <xf numFmtId="0" fontId="37" fillId="0" borderId="0" xfId="1" applyFont="1" applyAlignment="1">
      <alignment horizontal="center"/>
    </xf>
    <xf numFmtId="0" fontId="0" fillId="0" borderId="0" xfId="0" applyAlignment="1">
      <alignment horizontal="left"/>
    </xf>
    <xf numFmtId="0" fontId="11" fillId="0" borderId="2" xfId="333" applyFont="1" applyBorder="1" applyAlignment="1">
      <alignment horizontal="center"/>
    </xf>
    <xf numFmtId="0" fontId="12" fillId="0" borderId="0" xfId="333" applyFont="1" applyAlignment="1">
      <alignment horizontal="center"/>
    </xf>
    <xf numFmtId="0" fontId="36" fillId="0" borderId="0" xfId="333" applyAlignment="1">
      <alignment horizontal="center"/>
    </xf>
    <xf numFmtId="0" fontId="11" fillId="0" borderId="0" xfId="333" applyFont="1" applyAlignment="1">
      <alignment horizontal="center"/>
    </xf>
    <xf numFmtId="0" fontId="12" fillId="0" borderId="13" xfId="333" applyFont="1" applyBorder="1" applyAlignment="1">
      <alignment horizontal="left" wrapText="1"/>
    </xf>
    <xf numFmtId="0" fontId="12" fillId="0" borderId="14" xfId="333" applyFont="1" applyBorder="1" applyAlignment="1">
      <alignment horizontal="left" wrapText="1"/>
    </xf>
    <xf numFmtId="0" fontId="12" fillId="0" borderId="15" xfId="333" applyFont="1" applyBorder="1" applyAlignment="1">
      <alignment horizontal="left" wrapText="1"/>
    </xf>
    <xf numFmtId="0" fontId="12" fillId="0" borderId="16" xfId="333" applyFont="1" applyBorder="1" applyAlignment="1">
      <alignment horizontal="left" wrapText="1"/>
    </xf>
    <xf numFmtId="0" fontId="12" fillId="0" borderId="17" xfId="333" applyFont="1" applyBorder="1" applyAlignment="1">
      <alignment horizontal="left" wrapText="1"/>
    </xf>
    <xf numFmtId="0" fontId="12" fillId="0" borderId="18" xfId="333" applyFont="1" applyBorder="1" applyAlignment="1">
      <alignment horizontal="left" wrapText="1"/>
    </xf>
  </cellXfs>
  <cellStyles count="335">
    <cellStyle name="20% - Accent1" xfId="21" builtinId="30" customBuiltin="1"/>
    <cellStyle name="20% - Accent1 2" xfId="53" xr:uid="{00000000-0005-0000-0000-000001000000}"/>
    <cellStyle name="20% - Accent1 2 2" xfId="83" xr:uid="{00000000-0005-0000-0000-000002000000}"/>
    <cellStyle name="20% - Accent1 2 2 2" xfId="186" xr:uid="{00000000-0005-0000-0000-000003000000}"/>
    <cellStyle name="20% - Accent1 2 3" xfId="112" xr:uid="{00000000-0005-0000-0000-000004000000}"/>
    <cellStyle name="20% - Accent1 2 3 2" xfId="187" xr:uid="{00000000-0005-0000-0000-000005000000}"/>
    <cellStyle name="20% - Accent1 2 4" xfId="142" xr:uid="{00000000-0005-0000-0000-000006000000}"/>
    <cellStyle name="20% - Accent1 2 4 2" xfId="188" xr:uid="{00000000-0005-0000-0000-000007000000}"/>
    <cellStyle name="20% - Accent1 2 5" xfId="171" xr:uid="{00000000-0005-0000-0000-000008000000}"/>
    <cellStyle name="20% - Accent1 2 5 2" xfId="189" xr:uid="{00000000-0005-0000-0000-000009000000}"/>
    <cellStyle name="20% - Accent1 2 6" xfId="185" xr:uid="{00000000-0005-0000-0000-00000A000000}"/>
    <cellStyle name="20% - Accent1 3" xfId="67" xr:uid="{00000000-0005-0000-0000-00000B000000}"/>
    <cellStyle name="20% - Accent1 3 2" xfId="190" xr:uid="{00000000-0005-0000-0000-00000C000000}"/>
    <cellStyle name="20% - Accent1 4" xfId="96" xr:uid="{00000000-0005-0000-0000-00000D000000}"/>
    <cellStyle name="20% - Accent1 4 2" xfId="191" xr:uid="{00000000-0005-0000-0000-00000E000000}"/>
    <cellStyle name="20% - Accent1 5" xfId="126" xr:uid="{00000000-0005-0000-0000-00000F000000}"/>
    <cellStyle name="20% - Accent1 5 2" xfId="192" xr:uid="{00000000-0005-0000-0000-000010000000}"/>
    <cellStyle name="20% - Accent1 6" xfId="155" xr:uid="{00000000-0005-0000-0000-000011000000}"/>
    <cellStyle name="20% - Accent1 6 2" xfId="193" xr:uid="{00000000-0005-0000-0000-000012000000}"/>
    <cellStyle name="20% - Accent1 7" xfId="184" xr:uid="{00000000-0005-0000-0000-000013000000}"/>
    <cellStyle name="20% - Accent2" xfId="25" builtinId="34" customBuiltin="1"/>
    <cellStyle name="20% - Accent2 2" xfId="55" xr:uid="{00000000-0005-0000-0000-000015000000}"/>
    <cellStyle name="20% - Accent2 2 2" xfId="85" xr:uid="{00000000-0005-0000-0000-000016000000}"/>
    <cellStyle name="20% - Accent2 2 2 2" xfId="196" xr:uid="{00000000-0005-0000-0000-000017000000}"/>
    <cellStyle name="20% - Accent2 2 3" xfId="114" xr:uid="{00000000-0005-0000-0000-000018000000}"/>
    <cellStyle name="20% - Accent2 2 3 2" xfId="197" xr:uid="{00000000-0005-0000-0000-000019000000}"/>
    <cellStyle name="20% - Accent2 2 4" xfId="144" xr:uid="{00000000-0005-0000-0000-00001A000000}"/>
    <cellStyle name="20% - Accent2 2 4 2" xfId="198" xr:uid="{00000000-0005-0000-0000-00001B000000}"/>
    <cellStyle name="20% - Accent2 2 5" xfId="173" xr:uid="{00000000-0005-0000-0000-00001C000000}"/>
    <cellStyle name="20% - Accent2 2 5 2" xfId="199" xr:uid="{00000000-0005-0000-0000-00001D000000}"/>
    <cellStyle name="20% - Accent2 2 6" xfId="195" xr:uid="{00000000-0005-0000-0000-00001E000000}"/>
    <cellStyle name="20% - Accent2 3" xfId="69" xr:uid="{00000000-0005-0000-0000-00001F000000}"/>
    <cellStyle name="20% - Accent2 3 2" xfId="200" xr:uid="{00000000-0005-0000-0000-000020000000}"/>
    <cellStyle name="20% - Accent2 4" xfId="98" xr:uid="{00000000-0005-0000-0000-000021000000}"/>
    <cellStyle name="20% - Accent2 4 2" xfId="201" xr:uid="{00000000-0005-0000-0000-000022000000}"/>
    <cellStyle name="20% - Accent2 5" xfId="128" xr:uid="{00000000-0005-0000-0000-000023000000}"/>
    <cellStyle name="20% - Accent2 5 2" xfId="202" xr:uid="{00000000-0005-0000-0000-000024000000}"/>
    <cellStyle name="20% - Accent2 6" xfId="157" xr:uid="{00000000-0005-0000-0000-000025000000}"/>
    <cellStyle name="20% - Accent2 6 2" xfId="203" xr:uid="{00000000-0005-0000-0000-000026000000}"/>
    <cellStyle name="20% - Accent2 7" xfId="194" xr:uid="{00000000-0005-0000-0000-000027000000}"/>
    <cellStyle name="20% - Accent3" xfId="29" builtinId="38" customBuiltin="1"/>
    <cellStyle name="20% - Accent3 2" xfId="57" xr:uid="{00000000-0005-0000-0000-000029000000}"/>
    <cellStyle name="20% - Accent3 2 2" xfId="87" xr:uid="{00000000-0005-0000-0000-00002A000000}"/>
    <cellStyle name="20% - Accent3 2 2 2" xfId="206" xr:uid="{00000000-0005-0000-0000-00002B000000}"/>
    <cellStyle name="20% - Accent3 2 3" xfId="116" xr:uid="{00000000-0005-0000-0000-00002C000000}"/>
    <cellStyle name="20% - Accent3 2 3 2" xfId="207" xr:uid="{00000000-0005-0000-0000-00002D000000}"/>
    <cellStyle name="20% - Accent3 2 4" xfId="146" xr:uid="{00000000-0005-0000-0000-00002E000000}"/>
    <cellStyle name="20% - Accent3 2 4 2" xfId="208" xr:uid="{00000000-0005-0000-0000-00002F000000}"/>
    <cellStyle name="20% - Accent3 2 5" xfId="175" xr:uid="{00000000-0005-0000-0000-000030000000}"/>
    <cellStyle name="20% - Accent3 2 5 2" xfId="209" xr:uid="{00000000-0005-0000-0000-000031000000}"/>
    <cellStyle name="20% - Accent3 2 6" xfId="205" xr:uid="{00000000-0005-0000-0000-000032000000}"/>
    <cellStyle name="20% - Accent3 3" xfId="71" xr:uid="{00000000-0005-0000-0000-000033000000}"/>
    <cellStyle name="20% - Accent3 3 2" xfId="210" xr:uid="{00000000-0005-0000-0000-000034000000}"/>
    <cellStyle name="20% - Accent3 4" xfId="100" xr:uid="{00000000-0005-0000-0000-000035000000}"/>
    <cellStyle name="20% - Accent3 4 2" xfId="211" xr:uid="{00000000-0005-0000-0000-000036000000}"/>
    <cellStyle name="20% - Accent3 5" xfId="130" xr:uid="{00000000-0005-0000-0000-000037000000}"/>
    <cellStyle name="20% - Accent3 5 2" xfId="212" xr:uid="{00000000-0005-0000-0000-000038000000}"/>
    <cellStyle name="20% - Accent3 6" xfId="159" xr:uid="{00000000-0005-0000-0000-000039000000}"/>
    <cellStyle name="20% - Accent3 6 2" xfId="213" xr:uid="{00000000-0005-0000-0000-00003A000000}"/>
    <cellStyle name="20% - Accent3 7" xfId="204" xr:uid="{00000000-0005-0000-0000-00003B000000}"/>
    <cellStyle name="20% - Accent4" xfId="33" builtinId="42" customBuiltin="1"/>
    <cellStyle name="20% - Accent4 2" xfId="59" xr:uid="{00000000-0005-0000-0000-00003D000000}"/>
    <cellStyle name="20% - Accent4 2 2" xfId="89" xr:uid="{00000000-0005-0000-0000-00003E000000}"/>
    <cellStyle name="20% - Accent4 2 2 2" xfId="216" xr:uid="{00000000-0005-0000-0000-00003F000000}"/>
    <cellStyle name="20% - Accent4 2 3" xfId="118" xr:uid="{00000000-0005-0000-0000-000040000000}"/>
    <cellStyle name="20% - Accent4 2 3 2" xfId="217" xr:uid="{00000000-0005-0000-0000-000041000000}"/>
    <cellStyle name="20% - Accent4 2 4" xfId="148" xr:uid="{00000000-0005-0000-0000-000042000000}"/>
    <cellStyle name="20% - Accent4 2 4 2" xfId="218" xr:uid="{00000000-0005-0000-0000-000043000000}"/>
    <cellStyle name="20% - Accent4 2 5" xfId="177" xr:uid="{00000000-0005-0000-0000-000044000000}"/>
    <cellStyle name="20% - Accent4 2 5 2" xfId="219" xr:uid="{00000000-0005-0000-0000-000045000000}"/>
    <cellStyle name="20% - Accent4 2 6" xfId="215" xr:uid="{00000000-0005-0000-0000-000046000000}"/>
    <cellStyle name="20% - Accent4 3" xfId="73" xr:uid="{00000000-0005-0000-0000-000047000000}"/>
    <cellStyle name="20% - Accent4 3 2" xfId="220" xr:uid="{00000000-0005-0000-0000-000048000000}"/>
    <cellStyle name="20% - Accent4 4" xfId="102" xr:uid="{00000000-0005-0000-0000-000049000000}"/>
    <cellStyle name="20% - Accent4 4 2" xfId="221" xr:uid="{00000000-0005-0000-0000-00004A000000}"/>
    <cellStyle name="20% - Accent4 5" xfId="132" xr:uid="{00000000-0005-0000-0000-00004B000000}"/>
    <cellStyle name="20% - Accent4 5 2" xfId="222" xr:uid="{00000000-0005-0000-0000-00004C000000}"/>
    <cellStyle name="20% - Accent4 6" xfId="161" xr:uid="{00000000-0005-0000-0000-00004D000000}"/>
    <cellStyle name="20% - Accent4 6 2" xfId="223" xr:uid="{00000000-0005-0000-0000-00004E000000}"/>
    <cellStyle name="20% - Accent4 7" xfId="214" xr:uid="{00000000-0005-0000-0000-00004F000000}"/>
    <cellStyle name="20% - Accent5" xfId="37" builtinId="46" customBuiltin="1"/>
    <cellStyle name="20% - Accent5 2" xfId="61" xr:uid="{00000000-0005-0000-0000-000051000000}"/>
    <cellStyle name="20% - Accent5 2 2" xfId="91" xr:uid="{00000000-0005-0000-0000-000052000000}"/>
    <cellStyle name="20% - Accent5 2 2 2" xfId="226" xr:uid="{00000000-0005-0000-0000-000053000000}"/>
    <cellStyle name="20% - Accent5 2 3" xfId="120" xr:uid="{00000000-0005-0000-0000-000054000000}"/>
    <cellStyle name="20% - Accent5 2 3 2" xfId="227" xr:uid="{00000000-0005-0000-0000-000055000000}"/>
    <cellStyle name="20% - Accent5 2 4" xfId="150" xr:uid="{00000000-0005-0000-0000-000056000000}"/>
    <cellStyle name="20% - Accent5 2 4 2" xfId="228" xr:uid="{00000000-0005-0000-0000-000057000000}"/>
    <cellStyle name="20% - Accent5 2 5" xfId="179" xr:uid="{00000000-0005-0000-0000-000058000000}"/>
    <cellStyle name="20% - Accent5 2 5 2" xfId="229" xr:uid="{00000000-0005-0000-0000-000059000000}"/>
    <cellStyle name="20% - Accent5 2 6" xfId="225" xr:uid="{00000000-0005-0000-0000-00005A000000}"/>
    <cellStyle name="20% - Accent5 3" xfId="75" xr:uid="{00000000-0005-0000-0000-00005B000000}"/>
    <cellStyle name="20% - Accent5 3 2" xfId="230" xr:uid="{00000000-0005-0000-0000-00005C000000}"/>
    <cellStyle name="20% - Accent5 4" xfId="104" xr:uid="{00000000-0005-0000-0000-00005D000000}"/>
    <cellStyle name="20% - Accent5 4 2" xfId="231" xr:uid="{00000000-0005-0000-0000-00005E000000}"/>
    <cellStyle name="20% - Accent5 5" xfId="134" xr:uid="{00000000-0005-0000-0000-00005F000000}"/>
    <cellStyle name="20% - Accent5 5 2" xfId="232" xr:uid="{00000000-0005-0000-0000-000060000000}"/>
    <cellStyle name="20% - Accent5 6" xfId="163" xr:uid="{00000000-0005-0000-0000-000061000000}"/>
    <cellStyle name="20% - Accent5 6 2" xfId="233" xr:uid="{00000000-0005-0000-0000-000062000000}"/>
    <cellStyle name="20% - Accent5 7" xfId="224" xr:uid="{00000000-0005-0000-0000-000063000000}"/>
    <cellStyle name="20% - Accent6" xfId="41" builtinId="50" customBuiltin="1"/>
    <cellStyle name="20% - Accent6 2" xfId="63" xr:uid="{00000000-0005-0000-0000-000065000000}"/>
    <cellStyle name="20% - Accent6 2 2" xfId="93" xr:uid="{00000000-0005-0000-0000-000066000000}"/>
    <cellStyle name="20% - Accent6 2 2 2" xfId="236" xr:uid="{00000000-0005-0000-0000-000067000000}"/>
    <cellStyle name="20% - Accent6 2 3" xfId="122" xr:uid="{00000000-0005-0000-0000-000068000000}"/>
    <cellStyle name="20% - Accent6 2 3 2" xfId="237" xr:uid="{00000000-0005-0000-0000-000069000000}"/>
    <cellStyle name="20% - Accent6 2 4" xfId="152" xr:uid="{00000000-0005-0000-0000-00006A000000}"/>
    <cellStyle name="20% - Accent6 2 4 2" xfId="238" xr:uid="{00000000-0005-0000-0000-00006B000000}"/>
    <cellStyle name="20% - Accent6 2 5" xfId="181" xr:uid="{00000000-0005-0000-0000-00006C000000}"/>
    <cellStyle name="20% - Accent6 2 5 2" xfId="239" xr:uid="{00000000-0005-0000-0000-00006D000000}"/>
    <cellStyle name="20% - Accent6 2 6" xfId="235" xr:uid="{00000000-0005-0000-0000-00006E000000}"/>
    <cellStyle name="20% - Accent6 3" xfId="77" xr:uid="{00000000-0005-0000-0000-00006F000000}"/>
    <cellStyle name="20% - Accent6 3 2" xfId="240" xr:uid="{00000000-0005-0000-0000-000070000000}"/>
    <cellStyle name="20% - Accent6 4" xfId="106" xr:uid="{00000000-0005-0000-0000-000071000000}"/>
    <cellStyle name="20% - Accent6 4 2" xfId="241" xr:uid="{00000000-0005-0000-0000-000072000000}"/>
    <cellStyle name="20% - Accent6 5" xfId="136" xr:uid="{00000000-0005-0000-0000-000073000000}"/>
    <cellStyle name="20% - Accent6 5 2" xfId="242" xr:uid="{00000000-0005-0000-0000-000074000000}"/>
    <cellStyle name="20% - Accent6 6" xfId="165" xr:uid="{00000000-0005-0000-0000-000075000000}"/>
    <cellStyle name="20% - Accent6 6 2" xfId="243" xr:uid="{00000000-0005-0000-0000-000076000000}"/>
    <cellStyle name="20% - Accent6 7" xfId="234" xr:uid="{00000000-0005-0000-0000-000077000000}"/>
    <cellStyle name="40% - Accent1" xfId="22" builtinId="31" customBuiltin="1"/>
    <cellStyle name="40% - Accent1 2" xfId="54" xr:uid="{00000000-0005-0000-0000-000079000000}"/>
    <cellStyle name="40% - Accent1 2 2" xfId="84" xr:uid="{00000000-0005-0000-0000-00007A000000}"/>
    <cellStyle name="40% - Accent1 2 2 2" xfId="246" xr:uid="{00000000-0005-0000-0000-00007B000000}"/>
    <cellStyle name="40% - Accent1 2 3" xfId="113" xr:uid="{00000000-0005-0000-0000-00007C000000}"/>
    <cellStyle name="40% - Accent1 2 3 2" xfId="247" xr:uid="{00000000-0005-0000-0000-00007D000000}"/>
    <cellStyle name="40% - Accent1 2 4" xfId="143" xr:uid="{00000000-0005-0000-0000-00007E000000}"/>
    <cellStyle name="40% - Accent1 2 4 2" xfId="248" xr:uid="{00000000-0005-0000-0000-00007F000000}"/>
    <cellStyle name="40% - Accent1 2 5" xfId="172" xr:uid="{00000000-0005-0000-0000-000080000000}"/>
    <cellStyle name="40% - Accent1 2 5 2" xfId="249" xr:uid="{00000000-0005-0000-0000-000081000000}"/>
    <cellStyle name="40% - Accent1 2 6" xfId="245" xr:uid="{00000000-0005-0000-0000-000082000000}"/>
    <cellStyle name="40% - Accent1 3" xfId="68" xr:uid="{00000000-0005-0000-0000-000083000000}"/>
    <cellStyle name="40% - Accent1 3 2" xfId="250" xr:uid="{00000000-0005-0000-0000-000084000000}"/>
    <cellStyle name="40% - Accent1 4" xfId="97" xr:uid="{00000000-0005-0000-0000-000085000000}"/>
    <cellStyle name="40% - Accent1 4 2" xfId="251" xr:uid="{00000000-0005-0000-0000-000086000000}"/>
    <cellStyle name="40% - Accent1 5" xfId="127" xr:uid="{00000000-0005-0000-0000-000087000000}"/>
    <cellStyle name="40% - Accent1 5 2" xfId="252" xr:uid="{00000000-0005-0000-0000-000088000000}"/>
    <cellStyle name="40% - Accent1 6" xfId="156" xr:uid="{00000000-0005-0000-0000-000089000000}"/>
    <cellStyle name="40% - Accent1 6 2" xfId="253" xr:uid="{00000000-0005-0000-0000-00008A000000}"/>
    <cellStyle name="40% - Accent1 7" xfId="244" xr:uid="{00000000-0005-0000-0000-00008B000000}"/>
    <cellStyle name="40% - Accent2" xfId="26" builtinId="35" customBuiltin="1"/>
    <cellStyle name="40% - Accent2 2" xfId="56" xr:uid="{00000000-0005-0000-0000-00008D000000}"/>
    <cellStyle name="40% - Accent2 2 2" xfId="86" xr:uid="{00000000-0005-0000-0000-00008E000000}"/>
    <cellStyle name="40% - Accent2 2 2 2" xfId="256" xr:uid="{00000000-0005-0000-0000-00008F000000}"/>
    <cellStyle name="40% - Accent2 2 3" xfId="115" xr:uid="{00000000-0005-0000-0000-000090000000}"/>
    <cellStyle name="40% - Accent2 2 3 2" xfId="257" xr:uid="{00000000-0005-0000-0000-000091000000}"/>
    <cellStyle name="40% - Accent2 2 4" xfId="145" xr:uid="{00000000-0005-0000-0000-000092000000}"/>
    <cellStyle name="40% - Accent2 2 4 2" xfId="258" xr:uid="{00000000-0005-0000-0000-000093000000}"/>
    <cellStyle name="40% - Accent2 2 5" xfId="174" xr:uid="{00000000-0005-0000-0000-000094000000}"/>
    <cellStyle name="40% - Accent2 2 5 2" xfId="259" xr:uid="{00000000-0005-0000-0000-000095000000}"/>
    <cellStyle name="40% - Accent2 2 6" xfId="255" xr:uid="{00000000-0005-0000-0000-000096000000}"/>
    <cellStyle name="40% - Accent2 3" xfId="70" xr:uid="{00000000-0005-0000-0000-000097000000}"/>
    <cellStyle name="40% - Accent2 3 2" xfId="260" xr:uid="{00000000-0005-0000-0000-000098000000}"/>
    <cellStyle name="40% - Accent2 4" xfId="99" xr:uid="{00000000-0005-0000-0000-000099000000}"/>
    <cellStyle name="40% - Accent2 4 2" xfId="261" xr:uid="{00000000-0005-0000-0000-00009A000000}"/>
    <cellStyle name="40% - Accent2 5" xfId="129" xr:uid="{00000000-0005-0000-0000-00009B000000}"/>
    <cellStyle name="40% - Accent2 5 2" xfId="262" xr:uid="{00000000-0005-0000-0000-00009C000000}"/>
    <cellStyle name="40% - Accent2 6" xfId="158" xr:uid="{00000000-0005-0000-0000-00009D000000}"/>
    <cellStyle name="40% - Accent2 6 2" xfId="263" xr:uid="{00000000-0005-0000-0000-00009E000000}"/>
    <cellStyle name="40% - Accent2 7" xfId="254" xr:uid="{00000000-0005-0000-0000-00009F000000}"/>
    <cellStyle name="40% - Accent3" xfId="30" builtinId="39" customBuiltin="1"/>
    <cellStyle name="40% - Accent3 2" xfId="58" xr:uid="{00000000-0005-0000-0000-0000A1000000}"/>
    <cellStyle name="40% - Accent3 2 2" xfId="88" xr:uid="{00000000-0005-0000-0000-0000A2000000}"/>
    <cellStyle name="40% - Accent3 2 2 2" xfId="266" xr:uid="{00000000-0005-0000-0000-0000A3000000}"/>
    <cellStyle name="40% - Accent3 2 3" xfId="117" xr:uid="{00000000-0005-0000-0000-0000A4000000}"/>
    <cellStyle name="40% - Accent3 2 3 2" xfId="267" xr:uid="{00000000-0005-0000-0000-0000A5000000}"/>
    <cellStyle name="40% - Accent3 2 4" xfId="147" xr:uid="{00000000-0005-0000-0000-0000A6000000}"/>
    <cellStyle name="40% - Accent3 2 4 2" xfId="268" xr:uid="{00000000-0005-0000-0000-0000A7000000}"/>
    <cellStyle name="40% - Accent3 2 5" xfId="176" xr:uid="{00000000-0005-0000-0000-0000A8000000}"/>
    <cellStyle name="40% - Accent3 2 5 2" xfId="269" xr:uid="{00000000-0005-0000-0000-0000A9000000}"/>
    <cellStyle name="40% - Accent3 2 6" xfId="265" xr:uid="{00000000-0005-0000-0000-0000AA000000}"/>
    <cellStyle name="40% - Accent3 3" xfId="72" xr:uid="{00000000-0005-0000-0000-0000AB000000}"/>
    <cellStyle name="40% - Accent3 3 2" xfId="270" xr:uid="{00000000-0005-0000-0000-0000AC000000}"/>
    <cellStyle name="40% - Accent3 4" xfId="101" xr:uid="{00000000-0005-0000-0000-0000AD000000}"/>
    <cellStyle name="40% - Accent3 4 2" xfId="271" xr:uid="{00000000-0005-0000-0000-0000AE000000}"/>
    <cellStyle name="40% - Accent3 5" xfId="131" xr:uid="{00000000-0005-0000-0000-0000AF000000}"/>
    <cellStyle name="40% - Accent3 5 2" xfId="272" xr:uid="{00000000-0005-0000-0000-0000B0000000}"/>
    <cellStyle name="40% - Accent3 6" xfId="160" xr:uid="{00000000-0005-0000-0000-0000B1000000}"/>
    <cellStyle name="40% - Accent3 6 2" xfId="273" xr:uid="{00000000-0005-0000-0000-0000B2000000}"/>
    <cellStyle name="40% - Accent3 7" xfId="264" xr:uid="{00000000-0005-0000-0000-0000B3000000}"/>
    <cellStyle name="40% - Accent4" xfId="34" builtinId="43" customBuiltin="1"/>
    <cellStyle name="40% - Accent4 2" xfId="60" xr:uid="{00000000-0005-0000-0000-0000B5000000}"/>
    <cellStyle name="40% - Accent4 2 2" xfId="90" xr:uid="{00000000-0005-0000-0000-0000B6000000}"/>
    <cellStyle name="40% - Accent4 2 2 2" xfId="276" xr:uid="{00000000-0005-0000-0000-0000B7000000}"/>
    <cellStyle name="40% - Accent4 2 3" xfId="119" xr:uid="{00000000-0005-0000-0000-0000B8000000}"/>
    <cellStyle name="40% - Accent4 2 3 2" xfId="277" xr:uid="{00000000-0005-0000-0000-0000B9000000}"/>
    <cellStyle name="40% - Accent4 2 4" xfId="149" xr:uid="{00000000-0005-0000-0000-0000BA000000}"/>
    <cellStyle name="40% - Accent4 2 4 2" xfId="278" xr:uid="{00000000-0005-0000-0000-0000BB000000}"/>
    <cellStyle name="40% - Accent4 2 5" xfId="178" xr:uid="{00000000-0005-0000-0000-0000BC000000}"/>
    <cellStyle name="40% - Accent4 2 5 2" xfId="279" xr:uid="{00000000-0005-0000-0000-0000BD000000}"/>
    <cellStyle name="40% - Accent4 2 6" xfId="275" xr:uid="{00000000-0005-0000-0000-0000BE000000}"/>
    <cellStyle name="40% - Accent4 3" xfId="74" xr:uid="{00000000-0005-0000-0000-0000BF000000}"/>
    <cellStyle name="40% - Accent4 3 2" xfId="280" xr:uid="{00000000-0005-0000-0000-0000C0000000}"/>
    <cellStyle name="40% - Accent4 4" xfId="103" xr:uid="{00000000-0005-0000-0000-0000C1000000}"/>
    <cellStyle name="40% - Accent4 4 2" xfId="281" xr:uid="{00000000-0005-0000-0000-0000C2000000}"/>
    <cellStyle name="40% - Accent4 5" xfId="133" xr:uid="{00000000-0005-0000-0000-0000C3000000}"/>
    <cellStyle name="40% - Accent4 5 2" xfId="282" xr:uid="{00000000-0005-0000-0000-0000C4000000}"/>
    <cellStyle name="40% - Accent4 6" xfId="162" xr:uid="{00000000-0005-0000-0000-0000C5000000}"/>
    <cellStyle name="40% - Accent4 6 2" xfId="283" xr:uid="{00000000-0005-0000-0000-0000C6000000}"/>
    <cellStyle name="40% - Accent4 7" xfId="274" xr:uid="{00000000-0005-0000-0000-0000C7000000}"/>
    <cellStyle name="40% - Accent5" xfId="38" builtinId="47" customBuiltin="1"/>
    <cellStyle name="40% - Accent5 2" xfId="62" xr:uid="{00000000-0005-0000-0000-0000C9000000}"/>
    <cellStyle name="40% - Accent5 2 2" xfId="92" xr:uid="{00000000-0005-0000-0000-0000CA000000}"/>
    <cellStyle name="40% - Accent5 2 2 2" xfId="286" xr:uid="{00000000-0005-0000-0000-0000CB000000}"/>
    <cellStyle name="40% - Accent5 2 3" xfId="121" xr:uid="{00000000-0005-0000-0000-0000CC000000}"/>
    <cellStyle name="40% - Accent5 2 3 2" xfId="287" xr:uid="{00000000-0005-0000-0000-0000CD000000}"/>
    <cellStyle name="40% - Accent5 2 4" xfId="151" xr:uid="{00000000-0005-0000-0000-0000CE000000}"/>
    <cellStyle name="40% - Accent5 2 4 2" xfId="288" xr:uid="{00000000-0005-0000-0000-0000CF000000}"/>
    <cellStyle name="40% - Accent5 2 5" xfId="180" xr:uid="{00000000-0005-0000-0000-0000D0000000}"/>
    <cellStyle name="40% - Accent5 2 5 2" xfId="289" xr:uid="{00000000-0005-0000-0000-0000D1000000}"/>
    <cellStyle name="40% - Accent5 2 6" xfId="285" xr:uid="{00000000-0005-0000-0000-0000D2000000}"/>
    <cellStyle name="40% - Accent5 3" xfId="76" xr:uid="{00000000-0005-0000-0000-0000D3000000}"/>
    <cellStyle name="40% - Accent5 3 2" xfId="290" xr:uid="{00000000-0005-0000-0000-0000D4000000}"/>
    <cellStyle name="40% - Accent5 4" xfId="105" xr:uid="{00000000-0005-0000-0000-0000D5000000}"/>
    <cellStyle name="40% - Accent5 4 2" xfId="291" xr:uid="{00000000-0005-0000-0000-0000D6000000}"/>
    <cellStyle name="40% - Accent5 5" xfId="135" xr:uid="{00000000-0005-0000-0000-0000D7000000}"/>
    <cellStyle name="40% - Accent5 5 2" xfId="292" xr:uid="{00000000-0005-0000-0000-0000D8000000}"/>
    <cellStyle name="40% - Accent5 6" xfId="164" xr:uid="{00000000-0005-0000-0000-0000D9000000}"/>
    <cellStyle name="40% - Accent5 6 2" xfId="293" xr:uid="{00000000-0005-0000-0000-0000DA000000}"/>
    <cellStyle name="40% - Accent5 7" xfId="284" xr:uid="{00000000-0005-0000-0000-0000DB000000}"/>
    <cellStyle name="40% - Accent6" xfId="42" builtinId="51" customBuiltin="1"/>
    <cellStyle name="40% - Accent6 2" xfId="64" xr:uid="{00000000-0005-0000-0000-0000DD000000}"/>
    <cellStyle name="40% - Accent6 2 2" xfId="94" xr:uid="{00000000-0005-0000-0000-0000DE000000}"/>
    <cellStyle name="40% - Accent6 2 2 2" xfId="296" xr:uid="{00000000-0005-0000-0000-0000DF000000}"/>
    <cellStyle name="40% - Accent6 2 3" xfId="123" xr:uid="{00000000-0005-0000-0000-0000E0000000}"/>
    <cellStyle name="40% - Accent6 2 3 2" xfId="297" xr:uid="{00000000-0005-0000-0000-0000E1000000}"/>
    <cellStyle name="40% - Accent6 2 4" xfId="153" xr:uid="{00000000-0005-0000-0000-0000E2000000}"/>
    <cellStyle name="40% - Accent6 2 4 2" xfId="298" xr:uid="{00000000-0005-0000-0000-0000E3000000}"/>
    <cellStyle name="40% - Accent6 2 5" xfId="182" xr:uid="{00000000-0005-0000-0000-0000E4000000}"/>
    <cellStyle name="40% - Accent6 2 5 2" xfId="299" xr:uid="{00000000-0005-0000-0000-0000E5000000}"/>
    <cellStyle name="40% - Accent6 2 6" xfId="295" xr:uid="{00000000-0005-0000-0000-0000E6000000}"/>
    <cellStyle name="40% - Accent6 3" xfId="78" xr:uid="{00000000-0005-0000-0000-0000E7000000}"/>
    <cellStyle name="40% - Accent6 3 2" xfId="300" xr:uid="{00000000-0005-0000-0000-0000E8000000}"/>
    <cellStyle name="40% - Accent6 4" xfId="107" xr:uid="{00000000-0005-0000-0000-0000E9000000}"/>
    <cellStyle name="40% - Accent6 4 2" xfId="301" xr:uid="{00000000-0005-0000-0000-0000EA000000}"/>
    <cellStyle name="40% - Accent6 5" xfId="137" xr:uid="{00000000-0005-0000-0000-0000EB000000}"/>
    <cellStyle name="40% - Accent6 5 2" xfId="302" xr:uid="{00000000-0005-0000-0000-0000EC000000}"/>
    <cellStyle name="40% - Accent6 6" xfId="166" xr:uid="{00000000-0005-0000-0000-0000ED000000}"/>
    <cellStyle name="40% - Accent6 6 2" xfId="303" xr:uid="{00000000-0005-0000-0000-0000EE000000}"/>
    <cellStyle name="40% - Accent6 7" xfId="294" xr:uid="{00000000-0005-0000-0000-0000EF000000}"/>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Comma 2" xfId="125" xr:uid="{00000000-0005-0000-0000-0000FF000000}"/>
    <cellStyle name="Explanatory Text" xfId="18" builtinId="53" customBuiltin="1"/>
    <cellStyle name="Followed Hyperlink" xfId="50" builtinId="9"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49" builtinId="8" customBuiltin="1"/>
    <cellStyle name="Hyperlink 2" xfId="65" xr:uid="{00000000-0005-0000-0000-000008010000}"/>
    <cellStyle name="Input" xfId="12" builtinId="20" customBuiltin="1"/>
    <cellStyle name="Linked Cell" xfId="15" builtinId="24" customBuiltin="1"/>
    <cellStyle name="Neutral" xfId="11" builtinId="28" customBuiltin="1"/>
    <cellStyle name="Normal" xfId="0" builtinId="0"/>
    <cellStyle name="Normal 10" xfId="332" xr:uid="{60ACD75E-BE50-475D-9DF0-C882B83E7EF4}"/>
    <cellStyle name="Normal 11" xfId="333" xr:uid="{E335B564-7560-48C1-8915-8517FB5091E1}"/>
    <cellStyle name="Normal 2" xfId="1" xr:uid="{00000000-0005-0000-0000-00000D010000}"/>
    <cellStyle name="Normal 2 2" xfId="3" xr:uid="{00000000-0005-0000-0000-00000E010000}"/>
    <cellStyle name="Normal 2 3" xfId="46" xr:uid="{00000000-0005-0000-0000-00000F010000}"/>
    <cellStyle name="Normal 2 4" xfId="304" xr:uid="{00000000-0005-0000-0000-000010010000}"/>
    <cellStyle name="Normal 3" xfId="2" xr:uid="{00000000-0005-0000-0000-000011010000}"/>
    <cellStyle name="Normal 4" xfId="47" xr:uid="{00000000-0005-0000-0000-000012010000}"/>
    <cellStyle name="Normal 4 2" xfId="79" xr:uid="{00000000-0005-0000-0000-000013010000}"/>
    <cellStyle name="Normal 4 2 2" xfId="306" xr:uid="{00000000-0005-0000-0000-000014010000}"/>
    <cellStyle name="Normal 4 3" xfId="108" xr:uid="{00000000-0005-0000-0000-000015010000}"/>
    <cellStyle name="Normal 4 3 2" xfId="307" xr:uid="{00000000-0005-0000-0000-000016010000}"/>
    <cellStyle name="Normal 4 4" xfId="138" xr:uid="{00000000-0005-0000-0000-000017010000}"/>
    <cellStyle name="Normal 4 4 2" xfId="308" xr:uid="{00000000-0005-0000-0000-000018010000}"/>
    <cellStyle name="Normal 4 5" xfId="167" xr:uid="{00000000-0005-0000-0000-000019010000}"/>
    <cellStyle name="Normal 4 5 2" xfId="309" xr:uid="{00000000-0005-0000-0000-00001A010000}"/>
    <cellStyle name="Normal 4 6" xfId="305" xr:uid="{00000000-0005-0000-0000-00001B010000}"/>
    <cellStyle name="Normal 5" xfId="51" xr:uid="{00000000-0005-0000-0000-00001C010000}"/>
    <cellStyle name="Normal 5 2" xfId="81" xr:uid="{00000000-0005-0000-0000-00001D010000}"/>
    <cellStyle name="Normal 5 2 2" xfId="311" xr:uid="{00000000-0005-0000-0000-00001E010000}"/>
    <cellStyle name="Normal 5 3" xfId="110" xr:uid="{00000000-0005-0000-0000-00001F010000}"/>
    <cellStyle name="Normal 5 3 2" xfId="312" xr:uid="{00000000-0005-0000-0000-000020010000}"/>
    <cellStyle name="Normal 5 4" xfId="140" xr:uid="{00000000-0005-0000-0000-000021010000}"/>
    <cellStyle name="Normal 5 4 2" xfId="313" xr:uid="{00000000-0005-0000-0000-000022010000}"/>
    <cellStyle name="Normal 5 5" xfId="169" xr:uid="{00000000-0005-0000-0000-000023010000}"/>
    <cellStyle name="Normal 5 5 2" xfId="314" xr:uid="{00000000-0005-0000-0000-000024010000}"/>
    <cellStyle name="Normal 5 6" xfId="310" xr:uid="{00000000-0005-0000-0000-000025010000}"/>
    <cellStyle name="Normal 6" xfId="66" xr:uid="{00000000-0005-0000-0000-000026010000}"/>
    <cellStyle name="Normal 7" xfId="44" xr:uid="{00000000-0005-0000-0000-000027010000}"/>
    <cellStyle name="Normal 7 2" xfId="95" xr:uid="{00000000-0005-0000-0000-000028010000}"/>
    <cellStyle name="Normal 7 2 2" xfId="316" xr:uid="{00000000-0005-0000-0000-000029010000}"/>
    <cellStyle name="Normal 7 3" xfId="124" xr:uid="{00000000-0005-0000-0000-00002A010000}"/>
    <cellStyle name="Normal 7 3 2" xfId="317" xr:uid="{00000000-0005-0000-0000-00002B010000}"/>
    <cellStyle name="Normal 7 4" xfId="154" xr:uid="{00000000-0005-0000-0000-00002C010000}"/>
    <cellStyle name="Normal 7 4 2" xfId="318" xr:uid="{00000000-0005-0000-0000-00002D010000}"/>
    <cellStyle name="Normal 7 5" xfId="183" xr:uid="{00000000-0005-0000-0000-00002E010000}"/>
    <cellStyle name="Normal 7 5 2" xfId="319" xr:uid="{00000000-0005-0000-0000-00002F010000}"/>
    <cellStyle name="Normal 7 6" xfId="315" xr:uid="{00000000-0005-0000-0000-000030010000}"/>
    <cellStyle name="Normal 8" xfId="330" xr:uid="{00000000-0005-0000-0000-000031010000}"/>
    <cellStyle name="Normal 8 2" xfId="334" xr:uid="{C691934C-14FC-435F-844C-73ABB2795B02}"/>
    <cellStyle name="Normal 9" xfId="331" xr:uid="{00000000-0005-0000-0000-000032010000}"/>
    <cellStyle name="Note 2" xfId="48" xr:uid="{00000000-0005-0000-0000-000033010000}"/>
    <cellStyle name="Note 2 2" xfId="80" xr:uid="{00000000-0005-0000-0000-000034010000}"/>
    <cellStyle name="Note 2 2 2" xfId="321" xr:uid="{00000000-0005-0000-0000-000035010000}"/>
    <cellStyle name="Note 2 3" xfId="109" xr:uid="{00000000-0005-0000-0000-000036010000}"/>
    <cellStyle name="Note 2 3 2" xfId="322" xr:uid="{00000000-0005-0000-0000-000037010000}"/>
    <cellStyle name="Note 2 4" xfId="139" xr:uid="{00000000-0005-0000-0000-000038010000}"/>
    <cellStyle name="Note 2 4 2" xfId="323" xr:uid="{00000000-0005-0000-0000-000039010000}"/>
    <cellStyle name="Note 2 5" xfId="168" xr:uid="{00000000-0005-0000-0000-00003A010000}"/>
    <cellStyle name="Note 2 5 2" xfId="324" xr:uid="{00000000-0005-0000-0000-00003B010000}"/>
    <cellStyle name="Note 2 6" xfId="320" xr:uid="{00000000-0005-0000-0000-00003C010000}"/>
    <cellStyle name="Note 3" xfId="52" xr:uid="{00000000-0005-0000-0000-00003D010000}"/>
    <cellStyle name="Note 3 2" xfId="82" xr:uid="{00000000-0005-0000-0000-00003E010000}"/>
    <cellStyle name="Note 3 2 2" xfId="326" xr:uid="{00000000-0005-0000-0000-00003F010000}"/>
    <cellStyle name="Note 3 3" xfId="111" xr:uid="{00000000-0005-0000-0000-000040010000}"/>
    <cellStyle name="Note 3 3 2" xfId="327" xr:uid="{00000000-0005-0000-0000-000041010000}"/>
    <cellStyle name="Note 3 4" xfId="141" xr:uid="{00000000-0005-0000-0000-000042010000}"/>
    <cellStyle name="Note 3 4 2" xfId="328" xr:uid="{00000000-0005-0000-0000-000043010000}"/>
    <cellStyle name="Note 3 5" xfId="170" xr:uid="{00000000-0005-0000-0000-000044010000}"/>
    <cellStyle name="Note 3 5 2" xfId="329" xr:uid="{00000000-0005-0000-0000-000045010000}"/>
    <cellStyle name="Note 3 6" xfId="325" xr:uid="{00000000-0005-0000-0000-000046010000}"/>
    <cellStyle name="Output" xfId="13" builtinId="21" customBuiltin="1"/>
    <cellStyle name="Percent 2" xfId="45" xr:uid="{00000000-0005-0000-0000-000048010000}"/>
    <cellStyle name="Title" xfId="4" builtinId="15" customBuiltin="1"/>
    <cellStyle name="Total" xfId="19" builtinId="25" customBuiltin="1"/>
    <cellStyle name="Warning Text" xfId="1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1BDB-61C8-42F9-A289-E0538881D1DE}">
  <dimension ref="A1:L444"/>
  <sheetViews>
    <sheetView tabSelected="1" zoomScale="80" zoomScaleNormal="80" workbookViewId="0">
      <selection sqref="A1:E1"/>
    </sheetView>
  </sheetViews>
  <sheetFormatPr defaultRowHeight="12.75" x14ac:dyDescent="0.2"/>
  <cols>
    <col min="1" max="1" width="52.7109375" style="20" customWidth="1"/>
    <col min="2" max="3" width="12.7109375" style="20" customWidth="1"/>
    <col min="4" max="5" width="11.7109375" style="20" customWidth="1"/>
    <col min="6" max="16384" width="9.140625" style="20"/>
  </cols>
  <sheetData>
    <row r="1" spans="1:5" ht="14.1" customHeight="1" x14ac:dyDescent="0.2">
      <c r="A1" s="56" t="s">
        <v>0</v>
      </c>
      <c r="B1" s="56"/>
      <c r="C1" s="56"/>
      <c r="D1" s="56"/>
      <c r="E1" s="56"/>
    </row>
    <row r="2" spans="1:5" ht="14.1" customHeight="1" x14ac:dyDescent="0.2">
      <c r="A2" s="1"/>
    </row>
    <row r="3" spans="1:5" ht="14.1" customHeight="1" x14ac:dyDescent="0.2"/>
    <row r="4" spans="1:5" x14ac:dyDescent="0.2">
      <c r="A4" s="3"/>
      <c r="B4" s="4" t="s">
        <v>1</v>
      </c>
      <c r="C4" s="4" t="s">
        <v>2</v>
      </c>
      <c r="D4" s="4"/>
      <c r="E4" s="4" t="s">
        <v>3</v>
      </c>
    </row>
    <row r="5" spans="1:5" x14ac:dyDescent="0.2">
      <c r="A5" s="2"/>
      <c r="B5" s="5" t="s">
        <v>227</v>
      </c>
      <c r="C5" s="5" t="s">
        <v>273</v>
      </c>
      <c r="D5" s="5" t="s">
        <v>4</v>
      </c>
      <c r="E5" s="5" t="s">
        <v>4</v>
      </c>
    </row>
    <row r="7" spans="1:5" x14ac:dyDescent="0.2">
      <c r="A7" s="20" t="s">
        <v>5</v>
      </c>
      <c r="B7" s="6"/>
      <c r="C7" s="6"/>
      <c r="D7" s="22"/>
      <c r="E7" s="6"/>
    </row>
    <row r="8" spans="1:5" x14ac:dyDescent="0.2">
      <c r="B8" s="6"/>
      <c r="C8" s="6"/>
      <c r="D8" s="22"/>
      <c r="E8" s="6"/>
    </row>
    <row r="9" spans="1:5" x14ac:dyDescent="0.2">
      <c r="A9" s="20" t="s">
        <v>6</v>
      </c>
      <c r="B9" s="6">
        <f>SUM(B100)</f>
        <v>657985</v>
      </c>
      <c r="C9" s="6">
        <f>SUM(C100)</f>
        <v>670104</v>
      </c>
      <c r="D9" s="22">
        <f>SUM(C9-B9)</f>
        <v>12119</v>
      </c>
      <c r="E9" s="7">
        <f>SUM(D9/B9*100)</f>
        <v>1.8418353001968129</v>
      </c>
    </row>
    <row r="10" spans="1:5" x14ac:dyDescent="0.2">
      <c r="B10" s="6"/>
      <c r="C10" s="6"/>
      <c r="D10" s="22"/>
      <c r="E10" s="7"/>
    </row>
    <row r="11" spans="1:5" x14ac:dyDescent="0.2">
      <c r="A11" s="20" t="s">
        <v>274</v>
      </c>
      <c r="B11" s="6">
        <f>SUM(B159)</f>
        <v>750389</v>
      </c>
      <c r="C11" s="6">
        <f>SUM(C159)</f>
        <v>687401</v>
      </c>
      <c r="D11" s="22">
        <f>SUM(C11-B11)</f>
        <v>-62988</v>
      </c>
      <c r="E11" s="7">
        <f t="shared" ref="E11:E54" si="0">SUM(D11/B11*100)</f>
        <v>-8.3940462879919622</v>
      </c>
    </row>
    <row r="12" spans="1:5" x14ac:dyDescent="0.2">
      <c r="E12" s="7"/>
    </row>
    <row r="13" spans="1:5" x14ac:dyDescent="0.2">
      <c r="A13" s="20" t="s">
        <v>275</v>
      </c>
      <c r="B13" s="6">
        <f>SUM(B209)</f>
        <v>11694</v>
      </c>
      <c r="C13" s="6">
        <f>SUM(C209)</f>
        <v>15054</v>
      </c>
      <c r="D13" s="22">
        <f>SUM(C13-B13)</f>
        <v>3360</v>
      </c>
      <c r="E13" s="7">
        <f t="shared" si="0"/>
        <v>28.732683427398666</v>
      </c>
    </row>
    <row r="14" spans="1:5" x14ac:dyDescent="0.2">
      <c r="B14" s="8" t="s">
        <v>7</v>
      </c>
      <c r="C14" s="8" t="s">
        <v>7</v>
      </c>
      <c r="D14" s="9" t="s">
        <v>7</v>
      </c>
      <c r="E14" s="7"/>
    </row>
    <row r="15" spans="1:5" x14ac:dyDescent="0.2">
      <c r="A15" s="20" t="s">
        <v>8</v>
      </c>
      <c r="B15" s="6">
        <f>SUM(B9,B11,B13)</f>
        <v>1420068</v>
      </c>
      <c r="C15" s="6">
        <f>SUM(C9,C11,C13)</f>
        <v>1372559</v>
      </c>
      <c r="D15" s="22">
        <f>SUM(C15-B15)</f>
        <v>-47509</v>
      </c>
      <c r="E15" s="7">
        <f t="shared" si="0"/>
        <v>-3.3455440162020409</v>
      </c>
    </row>
    <row r="16" spans="1:5" x14ac:dyDescent="0.2">
      <c r="B16" s="6"/>
      <c r="C16" s="6"/>
      <c r="D16" s="22"/>
      <c r="E16" s="7"/>
    </row>
    <row r="17" spans="1:5" x14ac:dyDescent="0.2">
      <c r="A17" s="20" t="s">
        <v>9</v>
      </c>
      <c r="B17" s="6"/>
      <c r="C17" s="6"/>
      <c r="D17" s="22"/>
      <c r="E17" s="7"/>
    </row>
    <row r="18" spans="1:5" x14ac:dyDescent="0.2">
      <c r="B18" s="6"/>
      <c r="C18" s="6"/>
      <c r="D18" s="22"/>
      <c r="E18" s="7"/>
    </row>
    <row r="19" spans="1:5" x14ac:dyDescent="0.2">
      <c r="A19" s="20" t="s">
        <v>10</v>
      </c>
      <c r="B19" s="6">
        <f>SUM(B363)</f>
        <v>125407</v>
      </c>
      <c r="C19" s="6">
        <f>SUM(C363)</f>
        <v>124666</v>
      </c>
      <c r="D19" s="22">
        <f>SUM(C19-B19)</f>
        <v>-741</v>
      </c>
      <c r="E19" s="7">
        <f t="shared" si="0"/>
        <v>-0.59087610739432406</v>
      </c>
    </row>
    <row r="20" spans="1:5" x14ac:dyDescent="0.2">
      <c r="B20" s="6"/>
      <c r="C20" s="6"/>
      <c r="D20" s="22"/>
      <c r="E20" s="7"/>
    </row>
    <row r="21" spans="1:5" x14ac:dyDescent="0.2">
      <c r="A21" s="20" t="s">
        <v>11</v>
      </c>
      <c r="B21" s="6">
        <f>SUM(B372)</f>
        <v>511</v>
      </c>
      <c r="C21" s="6">
        <f>SUM(C372)</f>
        <v>524</v>
      </c>
      <c r="D21" s="22">
        <f>SUM(C21-B21)</f>
        <v>13</v>
      </c>
      <c r="E21" s="7">
        <f t="shared" si="0"/>
        <v>2.5440313111545985</v>
      </c>
    </row>
    <row r="22" spans="1:5" x14ac:dyDescent="0.2">
      <c r="B22" s="8" t="s">
        <v>7</v>
      </c>
      <c r="C22" s="8" t="s">
        <v>7</v>
      </c>
      <c r="D22" s="9" t="s">
        <v>7</v>
      </c>
      <c r="E22" s="7"/>
    </row>
    <row r="23" spans="1:5" x14ac:dyDescent="0.2">
      <c r="A23" s="20" t="s">
        <v>8</v>
      </c>
      <c r="B23" s="6">
        <f>SUM(B19,B21)</f>
        <v>125918</v>
      </c>
      <c r="C23" s="6">
        <f>SUM(C19,C21)</f>
        <v>125190</v>
      </c>
      <c r="D23" s="22">
        <f>SUM(C23-B23)</f>
        <v>-728</v>
      </c>
      <c r="E23" s="7">
        <f t="shared" si="0"/>
        <v>-0.57815403675407806</v>
      </c>
    </row>
    <row r="24" spans="1:5" x14ac:dyDescent="0.2">
      <c r="B24" s="6"/>
      <c r="C24" s="6"/>
      <c r="D24" s="22"/>
      <c r="E24" s="7"/>
    </row>
    <row r="25" spans="1:5" x14ac:dyDescent="0.2">
      <c r="A25" s="20" t="s">
        <v>12</v>
      </c>
      <c r="B25" s="6"/>
      <c r="C25" s="6"/>
      <c r="D25" s="22"/>
      <c r="E25" s="7"/>
    </row>
    <row r="26" spans="1:5" x14ac:dyDescent="0.2">
      <c r="B26" s="6"/>
      <c r="C26" s="6"/>
      <c r="D26" s="22"/>
      <c r="E26" s="7"/>
    </row>
    <row r="27" spans="1:5" x14ac:dyDescent="0.2">
      <c r="A27" s="20" t="s">
        <v>13</v>
      </c>
      <c r="B27" s="6"/>
      <c r="C27" s="6"/>
      <c r="D27" s="22"/>
      <c r="E27" s="7"/>
    </row>
    <row r="28" spans="1:5" x14ac:dyDescent="0.2">
      <c r="A28" s="20" t="s">
        <v>14</v>
      </c>
      <c r="B28" s="6">
        <f t="shared" ref="B28:C33" si="1">SUM(B424)</f>
        <v>6735</v>
      </c>
      <c r="C28" s="6">
        <f t="shared" si="1"/>
        <v>6781</v>
      </c>
      <c r="D28" s="22">
        <f t="shared" ref="D28:D34" si="2">SUM(C28-B28)</f>
        <v>46</v>
      </c>
      <c r="E28" s="7">
        <f t="shared" si="0"/>
        <v>0.68299925760950253</v>
      </c>
    </row>
    <row r="29" spans="1:5" x14ac:dyDescent="0.2">
      <c r="A29" s="20" t="s">
        <v>15</v>
      </c>
      <c r="B29" s="6">
        <f t="shared" si="1"/>
        <v>1248</v>
      </c>
      <c r="C29" s="6">
        <f t="shared" si="1"/>
        <v>1245</v>
      </c>
      <c r="D29" s="22">
        <f t="shared" si="2"/>
        <v>-3</v>
      </c>
      <c r="E29" s="7">
        <f t="shared" si="0"/>
        <v>-0.24038461538461539</v>
      </c>
    </row>
    <row r="30" spans="1:5" x14ac:dyDescent="0.2">
      <c r="A30" s="20" t="s">
        <v>16</v>
      </c>
      <c r="B30" s="6">
        <f t="shared" si="1"/>
        <v>15861</v>
      </c>
      <c r="C30" s="6">
        <f t="shared" si="1"/>
        <v>16921</v>
      </c>
      <c r="D30" s="22">
        <f>SUM(C30-B30)</f>
        <v>1060</v>
      </c>
      <c r="E30" s="7">
        <f>SUM(D30/B30*100)</f>
        <v>6.6830590757203199</v>
      </c>
    </row>
    <row r="31" spans="1:5" x14ac:dyDescent="0.2">
      <c r="A31" s="20" t="s">
        <v>17</v>
      </c>
      <c r="B31" s="6">
        <f t="shared" si="1"/>
        <v>39</v>
      </c>
      <c r="C31" s="6">
        <f t="shared" si="1"/>
        <v>42</v>
      </c>
      <c r="D31" s="22">
        <f>SUM(C31-B31)</f>
        <v>3</v>
      </c>
      <c r="E31" s="7">
        <f>SUM(D31/B31*100)</f>
        <v>7.6923076923076925</v>
      </c>
    </row>
    <row r="32" spans="1:5" x14ac:dyDescent="0.2">
      <c r="A32" s="20" t="s">
        <v>228</v>
      </c>
      <c r="B32" s="6">
        <f t="shared" si="1"/>
        <v>12</v>
      </c>
      <c r="C32" s="6">
        <f t="shared" si="1"/>
        <v>10</v>
      </c>
      <c r="D32" s="22">
        <f>SUM(C32-B32)</f>
        <v>-2</v>
      </c>
      <c r="E32" s="7">
        <f>SUM(D32/B32*100)</f>
        <v>-16.666666666666664</v>
      </c>
    </row>
    <row r="33" spans="1:5" x14ac:dyDescent="0.2">
      <c r="A33" s="20" t="s">
        <v>276</v>
      </c>
      <c r="B33" s="6">
        <f t="shared" si="1"/>
        <v>1450</v>
      </c>
      <c r="C33" s="6">
        <f t="shared" si="1"/>
        <v>1397</v>
      </c>
      <c r="D33" s="22">
        <f t="shared" si="2"/>
        <v>-53</v>
      </c>
      <c r="E33" s="7">
        <f t="shared" si="0"/>
        <v>-3.6551724137931036</v>
      </c>
    </row>
    <row r="34" spans="1:5" x14ac:dyDescent="0.2">
      <c r="A34" s="20" t="s">
        <v>18</v>
      </c>
      <c r="B34" s="6">
        <f>SUM(B430)</f>
        <v>824</v>
      </c>
      <c r="C34" s="6">
        <f>SUM(C430)</f>
        <v>816</v>
      </c>
      <c r="D34" s="22">
        <f t="shared" si="2"/>
        <v>-8</v>
      </c>
      <c r="E34" s="7">
        <f t="shared" si="0"/>
        <v>-0.97087378640776689</v>
      </c>
    </row>
    <row r="35" spans="1:5" x14ac:dyDescent="0.2">
      <c r="B35" s="8" t="s">
        <v>7</v>
      </c>
      <c r="C35" s="8" t="s">
        <v>7</v>
      </c>
      <c r="D35" s="9" t="s">
        <v>7</v>
      </c>
      <c r="E35" s="7"/>
    </row>
    <row r="36" spans="1:5" x14ac:dyDescent="0.2">
      <c r="A36" s="20" t="s">
        <v>19</v>
      </c>
      <c r="B36" s="6">
        <f>SUM(B28:B35)</f>
        <v>26169</v>
      </c>
      <c r="C36" s="6">
        <f>SUM(C28:C35)</f>
        <v>27212</v>
      </c>
      <c r="D36" s="22">
        <f>SUM(C36-B36)</f>
        <v>1043</v>
      </c>
      <c r="E36" s="7">
        <f t="shared" si="0"/>
        <v>3.9856318544843137</v>
      </c>
    </row>
    <row r="37" spans="1:5" x14ac:dyDescent="0.2">
      <c r="B37" s="6"/>
      <c r="C37" s="6"/>
      <c r="D37" s="22"/>
      <c r="E37" s="7"/>
    </row>
    <row r="38" spans="1:5" x14ac:dyDescent="0.2">
      <c r="A38" s="20" t="s">
        <v>20</v>
      </c>
      <c r="B38" s="6"/>
      <c r="C38" s="6"/>
      <c r="D38" s="22"/>
      <c r="E38" s="7"/>
    </row>
    <row r="39" spans="1:5" x14ac:dyDescent="0.2">
      <c r="A39" s="20" t="s">
        <v>14</v>
      </c>
      <c r="B39" s="6">
        <f>SUM(B437)</f>
        <v>767</v>
      </c>
      <c r="C39" s="6">
        <f>SUM(C437)</f>
        <v>753</v>
      </c>
      <c r="D39" s="22">
        <f>SUM(C39-B39)</f>
        <v>-14</v>
      </c>
      <c r="E39" s="7">
        <f t="shared" si="0"/>
        <v>-1.8252933507170794</v>
      </c>
    </row>
    <row r="40" spans="1:5" x14ac:dyDescent="0.2">
      <c r="A40" s="20" t="s">
        <v>16</v>
      </c>
      <c r="B40" s="6">
        <f>SUM(B438)</f>
        <v>813</v>
      </c>
      <c r="C40" s="6">
        <f>SUM(C438)</f>
        <v>839</v>
      </c>
      <c r="D40" s="22">
        <f>SUM(C40-B40)</f>
        <v>26</v>
      </c>
      <c r="E40" s="7">
        <f t="shared" si="0"/>
        <v>3.198031980319803</v>
      </c>
    </row>
    <row r="41" spans="1:5" x14ac:dyDescent="0.2">
      <c r="A41" s="20" t="s">
        <v>21</v>
      </c>
      <c r="B41" s="6">
        <f>SUM(B439,B440)</f>
        <v>1986</v>
      </c>
      <c r="C41" s="6">
        <f>SUM(C439,C440)</f>
        <v>1812</v>
      </c>
      <c r="D41" s="22">
        <f>SUM(C41-B41)</f>
        <v>-174</v>
      </c>
      <c r="E41" s="7">
        <f t="shared" si="0"/>
        <v>-8.761329305135952</v>
      </c>
    </row>
    <row r="42" spans="1:5" x14ac:dyDescent="0.2">
      <c r="B42" s="8" t="s">
        <v>7</v>
      </c>
      <c r="C42" s="8" t="s">
        <v>7</v>
      </c>
      <c r="D42" s="9" t="s">
        <v>7</v>
      </c>
      <c r="E42" s="7"/>
    </row>
    <row r="43" spans="1:5" x14ac:dyDescent="0.2">
      <c r="A43" s="20" t="s">
        <v>19</v>
      </c>
      <c r="B43" s="6">
        <f>SUM(B39:B42)</f>
        <v>3566</v>
      </c>
      <c r="C43" s="6">
        <f>SUM(C39:C42)</f>
        <v>3404</v>
      </c>
      <c r="D43" s="22">
        <f>SUM(C43-B43)</f>
        <v>-162</v>
      </c>
      <c r="E43" s="7">
        <f t="shared" si="0"/>
        <v>-4.5429052159282106</v>
      </c>
    </row>
    <row r="44" spans="1:5" x14ac:dyDescent="0.2">
      <c r="B44" s="6"/>
      <c r="C44" s="6"/>
      <c r="D44" s="22"/>
      <c r="E44" s="7"/>
    </row>
    <row r="45" spans="1:5" x14ac:dyDescent="0.2">
      <c r="A45" s="20" t="s">
        <v>22</v>
      </c>
      <c r="B45" s="6">
        <f>SUM(B15,B23,B36,B43)</f>
        <v>1575721</v>
      </c>
      <c r="C45" s="6">
        <f>SUM(C15,C23,C36,C43)</f>
        <v>1528365</v>
      </c>
      <c r="D45" s="22">
        <f>SUM(C45-B45)</f>
        <v>-47356</v>
      </c>
      <c r="E45" s="7">
        <f t="shared" si="0"/>
        <v>-3.0053543742832645</v>
      </c>
    </row>
    <row r="46" spans="1:5" x14ac:dyDescent="0.2">
      <c r="B46" s="6"/>
      <c r="C46" s="6"/>
      <c r="D46" s="22"/>
      <c r="E46" s="7"/>
    </row>
    <row r="47" spans="1:5" x14ac:dyDescent="0.2">
      <c r="D47" s="22"/>
      <c r="E47" s="7"/>
    </row>
    <row r="48" spans="1:5" x14ac:dyDescent="0.2">
      <c r="B48" s="4" t="s">
        <v>2</v>
      </c>
      <c r="C48" s="4" t="s">
        <v>2</v>
      </c>
      <c r="D48" s="4"/>
      <c r="E48" s="10" t="s">
        <v>3</v>
      </c>
    </row>
    <row r="49" spans="1:5" x14ac:dyDescent="0.2">
      <c r="A49" s="20" t="s">
        <v>220</v>
      </c>
      <c r="B49" s="5" t="s">
        <v>227</v>
      </c>
      <c r="C49" s="5" t="s">
        <v>273</v>
      </c>
      <c r="D49" s="5" t="s">
        <v>4</v>
      </c>
      <c r="E49" s="11" t="s">
        <v>4</v>
      </c>
    </row>
    <row r="50" spans="1:5" x14ac:dyDescent="0.2">
      <c r="D50" s="22"/>
      <c r="E50" s="7"/>
    </row>
    <row r="51" spans="1:5" x14ac:dyDescent="0.2">
      <c r="A51" s="20" t="s">
        <v>23</v>
      </c>
      <c r="B51" s="6">
        <f>SUM(B268)</f>
        <v>30661</v>
      </c>
      <c r="C51" s="6">
        <f>SUM(C268)</f>
        <v>15340</v>
      </c>
      <c r="D51" s="22">
        <f>SUM(C51-B51)</f>
        <v>-15321</v>
      </c>
      <c r="E51" s="7">
        <f t="shared" si="0"/>
        <v>-49.969016013828643</v>
      </c>
    </row>
    <row r="52" spans="1:5" x14ac:dyDescent="0.2">
      <c r="A52" s="20" t="s">
        <v>24</v>
      </c>
      <c r="B52" s="6">
        <f>SUM(B318)</f>
        <v>58</v>
      </c>
      <c r="C52" s="6">
        <f>SUM(C318)</f>
        <v>9</v>
      </c>
      <c r="D52" s="22">
        <f>SUM(C52-B52)</f>
        <v>-49</v>
      </c>
      <c r="E52" s="7">
        <f t="shared" si="0"/>
        <v>-84.482758620689651</v>
      </c>
    </row>
    <row r="53" spans="1:5" x14ac:dyDescent="0.2">
      <c r="B53" s="8" t="s">
        <v>7</v>
      </c>
      <c r="C53" s="8" t="s">
        <v>7</v>
      </c>
      <c r="D53" s="9" t="s">
        <v>7</v>
      </c>
      <c r="E53" s="7"/>
    </row>
    <row r="54" spans="1:5" x14ac:dyDescent="0.2">
      <c r="A54" s="20" t="s">
        <v>8</v>
      </c>
      <c r="B54" s="6">
        <f>SUM(B51:B53)</f>
        <v>30719</v>
      </c>
      <c r="C54" s="6">
        <f>SUM(C51:C53)</f>
        <v>15349</v>
      </c>
      <c r="D54" s="22">
        <f>SUM(C54-B54)</f>
        <v>-15370</v>
      </c>
      <c r="E54" s="7">
        <f t="shared" si="0"/>
        <v>-50.034180800156257</v>
      </c>
    </row>
    <row r="55" spans="1:5" x14ac:dyDescent="0.2">
      <c r="B55" s="6"/>
      <c r="C55" s="6"/>
      <c r="D55" s="22"/>
      <c r="E55" s="7"/>
    </row>
    <row r="56" spans="1:5" x14ac:dyDescent="0.2">
      <c r="B56" s="6"/>
      <c r="C56" s="6"/>
      <c r="D56" s="22"/>
      <c r="E56" s="7"/>
    </row>
    <row r="57" spans="1:5" x14ac:dyDescent="0.2">
      <c r="B57" s="6"/>
      <c r="C57" s="6"/>
      <c r="D57" s="22"/>
      <c r="E57" s="7"/>
    </row>
    <row r="59" spans="1:5" x14ac:dyDescent="0.2">
      <c r="B59" s="4" t="s">
        <v>1</v>
      </c>
      <c r="C59" s="4" t="s">
        <v>2</v>
      </c>
      <c r="D59" s="4"/>
      <c r="E59" s="4" t="s">
        <v>3</v>
      </c>
    </row>
    <row r="60" spans="1:5" x14ac:dyDescent="0.2">
      <c r="A60" s="12" t="s">
        <v>25</v>
      </c>
      <c r="B60" s="5" t="s">
        <v>227</v>
      </c>
      <c r="C60" s="5" t="s">
        <v>273</v>
      </c>
      <c r="D60" s="5" t="s">
        <v>4</v>
      </c>
      <c r="E60" s="5" t="s">
        <v>4</v>
      </c>
    </row>
    <row r="61" spans="1:5" x14ac:dyDescent="0.2">
      <c r="B61" s="3"/>
    </row>
    <row r="62" spans="1:5" x14ac:dyDescent="0.2">
      <c r="A62" s="13" t="s">
        <v>26</v>
      </c>
      <c r="B62" s="6">
        <v>10289</v>
      </c>
      <c r="C62" s="6">
        <v>10722</v>
      </c>
      <c r="D62" s="22">
        <f>SUM(C62-B62)</f>
        <v>433</v>
      </c>
      <c r="E62" s="21">
        <f>SUM(D62/B62*100)</f>
        <v>4.2083778792885607</v>
      </c>
    </row>
    <row r="63" spans="1:5" x14ac:dyDescent="0.2">
      <c r="A63" s="13" t="s">
        <v>27</v>
      </c>
      <c r="B63" s="6">
        <v>14811</v>
      </c>
      <c r="C63" s="6">
        <v>15845</v>
      </c>
      <c r="D63" s="22">
        <f t="shared" ref="D63:D100" si="3">SUM(C63-B63)</f>
        <v>1034</v>
      </c>
      <c r="E63" s="21">
        <f t="shared" ref="E63:E100" si="4">SUM(D63/B63*100)</f>
        <v>6.9812976841536702</v>
      </c>
    </row>
    <row r="64" spans="1:5" x14ac:dyDescent="0.2">
      <c r="A64" s="13" t="s">
        <v>28</v>
      </c>
      <c r="B64" s="6">
        <v>5500</v>
      </c>
      <c r="C64" s="6">
        <v>5860</v>
      </c>
      <c r="D64" s="22">
        <f t="shared" si="3"/>
        <v>360</v>
      </c>
      <c r="E64" s="21">
        <f t="shared" si="4"/>
        <v>6.5454545454545459</v>
      </c>
    </row>
    <row r="65" spans="1:5" x14ac:dyDescent="0.2">
      <c r="A65" s="13" t="s">
        <v>29</v>
      </c>
      <c r="B65" s="6">
        <v>8940</v>
      </c>
      <c r="C65" s="6">
        <v>9449</v>
      </c>
      <c r="D65" s="22">
        <f t="shared" si="3"/>
        <v>509</v>
      </c>
      <c r="E65" s="21">
        <f t="shared" si="4"/>
        <v>5.6935123042505591</v>
      </c>
    </row>
    <row r="66" spans="1:5" x14ac:dyDescent="0.2">
      <c r="A66" s="13" t="s">
        <v>30</v>
      </c>
      <c r="B66" s="6">
        <v>21363</v>
      </c>
      <c r="C66" s="6">
        <v>21654</v>
      </c>
      <c r="D66" s="22">
        <f t="shared" si="3"/>
        <v>291</v>
      </c>
      <c r="E66" s="21">
        <f t="shared" si="4"/>
        <v>1.3621682347984834</v>
      </c>
    </row>
    <row r="67" spans="1:5" x14ac:dyDescent="0.2">
      <c r="A67" s="13" t="s">
        <v>31</v>
      </c>
      <c r="B67" s="6">
        <v>12862</v>
      </c>
      <c r="C67" s="6">
        <v>12620</v>
      </c>
      <c r="D67" s="22">
        <f t="shared" si="3"/>
        <v>-242</v>
      </c>
      <c r="E67" s="21">
        <f t="shared" si="4"/>
        <v>-1.8815114290157051</v>
      </c>
    </row>
    <row r="68" spans="1:5" x14ac:dyDescent="0.2">
      <c r="A68" s="13" t="s">
        <v>32</v>
      </c>
      <c r="B68" s="6">
        <v>1644</v>
      </c>
      <c r="C68" s="6">
        <v>1559</v>
      </c>
      <c r="D68" s="22">
        <f t="shared" si="3"/>
        <v>-85</v>
      </c>
      <c r="E68" s="21">
        <f t="shared" si="4"/>
        <v>-5.1703163017031626</v>
      </c>
    </row>
    <row r="69" spans="1:5" x14ac:dyDescent="0.2">
      <c r="A69" s="20" t="s">
        <v>209</v>
      </c>
      <c r="B69" s="6">
        <v>821</v>
      </c>
      <c r="C69" s="6">
        <v>916</v>
      </c>
      <c r="D69" s="22">
        <f t="shared" si="3"/>
        <v>95</v>
      </c>
      <c r="E69" s="21">
        <f t="shared" si="4"/>
        <v>11.571254567600487</v>
      </c>
    </row>
    <row r="70" spans="1:5" x14ac:dyDescent="0.2">
      <c r="A70" s="13" t="s">
        <v>33</v>
      </c>
      <c r="B70" s="6">
        <v>13177</v>
      </c>
      <c r="C70" s="6">
        <v>14033</v>
      </c>
      <c r="D70" s="22">
        <f t="shared" si="3"/>
        <v>856</v>
      </c>
      <c r="E70" s="21">
        <f t="shared" si="4"/>
        <v>6.4961675646960604</v>
      </c>
    </row>
    <row r="71" spans="1:5" x14ac:dyDescent="0.2">
      <c r="A71" s="13" t="s">
        <v>34</v>
      </c>
      <c r="B71" s="6">
        <v>8305</v>
      </c>
      <c r="C71" s="6">
        <v>8464</v>
      </c>
      <c r="D71" s="22">
        <f t="shared" si="3"/>
        <v>159</v>
      </c>
      <c r="E71" s="21">
        <f t="shared" si="4"/>
        <v>1.9145093317278747</v>
      </c>
    </row>
    <row r="72" spans="1:5" x14ac:dyDescent="0.2">
      <c r="A72" s="13" t="s">
        <v>35</v>
      </c>
      <c r="B72" s="6">
        <v>63859</v>
      </c>
      <c r="C72" s="6">
        <v>65370</v>
      </c>
      <c r="D72" s="22">
        <f t="shared" si="3"/>
        <v>1511</v>
      </c>
      <c r="E72" s="21">
        <f t="shared" si="4"/>
        <v>2.3661504251554204</v>
      </c>
    </row>
    <row r="73" spans="1:5" x14ac:dyDescent="0.2">
      <c r="A73" s="20" t="s">
        <v>210</v>
      </c>
      <c r="B73" s="6">
        <v>1644</v>
      </c>
      <c r="C73" s="6">
        <v>1660</v>
      </c>
      <c r="D73" s="22">
        <f t="shared" si="3"/>
        <v>16</v>
      </c>
      <c r="E73" s="21">
        <f t="shared" si="4"/>
        <v>0.97323600973236013</v>
      </c>
    </row>
    <row r="74" spans="1:5" x14ac:dyDescent="0.2">
      <c r="A74" s="13" t="s">
        <v>36</v>
      </c>
      <c r="B74" s="6">
        <v>2440</v>
      </c>
      <c r="C74" s="6">
        <v>2341</v>
      </c>
      <c r="D74" s="22">
        <f t="shared" si="3"/>
        <v>-99</v>
      </c>
      <c r="E74" s="21">
        <f t="shared" si="4"/>
        <v>-4.057377049180328</v>
      </c>
    </row>
    <row r="75" spans="1:5" x14ac:dyDescent="0.2">
      <c r="A75" s="13" t="s">
        <v>37</v>
      </c>
      <c r="B75" s="6">
        <v>11725</v>
      </c>
      <c r="C75" s="6">
        <v>12245</v>
      </c>
      <c r="D75" s="22">
        <f t="shared" si="3"/>
        <v>520</v>
      </c>
      <c r="E75" s="21">
        <f t="shared" si="4"/>
        <v>4.4349680170575692</v>
      </c>
    </row>
    <row r="76" spans="1:5" x14ac:dyDescent="0.2">
      <c r="A76" s="13" t="s">
        <v>38</v>
      </c>
      <c r="B76" s="6">
        <v>11452</v>
      </c>
      <c r="C76" s="6">
        <v>10820</v>
      </c>
      <c r="D76" s="22">
        <f t="shared" si="3"/>
        <v>-632</v>
      </c>
      <c r="E76" s="21">
        <f t="shared" si="4"/>
        <v>-5.5186866922808244</v>
      </c>
    </row>
    <row r="77" spans="1:5" x14ac:dyDescent="0.2">
      <c r="A77" s="13" t="s">
        <v>39</v>
      </c>
      <c r="B77" s="6">
        <v>7479</v>
      </c>
      <c r="C77" s="6">
        <v>6917</v>
      </c>
      <c r="D77" s="22">
        <f t="shared" si="3"/>
        <v>-562</v>
      </c>
      <c r="E77" s="21">
        <f t="shared" si="4"/>
        <v>-7.5143735793555297</v>
      </c>
    </row>
    <row r="78" spans="1:5" x14ac:dyDescent="0.2">
      <c r="A78" s="13" t="s">
        <v>40</v>
      </c>
      <c r="B78" s="6">
        <v>6714</v>
      </c>
      <c r="C78" s="6">
        <v>6786</v>
      </c>
      <c r="D78" s="22">
        <f t="shared" si="3"/>
        <v>72</v>
      </c>
      <c r="E78" s="21">
        <f t="shared" si="4"/>
        <v>1.0723860589812333</v>
      </c>
    </row>
    <row r="79" spans="1:5" x14ac:dyDescent="0.2">
      <c r="A79" s="13" t="s">
        <v>41</v>
      </c>
      <c r="B79" s="6">
        <v>2053</v>
      </c>
      <c r="C79" s="6">
        <v>2153</v>
      </c>
      <c r="D79" s="22">
        <f t="shared" si="3"/>
        <v>100</v>
      </c>
      <c r="E79" s="21">
        <f t="shared" si="4"/>
        <v>4.8709206039941551</v>
      </c>
    </row>
    <row r="80" spans="1:5" x14ac:dyDescent="0.2">
      <c r="A80" s="13" t="s">
        <v>42</v>
      </c>
      <c r="B80" s="6">
        <v>9034</v>
      </c>
      <c r="C80" s="6">
        <v>7016</v>
      </c>
      <c r="D80" s="22">
        <f t="shared" si="3"/>
        <v>-2018</v>
      </c>
      <c r="E80" s="21">
        <f t="shared" si="4"/>
        <v>-22.337834846136818</v>
      </c>
    </row>
    <row r="81" spans="1:5" x14ac:dyDescent="0.2">
      <c r="A81" s="20" t="s">
        <v>207</v>
      </c>
      <c r="B81" s="6">
        <v>38187</v>
      </c>
      <c r="C81" s="6">
        <v>37849</v>
      </c>
      <c r="D81" s="22">
        <f t="shared" si="3"/>
        <v>-338</v>
      </c>
      <c r="E81" s="21">
        <f t="shared" si="4"/>
        <v>-0.88511797208474086</v>
      </c>
    </row>
    <row r="82" spans="1:5" x14ac:dyDescent="0.2">
      <c r="A82" s="13" t="s">
        <v>43</v>
      </c>
      <c r="B82" s="6">
        <v>38250</v>
      </c>
      <c r="C82" s="6">
        <v>40382</v>
      </c>
      <c r="D82" s="22">
        <f t="shared" si="3"/>
        <v>2132</v>
      </c>
      <c r="E82" s="21">
        <f t="shared" si="4"/>
        <v>5.5738562091503265</v>
      </c>
    </row>
    <row r="83" spans="1:5" x14ac:dyDescent="0.2">
      <c r="A83" s="13" t="s">
        <v>44</v>
      </c>
      <c r="B83" s="6">
        <v>15710</v>
      </c>
      <c r="C83" s="6">
        <v>16030</v>
      </c>
      <c r="D83" s="22">
        <f t="shared" si="3"/>
        <v>320</v>
      </c>
      <c r="E83" s="21">
        <f t="shared" si="4"/>
        <v>2.0369191597708465</v>
      </c>
    </row>
    <row r="84" spans="1:5" x14ac:dyDescent="0.2">
      <c r="A84" s="13" t="s">
        <v>45</v>
      </c>
      <c r="B84" s="6">
        <v>42863</v>
      </c>
      <c r="C84" s="6">
        <v>42733</v>
      </c>
      <c r="D84" s="22">
        <f t="shared" si="3"/>
        <v>-130</v>
      </c>
      <c r="E84" s="21">
        <f t="shared" si="4"/>
        <v>-0.30329188344259617</v>
      </c>
    </row>
    <row r="85" spans="1:5" x14ac:dyDescent="0.2">
      <c r="A85" s="13" t="s">
        <v>46</v>
      </c>
      <c r="B85" s="6">
        <v>50894</v>
      </c>
      <c r="C85" s="6">
        <v>50287</v>
      </c>
      <c r="D85" s="22">
        <f t="shared" si="3"/>
        <v>-607</v>
      </c>
      <c r="E85" s="21">
        <f t="shared" si="4"/>
        <v>-1.1926749715094118</v>
      </c>
    </row>
    <row r="86" spans="1:5" x14ac:dyDescent="0.2">
      <c r="A86" s="13" t="s">
        <v>47</v>
      </c>
      <c r="B86" s="6">
        <v>29543</v>
      </c>
      <c r="C86" s="6">
        <v>28669</v>
      </c>
      <c r="D86" s="22">
        <f t="shared" si="3"/>
        <v>-874</v>
      </c>
      <c r="E86" s="21">
        <f t="shared" si="4"/>
        <v>-2.9583996208915817</v>
      </c>
    </row>
    <row r="87" spans="1:5" x14ac:dyDescent="0.2">
      <c r="A87" s="13" t="s">
        <v>48</v>
      </c>
      <c r="B87" s="6">
        <v>25144</v>
      </c>
      <c r="C87" s="6">
        <v>24879</v>
      </c>
      <c r="D87" s="22">
        <f t="shared" si="3"/>
        <v>-265</v>
      </c>
      <c r="E87" s="21">
        <f t="shared" si="4"/>
        <v>-1.0539293668469614</v>
      </c>
    </row>
    <row r="88" spans="1:5" x14ac:dyDescent="0.2">
      <c r="A88" s="13" t="s">
        <v>49</v>
      </c>
      <c r="B88" s="6">
        <v>5283</v>
      </c>
      <c r="C88" s="6">
        <v>5485</v>
      </c>
      <c r="D88" s="22">
        <f t="shared" si="3"/>
        <v>202</v>
      </c>
      <c r="E88" s="21">
        <f t="shared" si="4"/>
        <v>3.8235850842324433</v>
      </c>
    </row>
    <row r="89" spans="1:5" x14ac:dyDescent="0.2">
      <c r="A89" s="20" t="s">
        <v>223</v>
      </c>
      <c r="B89" s="6">
        <v>28909</v>
      </c>
      <c r="C89" s="6">
        <v>32222</v>
      </c>
      <c r="D89" s="22">
        <f t="shared" si="3"/>
        <v>3313</v>
      </c>
      <c r="E89" s="21">
        <f t="shared" si="4"/>
        <v>11.460098931128716</v>
      </c>
    </row>
    <row r="90" spans="1:5" x14ac:dyDescent="0.2">
      <c r="A90" s="13" t="s">
        <v>50</v>
      </c>
      <c r="B90" s="6">
        <v>32389</v>
      </c>
      <c r="C90" s="6">
        <v>34429</v>
      </c>
      <c r="D90" s="22">
        <f t="shared" si="3"/>
        <v>2040</v>
      </c>
      <c r="E90" s="21">
        <f t="shared" si="4"/>
        <v>6.2984346537404674</v>
      </c>
    </row>
    <row r="91" spans="1:5" x14ac:dyDescent="0.2">
      <c r="A91" s="13" t="s">
        <v>51</v>
      </c>
      <c r="B91" s="6">
        <v>9130</v>
      </c>
      <c r="C91" s="6">
        <v>9354</v>
      </c>
      <c r="D91" s="22">
        <f t="shared" si="3"/>
        <v>224</v>
      </c>
      <c r="E91" s="21">
        <f t="shared" si="4"/>
        <v>2.453450164293538</v>
      </c>
    </row>
    <row r="92" spans="1:5" x14ac:dyDescent="0.2">
      <c r="A92" s="13" t="s">
        <v>52</v>
      </c>
      <c r="B92" s="6">
        <v>46148</v>
      </c>
      <c r="C92" s="6">
        <v>47066</v>
      </c>
      <c r="D92" s="22">
        <f t="shared" si="3"/>
        <v>918</v>
      </c>
      <c r="E92" s="21">
        <f t="shared" si="4"/>
        <v>1.9892519719164428</v>
      </c>
    </row>
    <row r="93" spans="1:5" x14ac:dyDescent="0.2">
      <c r="A93" s="13" t="s">
        <v>53</v>
      </c>
      <c r="B93" s="6">
        <v>9082</v>
      </c>
      <c r="C93" s="6">
        <v>9060</v>
      </c>
      <c r="D93" s="22">
        <f t="shared" si="3"/>
        <v>-22</v>
      </c>
      <c r="E93" s="21">
        <f t="shared" si="4"/>
        <v>-0.24223739264479191</v>
      </c>
    </row>
    <row r="94" spans="1:5" x14ac:dyDescent="0.2">
      <c r="A94" s="13" t="s">
        <v>54</v>
      </c>
      <c r="B94" s="6">
        <v>14640</v>
      </c>
      <c r="C94" s="6">
        <v>15251</v>
      </c>
      <c r="D94" s="22">
        <f t="shared" si="3"/>
        <v>611</v>
      </c>
      <c r="E94" s="21">
        <f t="shared" si="4"/>
        <v>4.1734972677595632</v>
      </c>
    </row>
    <row r="95" spans="1:5" x14ac:dyDescent="0.2">
      <c r="A95" s="13" t="s">
        <v>55</v>
      </c>
      <c r="B95" s="6">
        <v>4499</v>
      </c>
      <c r="C95" s="6">
        <v>4958</v>
      </c>
      <c r="D95" s="22">
        <f t="shared" si="3"/>
        <v>459</v>
      </c>
      <c r="E95" s="21">
        <f t="shared" si="4"/>
        <v>10.20226717048233</v>
      </c>
    </row>
    <row r="96" spans="1:5" x14ac:dyDescent="0.2">
      <c r="A96" s="13" t="s">
        <v>56</v>
      </c>
      <c r="B96" s="6">
        <v>39192</v>
      </c>
      <c r="C96" s="6">
        <v>40727</v>
      </c>
      <c r="D96" s="22">
        <f t="shared" si="3"/>
        <v>1535</v>
      </c>
      <c r="E96" s="21">
        <f t="shared" si="4"/>
        <v>3.91661563584405</v>
      </c>
    </row>
    <row r="97" spans="1:5" x14ac:dyDescent="0.2">
      <c r="A97" s="13" t="s">
        <v>57</v>
      </c>
      <c r="B97" s="6">
        <v>4040</v>
      </c>
      <c r="C97" s="6">
        <v>4190</v>
      </c>
      <c r="D97" s="22">
        <f t="shared" si="3"/>
        <v>150</v>
      </c>
      <c r="E97" s="21">
        <f t="shared" si="4"/>
        <v>3.7128712871287126</v>
      </c>
    </row>
    <row r="98" spans="1:5" x14ac:dyDescent="0.2">
      <c r="A98" s="13" t="s">
        <v>58</v>
      </c>
      <c r="B98" s="6">
        <v>9970</v>
      </c>
      <c r="C98" s="6">
        <v>10103</v>
      </c>
      <c r="D98" s="22">
        <f t="shared" si="3"/>
        <v>133</v>
      </c>
      <c r="E98" s="21">
        <f t="shared" si="4"/>
        <v>1.3340020060180542</v>
      </c>
    </row>
    <row r="99" spans="1:5" x14ac:dyDescent="0.2">
      <c r="A99" s="13"/>
      <c r="B99" s="8" t="s">
        <v>7</v>
      </c>
      <c r="C99" s="8" t="s">
        <v>7</v>
      </c>
      <c r="D99" s="9" t="s">
        <v>7</v>
      </c>
      <c r="E99" s="21"/>
    </row>
    <row r="100" spans="1:5" x14ac:dyDescent="0.2">
      <c r="A100" s="13" t="s">
        <v>59</v>
      </c>
      <c r="B100" s="6">
        <f>SUM(B62:B99)</f>
        <v>657985</v>
      </c>
      <c r="C100" s="6">
        <f>SUM(C62:C99)</f>
        <v>670104</v>
      </c>
      <c r="D100" s="22">
        <f t="shared" si="3"/>
        <v>12119</v>
      </c>
      <c r="E100" s="21">
        <f t="shared" si="4"/>
        <v>1.8418353001968129</v>
      </c>
    </row>
    <row r="101" spans="1:5" x14ac:dyDescent="0.2">
      <c r="A101" s="13"/>
      <c r="B101" s="6"/>
      <c r="C101" s="6"/>
      <c r="D101" s="22"/>
      <c r="E101" s="21"/>
    </row>
    <row r="102" spans="1:5" x14ac:dyDescent="0.2">
      <c r="A102" s="13"/>
      <c r="B102" s="4" t="s">
        <v>1</v>
      </c>
      <c r="C102" s="4" t="s">
        <v>2</v>
      </c>
      <c r="D102" s="4"/>
      <c r="E102" s="4" t="s">
        <v>3</v>
      </c>
    </row>
    <row r="103" spans="1:5" x14ac:dyDescent="0.2">
      <c r="A103" s="12" t="s">
        <v>60</v>
      </c>
      <c r="B103" s="5" t="s">
        <v>227</v>
      </c>
      <c r="C103" s="5" t="s">
        <v>273</v>
      </c>
      <c r="D103" s="5" t="s">
        <v>4</v>
      </c>
      <c r="E103" s="5" t="s">
        <v>4</v>
      </c>
    </row>
    <row r="104" spans="1:5" x14ac:dyDescent="0.2">
      <c r="A104" s="12"/>
      <c r="E104" s="21"/>
    </row>
    <row r="105" spans="1:5" x14ac:dyDescent="0.2">
      <c r="A105" s="13" t="s">
        <v>61</v>
      </c>
      <c r="B105" s="18">
        <f>SUM(B164:B168)</f>
        <v>67774</v>
      </c>
      <c r="C105" s="18">
        <f>SUM(C164:C168)</f>
        <v>67155</v>
      </c>
      <c r="D105" s="22">
        <f>SUM(C105-B105)</f>
        <v>-619</v>
      </c>
      <c r="E105" s="21">
        <f>SUM(D105/B105*100)</f>
        <v>-0.91332959542007264</v>
      </c>
    </row>
    <row r="106" spans="1:5" x14ac:dyDescent="0.2">
      <c r="A106" s="13" t="s">
        <v>62</v>
      </c>
      <c r="B106" s="6">
        <v>5985</v>
      </c>
      <c r="C106" s="6">
        <v>5609</v>
      </c>
      <c r="D106" s="22">
        <f t="shared" ref="D106:D159" si="5">SUM(C106-B106)</f>
        <v>-376</v>
      </c>
      <c r="E106" s="21">
        <f t="shared" ref="E106:E154" si="6">SUM(D106/B106*100)</f>
        <v>-6.2823725981620715</v>
      </c>
    </row>
    <row r="107" spans="1:5" x14ac:dyDescent="0.2">
      <c r="A107" s="13" t="s">
        <v>63</v>
      </c>
      <c r="B107" s="6">
        <v>9766</v>
      </c>
      <c r="C107" s="6">
        <v>8893</v>
      </c>
      <c r="D107" s="22">
        <f t="shared" si="5"/>
        <v>-873</v>
      </c>
      <c r="E107" s="21">
        <f t="shared" si="6"/>
        <v>-8.9391767356133514</v>
      </c>
    </row>
    <row r="108" spans="1:5" x14ac:dyDescent="0.2">
      <c r="A108" s="13" t="s">
        <v>64</v>
      </c>
      <c r="B108" s="6">
        <v>4564</v>
      </c>
      <c r="C108" s="6">
        <v>4067</v>
      </c>
      <c r="D108" s="22">
        <f t="shared" si="5"/>
        <v>-497</v>
      </c>
      <c r="E108" s="21">
        <f t="shared" si="6"/>
        <v>-10.889570552147239</v>
      </c>
    </row>
    <row r="109" spans="1:5" x14ac:dyDescent="0.2">
      <c r="A109" s="13" t="s">
        <v>65</v>
      </c>
      <c r="B109" s="6">
        <v>38730</v>
      </c>
      <c r="C109" s="6">
        <v>36898</v>
      </c>
      <c r="D109" s="22">
        <f t="shared" si="5"/>
        <v>-1832</v>
      </c>
      <c r="E109" s="21">
        <f t="shared" si="6"/>
        <v>-4.7301833204234445</v>
      </c>
    </row>
    <row r="110" spans="1:5" x14ac:dyDescent="0.2">
      <c r="A110" s="13" t="s">
        <v>66</v>
      </c>
      <c r="B110" s="6">
        <v>19183</v>
      </c>
      <c r="C110" s="6">
        <v>17906</v>
      </c>
      <c r="D110" s="22">
        <f t="shared" si="5"/>
        <v>-1277</v>
      </c>
      <c r="E110" s="21">
        <f t="shared" si="6"/>
        <v>-6.6569358285982387</v>
      </c>
    </row>
    <row r="111" spans="1:5" x14ac:dyDescent="0.2">
      <c r="A111" s="13" t="s">
        <v>67</v>
      </c>
      <c r="B111" s="6">
        <v>4212</v>
      </c>
      <c r="C111" s="6">
        <v>3911</v>
      </c>
      <c r="D111" s="22">
        <f t="shared" si="5"/>
        <v>-301</v>
      </c>
      <c r="E111" s="21">
        <f t="shared" si="6"/>
        <v>-7.1462488129154806</v>
      </c>
    </row>
    <row r="112" spans="1:5" x14ac:dyDescent="0.2">
      <c r="A112" s="13" t="s">
        <v>277</v>
      </c>
      <c r="B112" s="6">
        <v>9492</v>
      </c>
      <c r="C112" s="6">
        <v>8091</v>
      </c>
      <c r="D112" s="22">
        <f t="shared" si="5"/>
        <v>-1401</v>
      </c>
      <c r="E112" s="21">
        <f t="shared" si="6"/>
        <v>-14.759797724399496</v>
      </c>
    </row>
    <row r="113" spans="1:12" x14ac:dyDescent="0.2">
      <c r="A113" s="13" t="s">
        <v>68</v>
      </c>
      <c r="B113" s="6">
        <v>3539</v>
      </c>
      <c r="C113" s="6">
        <v>3226</v>
      </c>
      <c r="D113" s="22">
        <f t="shared" si="5"/>
        <v>-313</v>
      </c>
      <c r="E113" s="21">
        <f t="shared" si="6"/>
        <v>-8.8443063012150329</v>
      </c>
    </row>
    <row r="114" spans="1:12" x14ac:dyDescent="0.2">
      <c r="A114" s="13" t="s">
        <v>69</v>
      </c>
      <c r="B114" s="6">
        <v>1579</v>
      </c>
      <c r="C114" s="6">
        <v>1433</v>
      </c>
      <c r="D114" s="22">
        <f t="shared" si="5"/>
        <v>-146</v>
      </c>
      <c r="E114" s="21">
        <f t="shared" si="6"/>
        <v>-9.2463584547181767</v>
      </c>
    </row>
    <row r="115" spans="1:12" x14ac:dyDescent="0.2">
      <c r="A115" s="13" t="s">
        <v>70</v>
      </c>
      <c r="B115" s="6">
        <v>4818</v>
      </c>
      <c r="C115" s="6">
        <v>4108</v>
      </c>
      <c r="D115" s="22">
        <f t="shared" si="5"/>
        <v>-710</v>
      </c>
      <c r="E115" s="21">
        <f t="shared" si="6"/>
        <v>-14.736405147364051</v>
      </c>
    </row>
    <row r="116" spans="1:12" x14ac:dyDescent="0.2">
      <c r="A116" s="13" t="s">
        <v>71</v>
      </c>
      <c r="B116" s="6">
        <v>4687</v>
      </c>
      <c r="C116" s="6">
        <v>4351</v>
      </c>
      <c r="D116" s="22">
        <f t="shared" si="5"/>
        <v>-336</v>
      </c>
      <c r="E116" s="21">
        <f t="shared" si="6"/>
        <v>-7.1687646682312787</v>
      </c>
    </row>
    <row r="117" spans="1:12" x14ac:dyDescent="0.2">
      <c r="A117" s="13" t="s">
        <v>72</v>
      </c>
      <c r="B117" s="6">
        <v>34328</v>
      </c>
      <c r="C117" s="6">
        <v>35537</v>
      </c>
      <c r="D117" s="22">
        <f t="shared" si="5"/>
        <v>1209</v>
      </c>
      <c r="E117" s="21">
        <f t="shared" si="6"/>
        <v>3.5219063155441619</v>
      </c>
    </row>
    <row r="118" spans="1:12" x14ac:dyDescent="0.2">
      <c r="A118" s="13" t="s">
        <v>73</v>
      </c>
      <c r="B118" s="18">
        <f>SUM(B171:B177)</f>
        <v>82246</v>
      </c>
      <c r="C118" s="18">
        <f>SUM(C171:C177)</f>
        <v>69210</v>
      </c>
      <c r="D118" s="22">
        <f t="shared" si="5"/>
        <v>-13036</v>
      </c>
      <c r="E118" s="21">
        <f t="shared" si="6"/>
        <v>-15.850010942781411</v>
      </c>
    </row>
    <row r="119" spans="1:12" x14ac:dyDescent="0.2">
      <c r="A119" s="20" t="s">
        <v>74</v>
      </c>
      <c r="B119" s="6">
        <v>12008</v>
      </c>
      <c r="C119" s="6">
        <v>10579</v>
      </c>
      <c r="D119" s="22">
        <f t="shared" si="5"/>
        <v>-1429</v>
      </c>
      <c r="E119" s="21">
        <f t="shared" si="6"/>
        <v>-11.900399733510993</v>
      </c>
    </row>
    <row r="120" spans="1:12" x14ac:dyDescent="0.2">
      <c r="A120" s="13" t="s">
        <v>75</v>
      </c>
      <c r="B120" s="6">
        <v>28124</v>
      </c>
      <c r="C120" s="6">
        <v>25357</v>
      </c>
      <c r="D120" s="22">
        <f t="shared" si="5"/>
        <v>-2767</v>
      </c>
      <c r="E120" s="21">
        <f t="shared" si="6"/>
        <v>-9.8385720381169115</v>
      </c>
    </row>
    <row r="121" spans="1:12" x14ac:dyDescent="0.2">
      <c r="A121" s="13" t="s">
        <v>76</v>
      </c>
      <c r="B121" s="6">
        <v>1492</v>
      </c>
      <c r="C121" s="6">
        <v>1558</v>
      </c>
      <c r="D121" s="22">
        <f t="shared" si="5"/>
        <v>66</v>
      </c>
      <c r="E121" s="21">
        <f t="shared" si="6"/>
        <v>4.423592493297587</v>
      </c>
    </row>
    <row r="122" spans="1:12" x14ac:dyDescent="0.2">
      <c r="A122" s="13" t="s">
        <v>77</v>
      </c>
      <c r="B122" s="6">
        <v>2306</v>
      </c>
      <c r="C122" s="6">
        <v>2149</v>
      </c>
      <c r="D122" s="22">
        <f t="shared" si="5"/>
        <v>-157</v>
      </c>
      <c r="E122" s="21">
        <f t="shared" si="6"/>
        <v>-6.8083261058109272</v>
      </c>
    </row>
    <row r="123" spans="1:12" x14ac:dyDescent="0.2">
      <c r="A123" s="20" t="s">
        <v>225</v>
      </c>
      <c r="B123" s="6">
        <v>4473</v>
      </c>
      <c r="C123" s="6">
        <v>4012</v>
      </c>
      <c r="D123" s="22">
        <f t="shared" si="5"/>
        <v>-461</v>
      </c>
      <c r="E123" s="21">
        <f t="shared" si="6"/>
        <v>-10.306282137268052</v>
      </c>
    </row>
    <row r="124" spans="1:12" x14ac:dyDescent="0.2">
      <c r="A124" s="13" t="s">
        <v>78</v>
      </c>
      <c r="B124" s="6">
        <v>4537</v>
      </c>
      <c r="C124" s="6">
        <v>4068</v>
      </c>
      <c r="D124" s="22">
        <f t="shared" si="5"/>
        <v>-469</v>
      </c>
      <c r="E124" s="21">
        <f t="shared" si="6"/>
        <v>-10.33722724267137</v>
      </c>
      <c r="L124" s="22"/>
    </row>
    <row r="125" spans="1:12" x14ac:dyDescent="0.2">
      <c r="A125" s="13" t="s">
        <v>79</v>
      </c>
      <c r="B125" s="6">
        <v>47697</v>
      </c>
      <c r="C125" s="6">
        <v>37676</v>
      </c>
      <c r="D125" s="22">
        <f t="shared" si="5"/>
        <v>-10021</v>
      </c>
      <c r="E125" s="21">
        <f t="shared" si="6"/>
        <v>-21.009707109461811</v>
      </c>
    </row>
    <row r="126" spans="1:12" x14ac:dyDescent="0.2">
      <c r="A126" s="13" t="s">
        <v>80</v>
      </c>
      <c r="B126" s="18">
        <f>SUM(B180:B181)</f>
        <v>4382</v>
      </c>
      <c r="C126" s="18">
        <f>SUM(C180:C181)</f>
        <v>3776</v>
      </c>
      <c r="D126" s="22">
        <f t="shared" si="5"/>
        <v>-606</v>
      </c>
      <c r="E126" s="21">
        <f t="shared" si="6"/>
        <v>-13.829301688726609</v>
      </c>
    </row>
    <row r="127" spans="1:12" x14ac:dyDescent="0.2">
      <c r="A127" s="13" t="s">
        <v>81</v>
      </c>
      <c r="B127" s="6">
        <v>5305</v>
      </c>
      <c r="C127" s="6">
        <v>4954</v>
      </c>
      <c r="D127" s="22">
        <f t="shared" si="5"/>
        <v>-351</v>
      </c>
      <c r="E127" s="21">
        <f t="shared" si="6"/>
        <v>-6.6163996229971724</v>
      </c>
    </row>
    <row r="128" spans="1:12" x14ac:dyDescent="0.2">
      <c r="A128" s="13" t="s">
        <v>82</v>
      </c>
      <c r="B128" s="6">
        <v>4011</v>
      </c>
      <c r="C128" s="6">
        <v>4576</v>
      </c>
      <c r="D128" s="22">
        <f t="shared" si="5"/>
        <v>565</v>
      </c>
      <c r="E128" s="21">
        <f t="shared" si="6"/>
        <v>14.086262777362254</v>
      </c>
    </row>
    <row r="129" spans="1:5" x14ac:dyDescent="0.2">
      <c r="A129" s="13" t="s">
        <v>83</v>
      </c>
      <c r="B129" s="6">
        <v>2395</v>
      </c>
      <c r="C129" s="6">
        <v>2382</v>
      </c>
      <c r="D129" s="22">
        <f t="shared" si="5"/>
        <v>-13</v>
      </c>
      <c r="E129" s="21">
        <f t="shared" si="6"/>
        <v>-0.54279749478079331</v>
      </c>
    </row>
    <row r="130" spans="1:5" x14ac:dyDescent="0.2">
      <c r="A130" s="13" t="s">
        <v>84</v>
      </c>
      <c r="B130" s="6">
        <v>2710</v>
      </c>
      <c r="C130" s="6">
        <v>2687</v>
      </c>
      <c r="D130" s="22">
        <f t="shared" si="5"/>
        <v>-23</v>
      </c>
      <c r="E130" s="21">
        <f t="shared" si="6"/>
        <v>-0.84870848708487079</v>
      </c>
    </row>
    <row r="131" spans="1:5" x14ac:dyDescent="0.2">
      <c r="A131" s="20" t="s">
        <v>226</v>
      </c>
      <c r="B131" s="6">
        <v>10165</v>
      </c>
      <c r="C131" s="6">
        <v>5243</v>
      </c>
      <c r="D131" s="22">
        <f t="shared" si="5"/>
        <v>-4922</v>
      </c>
      <c r="E131" s="21">
        <f t="shared" si="6"/>
        <v>-48.421052631578945</v>
      </c>
    </row>
    <row r="132" spans="1:5" x14ac:dyDescent="0.2">
      <c r="A132" s="13" t="s">
        <v>85</v>
      </c>
      <c r="B132" s="6">
        <v>7516</v>
      </c>
      <c r="C132" s="6">
        <v>4258</v>
      </c>
      <c r="D132" s="22">
        <f t="shared" si="5"/>
        <v>-3258</v>
      </c>
      <c r="E132" s="21">
        <f t="shared" si="6"/>
        <v>-43.347525279403939</v>
      </c>
    </row>
    <row r="133" spans="1:5" x14ac:dyDescent="0.2">
      <c r="A133" s="13" t="s">
        <v>86</v>
      </c>
      <c r="B133" s="50">
        <f>SUM(B184:B190)</f>
        <v>78452</v>
      </c>
      <c r="C133" s="50">
        <f>SUM(C184:C190)</f>
        <v>70738</v>
      </c>
      <c r="D133" s="22">
        <f>SUM(C133-B133)</f>
        <v>-7714</v>
      </c>
      <c r="E133" s="21">
        <f t="shared" si="6"/>
        <v>-9.8327639830724518</v>
      </c>
    </row>
    <row r="134" spans="1:5" x14ac:dyDescent="0.2">
      <c r="A134" s="13" t="s">
        <v>87</v>
      </c>
      <c r="B134" s="6">
        <v>8705</v>
      </c>
      <c r="C134" s="6">
        <v>7743</v>
      </c>
      <c r="D134" s="22">
        <f t="shared" si="5"/>
        <v>-962</v>
      </c>
      <c r="E134" s="21">
        <f t="shared" si="6"/>
        <v>-11.051120045950604</v>
      </c>
    </row>
    <row r="135" spans="1:5" x14ac:dyDescent="0.2">
      <c r="A135" s="13" t="s">
        <v>88</v>
      </c>
      <c r="B135" s="6">
        <v>5115</v>
      </c>
      <c r="C135" s="6">
        <v>5006</v>
      </c>
      <c r="D135" s="22">
        <f t="shared" si="5"/>
        <v>-109</v>
      </c>
      <c r="E135" s="21">
        <f t="shared" si="6"/>
        <v>-2.1309872922776147</v>
      </c>
    </row>
    <row r="136" spans="1:5" x14ac:dyDescent="0.2">
      <c r="A136" s="13" t="s">
        <v>89</v>
      </c>
      <c r="B136" s="6">
        <v>8036</v>
      </c>
      <c r="C136" s="6">
        <v>7154</v>
      </c>
      <c r="D136" s="22">
        <f t="shared" si="5"/>
        <v>-882</v>
      </c>
      <c r="E136" s="21">
        <f t="shared" si="6"/>
        <v>-10.975609756097562</v>
      </c>
    </row>
    <row r="137" spans="1:5" x14ac:dyDescent="0.2">
      <c r="A137" s="13" t="s">
        <v>278</v>
      </c>
      <c r="B137" s="6">
        <v>9382</v>
      </c>
      <c r="C137" s="6">
        <v>8197</v>
      </c>
      <c r="D137" s="22">
        <f t="shared" si="5"/>
        <v>-1185</v>
      </c>
      <c r="E137" s="21">
        <f t="shared" si="6"/>
        <v>-12.630569175015987</v>
      </c>
    </row>
    <row r="138" spans="1:5" x14ac:dyDescent="0.2">
      <c r="A138" s="13" t="s">
        <v>90</v>
      </c>
      <c r="B138" s="6">
        <v>2988</v>
      </c>
      <c r="C138" s="6">
        <v>2854</v>
      </c>
      <c r="D138" s="22">
        <f t="shared" si="5"/>
        <v>-134</v>
      </c>
      <c r="E138" s="21">
        <f t="shared" si="6"/>
        <v>-4.4846050870147263</v>
      </c>
    </row>
    <row r="139" spans="1:5" x14ac:dyDescent="0.2">
      <c r="A139" s="13" t="s">
        <v>91</v>
      </c>
      <c r="B139" s="6">
        <v>6806</v>
      </c>
      <c r="C139" s="6">
        <v>6383</v>
      </c>
      <c r="D139" s="22">
        <f t="shared" si="5"/>
        <v>-423</v>
      </c>
      <c r="E139" s="21">
        <f t="shared" si="6"/>
        <v>-6.2151043197178959</v>
      </c>
    </row>
    <row r="140" spans="1:5" x14ac:dyDescent="0.2">
      <c r="A140" s="13" t="s">
        <v>92</v>
      </c>
      <c r="B140" s="6">
        <v>2611</v>
      </c>
      <c r="C140" s="6">
        <v>2531</v>
      </c>
      <c r="D140" s="22">
        <f t="shared" si="5"/>
        <v>-80</v>
      </c>
      <c r="E140" s="21">
        <f t="shared" si="6"/>
        <v>-3.0639601685178093</v>
      </c>
    </row>
    <row r="141" spans="1:5" x14ac:dyDescent="0.2">
      <c r="A141" s="13" t="s">
        <v>93</v>
      </c>
      <c r="B141" s="6">
        <v>4858</v>
      </c>
      <c r="C141" s="6">
        <v>4385</v>
      </c>
      <c r="D141" s="22">
        <f t="shared" si="5"/>
        <v>-473</v>
      </c>
      <c r="E141" s="21">
        <f t="shared" si="6"/>
        <v>-9.7365170852202567</v>
      </c>
    </row>
    <row r="142" spans="1:5" x14ac:dyDescent="0.2">
      <c r="A142" s="13" t="s">
        <v>94</v>
      </c>
      <c r="B142" s="6">
        <v>2342</v>
      </c>
      <c r="C142" s="6">
        <v>2302</v>
      </c>
      <c r="D142" s="22">
        <f t="shared" si="5"/>
        <v>-40</v>
      </c>
      <c r="E142" s="21">
        <f t="shared" si="6"/>
        <v>-1.7079419299743808</v>
      </c>
    </row>
    <row r="143" spans="1:5" x14ac:dyDescent="0.2">
      <c r="A143" s="13" t="s">
        <v>279</v>
      </c>
      <c r="B143" s="18">
        <v>32452</v>
      </c>
      <c r="C143" s="18">
        <v>30840</v>
      </c>
      <c r="D143" s="22">
        <f t="shared" si="5"/>
        <v>-1612</v>
      </c>
      <c r="E143" s="21">
        <f t="shared" si="6"/>
        <v>-4.9673363737211877</v>
      </c>
    </row>
    <row r="144" spans="1:5" x14ac:dyDescent="0.2">
      <c r="A144" s="13" t="s">
        <v>95</v>
      </c>
      <c r="B144" s="6">
        <v>9179</v>
      </c>
      <c r="C144" s="6">
        <v>8799</v>
      </c>
      <c r="D144" s="22">
        <f t="shared" si="5"/>
        <v>-380</v>
      </c>
      <c r="E144" s="21">
        <f t="shared" si="6"/>
        <v>-4.1398845190107858</v>
      </c>
    </row>
    <row r="145" spans="1:5" x14ac:dyDescent="0.2">
      <c r="A145" s="13" t="s">
        <v>96</v>
      </c>
      <c r="B145" s="6">
        <v>32478</v>
      </c>
      <c r="C145" s="6">
        <v>28502</v>
      </c>
      <c r="D145" s="22">
        <f t="shared" si="5"/>
        <v>-3976</v>
      </c>
      <c r="E145" s="21">
        <f t="shared" si="6"/>
        <v>-12.242133136276864</v>
      </c>
    </row>
    <row r="146" spans="1:5" x14ac:dyDescent="0.2">
      <c r="A146" s="13" t="s">
        <v>97</v>
      </c>
      <c r="B146" s="6">
        <v>6911</v>
      </c>
      <c r="C146" s="6">
        <v>6514</v>
      </c>
      <c r="D146" s="22">
        <f t="shared" si="5"/>
        <v>-397</v>
      </c>
      <c r="E146" s="21">
        <f t="shared" si="6"/>
        <v>-5.7444653451020118</v>
      </c>
    </row>
    <row r="147" spans="1:5" x14ac:dyDescent="0.2">
      <c r="A147" s="13" t="s">
        <v>98</v>
      </c>
      <c r="B147" s="18">
        <f>SUM(B193:B198)</f>
        <v>54378</v>
      </c>
      <c r="C147" s="18">
        <f>SUM(C193:C198)</f>
        <v>57856</v>
      </c>
      <c r="D147" s="22">
        <f t="shared" si="5"/>
        <v>3478</v>
      </c>
      <c r="E147" s="21">
        <f t="shared" si="6"/>
        <v>6.3959689580344996</v>
      </c>
    </row>
    <row r="148" spans="1:5" x14ac:dyDescent="0.2">
      <c r="A148" s="13" t="s">
        <v>99</v>
      </c>
      <c r="B148" s="6">
        <v>4887</v>
      </c>
      <c r="C148" s="6">
        <v>4929</v>
      </c>
      <c r="D148" s="22">
        <f t="shared" si="5"/>
        <v>42</v>
      </c>
      <c r="E148" s="21">
        <f t="shared" si="6"/>
        <v>0.85942295887047271</v>
      </c>
    </row>
    <row r="149" spans="1:5" x14ac:dyDescent="0.2">
      <c r="A149" s="13" t="s">
        <v>100</v>
      </c>
      <c r="B149" s="6">
        <v>4087</v>
      </c>
      <c r="C149" s="6">
        <v>3838</v>
      </c>
      <c r="D149" s="22">
        <f t="shared" si="5"/>
        <v>-249</v>
      </c>
      <c r="E149" s="21">
        <f t="shared" si="6"/>
        <v>-6.0924883777832148</v>
      </c>
    </row>
    <row r="150" spans="1:5" x14ac:dyDescent="0.2">
      <c r="A150" s="13" t="s">
        <v>101</v>
      </c>
      <c r="B150" s="6">
        <v>8628</v>
      </c>
      <c r="C150" s="6">
        <v>8780</v>
      </c>
      <c r="D150" s="22">
        <f t="shared" si="5"/>
        <v>152</v>
      </c>
      <c r="E150" s="21">
        <f t="shared" si="6"/>
        <v>1.7617060732498839</v>
      </c>
    </row>
    <row r="151" spans="1:5" x14ac:dyDescent="0.2">
      <c r="A151" s="13" t="s">
        <v>102</v>
      </c>
      <c r="B151" s="6">
        <v>6432</v>
      </c>
      <c r="C151" s="6">
        <v>5662</v>
      </c>
      <c r="D151" s="22">
        <f t="shared" si="5"/>
        <v>-770</v>
      </c>
      <c r="E151" s="21">
        <f t="shared" si="6"/>
        <v>-11.971393034825871</v>
      </c>
    </row>
    <row r="152" spans="1:5" x14ac:dyDescent="0.2">
      <c r="A152" s="13" t="s">
        <v>103</v>
      </c>
      <c r="B152" s="6">
        <v>12291</v>
      </c>
      <c r="C152" s="6">
        <v>11725</v>
      </c>
      <c r="D152" s="22">
        <f t="shared" si="5"/>
        <v>-566</v>
      </c>
      <c r="E152" s="21">
        <f t="shared" si="6"/>
        <v>-4.6049955251810273</v>
      </c>
    </row>
    <row r="153" spans="1:5" x14ac:dyDescent="0.2">
      <c r="A153" s="13" t="s">
        <v>104</v>
      </c>
      <c r="B153" s="6">
        <v>2930</v>
      </c>
      <c r="C153" s="6">
        <v>2786</v>
      </c>
      <c r="D153" s="22">
        <f t="shared" si="5"/>
        <v>-144</v>
      </c>
      <c r="E153" s="21">
        <f t="shared" si="6"/>
        <v>-4.9146757679180881</v>
      </c>
    </row>
    <row r="154" spans="1:5" x14ac:dyDescent="0.2">
      <c r="A154" s="20" t="s">
        <v>208</v>
      </c>
      <c r="B154" s="6">
        <v>3683</v>
      </c>
      <c r="C154" s="6">
        <v>3214</v>
      </c>
      <c r="D154" s="22">
        <f t="shared" si="5"/>
        <v>-469</v>
      </c>
      <c r="E154" s="21">
        <f t="shared" si="6"/>
        <v>-12.734184089057834</v>
      </c>
    </row>
    <row r="155" spans="1:5" x14ac:dyDescent="0.2">
      <c r="A155" s="13" t="s">
        <v>105</v>
      </c>
      <c r="B155" s="6">
        <v>5821</v>
      </c>
      <c r="C155" s="6">
        <v>5454</v>
      </c>
      <c r="D155" s="22">
        <f t="shared" si="5"/>
        <v>-367</v>
      </c>
      <c r="E155" s="21">
        <f>SUM(D155/B155*100)</f>
        <v>-6.3047586325373643</v>
      </c>
    </row>
    <row r="156" spans="1:5" x14ac:dyDescent="0.2">
      <c r="A156" s="13" t="s">
        <v>106</v>
      </c>
      <c r="B156" s="6">
        <v>2009</v>
      </c>
      <c r="C156" s="6">
        <v>1442</v>
      </c>
      <c r="D156" s="22">
        <f t="shared" si="5"/>
        <v>-567</v>
      </c>
      <c r="E156" s="21">
        <f t="shared" ref="E156:E209" si="7">SUM(D156/B156*100)</f>
        <v>-28.222996515679444</v>
      </c>
    </row>
    <row r="157" spans="1:5" x14ac:dyDescent="0.2">
      <c r="A157" s="13" t="s">
        <v>107</v>
      </c>
      <c r="B157" s="6">
        <v>6904</v>
      </c>
      <c r="C157" s="6">
        <v>6097</v>
      </c>
      <c r="D157" s="22">
        <f t="shared" si="5"/>
        <v>-807</v>
      </c>
      <c r="E157" s="21">
        <f t="shared" si="7"/>
        <v>-11.688876013904983</v>
      </c>
    </row>
    <row r="158" spans="1:5" x14ac:dyDescent="0.2">
      <c r="A158" s="13"/>
      <c r="B158" s="19" t="s">
        <v>7</v>
      </c>
      <c r="C158" s="8" t="s">
        <v>7</v>
      </c>
      <c r="D158" s="9" t="s">
        <v>7</v>
      </c>
      <c r="E158" s="21"/>
    </row>
    <row r="159" spans="1:5" x14ac:dyDescent="0.2">
      <c r="A159" s="13" t="s">
        <v>108</v>
      </c>
      <c r="B159" s="18">
        <f>SUM(B105:B158)</f>
        <v>750389</v>
      </c>
      <c r="C159" s="6">
        <f>SUM(C105:C158)</f>
        <v>687401</v>
      </c>
      <c r="D159" s="22">
        <f t="shared" si="5"/>
        <v>-62988</v>
      </c>
      <c r="E159" s="21">
        <f t="shared" si="7"/>
        <v>-8.3940462879919622</v>
      </c>
    </row>
    <row r="160" spans="1:5" x14ac:dyDescent="0.2">
      <c r="A160" s="13"/>
      <c r="B160" s="18"/>
      <c r="C160" s="6"/>
      <c r="D160" s="22"/>
      <c r="E160" s="21"/>
    </row>
    <row r="161" spans="1:5" x14ac:dyDescent="0.2">
      <c r="A161" s="20" t="s">
        <v>280</v>
      </c>
      <c r="B161" s="18"/>
      <c r="C161" s="6"/>
      <c r="D161" s="22"/>
      <c r="E161" s="21"/>
    </row>
    <row r="162" spans="1:5" x14ac:dyDescent="0.2">
      <c r="A162" s="13"/>
      <c r="B162" s="18"/>
      <c r="C162" s="6"/>
      <c r="D162" s="22"/>
      <c r="E162" s="21"/>
    </row>
    <row r="163" spans="1:5" x14ac:dyDescent="0.2">
      <c r="A163" s="13" t="s">
        <v>61</v>
      </c>
      <c r="B163" s="6"/>
      <c r="C163" s="6"/>
      <c r="D163" s="22"/>
      <c r="E163" s="21"/>
    </row>
    <row r="164" spans="1:5" x14ac:dyDescent="0.2">
      <c r="A164" s="13" t="s">
        <v>109</v>
      </c>
      <c r="B164" s="6">
        <v>6540</v>
      </c>
      <c r="C164" s="6">
        <v>6551</v>
      </c>
      <c r="D164" s="22">
        <v>11</v>
      </c>
      <c r="E164" s="21">
        <f t="shared" si="7"/>
        <v>0.16819571865443425</v>
      </c>
    </row>
    <row r="165" spans="1:5" x14ac:dyDescent="0.2">
      <c r="A165" s="13" t="s">
        <v>110</v>
      </c>
      <c r="B165" s="6">
        <v>18010</v>
      </c>
      <c r="C165" s="6">
        <v>18186</v>
      </c>
      <c r="D165" s="22">
        <v>176</v>
      </c>
      <c r="E165" s="21">
        <f t="shared" si="7"/>
        <v>0.97723486951693506</v>
      </c>
    </row>
    <row r="166" spans="1:5" x14ac:dyDescent="0.2">
      <c r="A166" s="13" t="s">
        <v>111</v>
      </c>
      <c r="B166" s="6">
        <v>10763</v>
      </c>
      <c r="C166" s="6">
        <v>10950</v>
      </c>
      <c r="D166" s="22">
        <v>187</v>
      </c>
      <c r="E166" s="21">
        <f t="shared" si="7"/>
        <v>1.7374338009848556</v>
      </c>
    </row>
    <row r="167" spans="1:5" x14ac:dyDescent="0.2">
      <c r="A167" s="13" t="s">
        <v>112</v>
      </c>
      <c r="B167" s="6">
        <v>19499</v>
      </c>
      <c r="C167" s="6">
        <v>18847</v>
      </c>
      <c r="D167" s="22">
        <v>-652</v>
      </c>
      <c r="E167" s="21">
        <f t="shared" si="7"/>
        <v>-3.3437612185240266</v>
      </c>
    </row>
    <row r="168" spans="1:5" x14ac:dyDescent="0.2">
      <c r="A168" s="13" t="s">
        <v>113</v>
      </c>
      <c r="B168" s="6">
        <v>12962</v>
      </c>
      <c r="C168" s="6">
        <v>12621</v>
      </c>
      <c r="D168" s="22">
        <v>-341</v>
      </c>
      <c r="E168" s="21">
        <f t="shared" si="7"/>
        <v>-2.6307668569665177</v>
      </c>
    </row>
    <row r="169" spans="1:5" x14ac:dyDescent="0.2">
      <c r="A169" s="13"/>
      <c r="B169" s="6"/>
      <c r="C169" s="6"/>
      <c r="D169" s="22"/>
      <c r="E169" s="21"/>
    </row>
    <row r="170" spans="1:5" x14ac:dyDescent="0.2">
      <c r="A170" s="13" t="s">
        <v>73</v>
      </c>
      <c r="B170" s="6"/>
      <c r="C170" s="6"/>
      <c r="D170" s="22"/>
      <c r="E170" s="21"/>
    </row>
    <row r="171" spans="1:5" x14ac:dyDescent="0.2">
      <c r="A171" s="13" t="s">
        <v>114</v>
      </c>
      <c r="B171" s="6">
        <v>11069</v>
      </c>
      <c r="C171" s="6">
        <v>10205</v>
      </c>
      <c r="D171" s="22">
        <v>-864</v>
      </c>
      <c r="E171" s="21">
        <f t="shared" si="7"/>
        <v>-7.8055831601770711</v>
      </c>
    </row>
    <row r="172" spans="1:5" x14ac:dyDescent="0.2">
      <c r="A172" s="13" t="s">
        <v>115</v>
      </c>
      <c r="B172" s="6">
        <v>7646</v>
      </c>
      <c r="C172" s="6">
        <v>5943</v>
      </c>
      <c r="D172" s="22">
        <v>-1703</v>
      </c>
      <c r="E172" s="21">
        <f t="shared" si="7"/>
        <v>-22.273083965472143</v>
      </c>
    </row>
    <row r="173" spans="1:5" x14ac:dyDescent="0.2">
      <c r="A173" s="13" t="s">
        <v>116</v>
      </c>
      <c r="B173" s="6">
        <v>14396</v>
      </c>
      <c r="C173" s="6">
        <v>12377</v>
      </c>
      <c r="D173" s="22">
        <v>-2019</v>
      </c>
      <c r="E173" s="21">
        <f t="shared" si="7"/>
        <v>-14.024729091414281</v>
      </c>
    </row>
    <row r="174" spans="1:5" x14ac:dyDescent="0.2">
      <c r="A174" s="13" t="s">
        <v>117</v>
      </c>
      <c r="B174" s="6">
        <v>10849</v>
      </c>
      <c r="C174" s="6">
        <v>10214</v>
      </c>
      <c r="D174" s="22">
        <v>-635</v>
      </c>
      <c r="E174" s="21">
        <f t="shared" si="7"/>
        <v>-5.8530740160383443</v>
      </c>
    </row>
    <row r="175" spans="1:5" x14ac:dyDescent="0.2">
      <c r="A175" s="13" t="s">
        <v>118</v>
      </c>
      <c r="B175" s="6">
        <v>11274</v>
      </c>
      <c r="C175" s="6">
        <v>7844</v>
      </c>
      <c r="D175" s="22">
        <v>-3430</v>
      </c>
      <c r="E175" s="21">
        <f t="shared" si="7"/>
        <v>-30.423984388859321</v>
      </c>
    </row>
    <row r="176" spans="1:5" x14ac:dyDescent="0.2">
      <c r="A176" s="13" t="s">
        <v>119</v>
      </c>
      <c r="B176" s="6">
        <v>9598</v>
      </c>
      <c r="C176" s="6">
        <v>8587</v>
      </c>
      <c r="D176" s="22">
        <v>-1011</v>
      </c>
      <c r="E176" s="21">
        <f t="shared" si="7"/>
        <v>-10.533444467597416</v>
      </c>
    </row>
    <row r="177" spans="1:5" x14ac:dyDescent="0.2">
      <c r="A177" s="13" t="s">
        <v>120</v>
      </c>
      <c r="B177" s="6">
        <v>17414</v>
      </c>
      <c r="C177" s="6">
        <v>14040</v>
      </c>
      <c r="D177" s="22">
        <v>-3374</v>
      </c>
      <c r="E177" s="21">
        <f t="shared" si="7"/>
        <v>-19.375215343976109</v>
      </c>
    </row>
    <row r="178" spans="1:5" x14ac:dyDescent="0.2">
      <c r="A178" s="13"/>
      <c r="B178" s="6"/>
      <c r="C178" s="6"/>
      <c r="D178" s="22"/>
      <c r="E178" s="21"/>
    </row>
    <row r="179" spans="1:5" x14ac:dyDescent="0.2">
      <c r="A179" s="13" t="s">
        <v>121</v>
      </c>
      <c r="B179" s="6"/>
      <c r="C179" s="6"/>
      <c r="D179" s="22"/>
      <c r="E179" s="21"/>
    </row>
    <row r="180" spans="1:5" ht="15" x14ac:dyDescent="0.25">
      <c r="A180" s="13" t="s">
        <v>122</v>
      </c>
      <c r="B180" s="51">
        <v>4303</v>
      </c>
      <c r="C180" s="6">
        <v>3728</v>
      </c>
      <c r="D180" s="22">
        <v>-575</v>
      </c>
      <c r="E180" s="21">
        <f t="shared" si="7"/>
        <v>-13.362770160353241</v>
      </c>
    </row>
    <row r="181" spans="1:5" ht="15" x14ac:dyDescent="0.25">
      <c r="A181" s="13" t="s">
        <v>123</v>
      </c>
      <c r="B181" s="52">
        <v>79</v>
      </c>
      <c r="C181" s="6">
        <v>48</v>
      </c>
      <c r="D181" s="22">
        <v>-31</v>
      </c>
      <c r="E181" s="21">
        <f t="shared" si="7"/>
        <v>-39.24050632911392</v>
      </c>
    </row>
    <row r="182" spans="1:5" x14ac:dyDescent="0.2">
      <c r="A182" s="13"/>
      <c r="B182" s="6"/>
      <c r="C182" s="6"/>
      <c r="D182" s="22"/>
      <c r="E182" s="21"/>
    </row>
    <row r="183" spans="1:5" x14ac:dyDescent="0.2">
      <c r="A183" s="13" t="s">
        <v>86</v>
      </c>
      <c r="B183" s="6"/>
      <c r="C183" s="6"/>
      <c r="D183" s="22"/>
      <c r="E183" s="21"/>
    </row>
    <row r="184" spans="1:5" x14ac:dyDescent="0.2">
      <c r="A184" s="13" t="s">
        <v>124</v>
      </c>
      <c r="B184" s="6">
        <v>20946</v>
      </c>
      <c r="C184" s="6">
        <v>20568</v>
      </c>
      <c r="D184" s="22">
        <v>-378</v>
      </c>
      <c r="E184" s="21">
        <f t="shared" si="7"/>
        <v>-1.8046405041535378</v>
      </c>
    </row>
    <row r="185" spans="1:5" x14ac:dyDescent="0.2">
      <c r="A185" s="13" t="s">
        <v>230</v>
      </c>
      <c r="B185" s="6">
        <v>2524</v>
      </c>
      <c r="C185" s="6">
        <v>1878</v>
      </c>
      <c r="D185" s="22">
        <v>-646</v>
      </c>
      <c r="E185" s="21">
        <f t="shared" si="7"/>
        <v>-25.594294770206023</v>
      </c>
    </row>
    <row r="186" spans="1:5" x14ac:dyDescent="0.2">
      <c r="A186" s="13" t="s">
        <v>125</v>
      </c>
      <c r="B186" s="6">
        <v>10981</v>
      </c>
      <c r="C186" s="6">
        <v>10383</v>
      </c>
      <c r="D186" s="22">
        <v>-598</v>
      </c>
      <c r="E186" s="21">
        <f t="shared" si="7"/>
        <v>-5.4457699663054369</v>
      </c>
    </row>
    <row r="187" spans="1:5" x14ac:dyDescent="0.2">
      <c r="A187" s="13" t="s">
        <v>126</v>
      </c>
      <c r="B187" s="6">
        <v>13445</v>
      </c>
      <c r="C187" s="6">
        <v>13287</v>
      </c>
      <c r="D187" s="22">
        <v>-158</v>
      </c>
      <c r="E187" s="21">
        <f t="shared" si="7"/>
        <v>-1.1751580513201934</v>
      </c>
    </row>
    <row r="188" spans="1:5" x14ac:dyDescent="0.2">
      <c r="A188" s="13" t="s">
        <v>127</v>
      </c>
      <c r="B188" s="6">
        <v>12054</v>
      </c>
      <c r="C188" s="6">
        <v>10121</v>
      </c>
      <c r="D188" s="22">
        <v>-1933</v>
      </c>
      <c r="E188" s="21">
        <f t="shared" si="7"/>
        <v>-16.036170565787291</v>
      </c>
    </row>
    <row r="189" spans="1:5" x14ac:dyDescent="0.2">
      <c r="A189" s="13" t="s">
        <v>128</v>
      </c>
      <c r="B189" s="6">
        <v>7146</v>
      </c>
      <c r="C189" s="6">
        <v>5768</v>
      </c>
      <c r="D189" s="22">
        <v>-1378</v>
      </c>
      <c r="E189" s="21">
        <f t="shared" si="7"/>
        <v>-19.283515253288552</v>
      </c>
    </row>
    <row r="190" spans="1:5" x14ac:dyDescent="0.2">
      <c r="A190" s="20" t="s">
        <v>211</v>
      </c>
      <c r="B190" s="6">
        <v>11356</v>
      </c>
      <c r="C190" s="6">
        <v>8733</v>
      </c>
      <c r="D190" s="22">
        <v>-2623</v>
      </c>
      <c r="E190" s="21">
        <f t="shared" si="7"/>
        <v>-23.097921803451921</v>
      </c>
    </row>
    <row r="191" spans="1:5" x14ac:dyDescent="0.2">
      <c r="A191" s="13"/>
      <c r="B191" s="6"/>
      <c r="C191" s="6"/>
      <c r="D191" s="22"/>
      <c r="E191" s="21"/>
    </row>
    <row r="192" spans="1:5" x14ac:dyDescent="0.2">
      <c r="A192" s="13" t="s">
        <v>98</v>
      </c>
      <c r="B192" s="6"/>
      <c r="C192" s="6"/>
      <c r="D192" s="22"/>
      <c r="E192" s="21"/>
    </row>
    <row r="193" spans="1:5" x14ac:dyDescent="0.2">
      <c r="A193" s="20" t="s">
        <v>215</v>
      </c>
      <c r="B193" s="6">
        <v>9977</v>
      </c>
      <c r="C193" s="6">
        <v>10335</v>
      </c>
      <c r="D193" s="22">
        <v>358</v>
      </c>
      <c r="E193" s="21">
        <f t="shared" ref="E193:E194" si="8">SUM(D193/B193*100)</f>
        <v>3.588252981858274</v>
      </c>
    </row>
    <row r="194" spans="1:5" x14ac:dyDescent="0.2">
      <c r="A194" s="13" t="s">
        <v>130</v>
      </c>
      <c r="B194" s="6">
        <v>11800</v>
      </c>
      <c r="C194" s="6">
        <v>12249</v>
      </c>
      <c r="D194" s="22">
        <v>449</v>
      </c>
      <c r="E194" s="21">
        <f t="shared" si="8"/>
        <v>3.8050847457627115</v>
      </c>
    </row>
    <row r="195" spans="1:5" x14ac:dyDescent="0.2">
      <c r="A195" s="13" t="s">
        <v>131</v>
      </c>
      <c r="B195" s="6">
        <v>7838</v>
      </c>
      <c r="C195" s="6">
        <v>9066</v>
      </c>
      <c r="D195" s="22">
        <v>1228</v>
      </c>
      <c r="E195" s="21">
        <f t="shared" si="7"/>
        <v>15.667262056647106</v>
      </c>
    </row>
    <row r="196" spans="1:5" x14ac:dyDescent="0.2">
      <c r="A196" s="13" t="s">
        <v>129</v>
      </c>
      <c r="B196" s="6">
        <v>7555</v>
      </c>
      <c r="C196" s="6">
        <v>8081</v>
      </c>
      <c r="D196" s="22">
        <v>526</v>
      </c>
      <c r="E196" s="21">
        <f t="shared" si="7"/>
        <v>6.9622766379880883</v>
      </c>
    </row>
    <row r="197" spans="1:5" x14ac:dyDescent="0.2">
      <c r="A197" s="13" t="s">
        <v>132</v>
      </c>
      <c r="B197" s="6">
        <v>10972</v>
      </c>
      <c r="C197" s="6">
        <v>11345</v>
      </c>
      <c r="D197" s="22">
        <v>373</v>
      </c>
      <c r="E197" s="21">
        <f t="shared" si="7"/>
        <v>3.3995625227852719</v>
      </c>
    </row>
    <row r="198" spans="1:5" x14ac:dyDescent="0.2">
      <c r="A198" s="13" t="s">
        <v>133</v>
      </c>
      <c r="B198" s="6">
        <v>6236</v>
      </c>
      <c r="C198" s="6">
        <v>6780</v>
      </c>
      <c r="D198" s="22">
        <v>544</v>
      </c>
      <c r="E198" s="21">
        <f t="shared" si="7"/>
        <v>8.7235407312379731</v>
      </c>
    </row>
    <row r="199" spans="1:5" x14ac:dyDescent="0.2">
      <c r="A199" s="13"/>
      <c r="B199" s="18"/>
      <c r="C199" s="6"/>
      <c r="D199" s="22"/>
      <c r="E199" s="21"/>
    </row>
    <row r="200" spans="1:5" x14ac:dyDescent="0.2">
      <c r="A200" s="12" t="s">
        <v>134</v>
      </c>
      <c r="B200" s="18"/>
      <c r="C200" s="6"/>
      <c r="D200" s="22"/>
      <c r="E200" s="21"/>
    </row>
    <row r="201" spans="1:5" x14ac:dyDescent="0.2">
      <c r="A201" s="12"/>
      <c r="B201" s="18"/>
      <c r="C201" s="6"/>
      <c r="D201" s="22"/>
      <c r="E201" s="21"/>
    </row>
    <row r="202" spans="1:5" x14ac:dyDescent="0.2">
      <c r="A202" s="20" t="s">
        <v>222</v>
      </c>
      <c r="B202" s="20">
        <v>581</v>
      </c>
      <c r="C202" s="6">
        <v>788</v>
      </c>
      <c r="D202" s="22">
        <v>207</v>
      </c>
      <c r="E202" s="21">
        <f t="shared" si="7"/>
        <v>35.628227194492254</v>
      </c>
    </row>
    <row r="203" spans="1:5" x14ac:dyDescent="0.2">
      <c r="A203" s="20" t="s">
        <v>135</v>
      </c>
      <c r="B203" s="6">
        <v>4297</v>
      </c>
      <c r="C203" s="6">
        <v>5356</v>
      </c>
      <c r="D203" s="22">
        <v>1059</v>
      </c>
      <c r="E203" s="21">
        <f t="shared" si="7"/>
        <v>24.645101233418664</v>
      </c>
    </row>
    <row r="204" spans="1:5" x14ac:dyDescent="0.2">
      <c r="A204" s="13" t="s">
        <v>136</v>
      </c>
      <c r="B204" s="6">
        <v>628</v>
      </c>
      <c r="C204" s="6">
        <v>1057</v>
      </c>
      <c r="D204" s="22">
        <v>429</v>
      </c>
      <c r="E204" s="21">
        <f t="shared" si="7"/>
        <v>68.312101910828034</v>
      </c>
    </row>
    <row r="205" spans="1:5" x14ac:dyDescent="0.2">
      <c r="A205" s="20" t="s">
        <v>221</v>
      </c>
      <c r="B205" s="6">
        <v>248</v>
      </c>
      <c r="C205" s="6">
        <v>476</v>
      </c>
      <c r="D205" s="22">
        <v>228</v>
      </c>
      <c r="E205" s="21">
        <f t="shared" si="7"/>
        <v>91.935483870967744</v>
      </c>
    </row>
    <row r="206" spans="1:5" x14ac:dyDescent="0.2">
      <c r="A206" s="13" t="s">
        <v>137</v>
      </c>
      <c r="B206" s="6">
        <v>3977</v>
      </c>
      <c r="C206" s="6">
        <v>4923</v>
      </c>
      <c r="D206" s="22">
        <v>946</v>
      </c>
      <c r="E206" s="21">
        <f t="shared" si="7"/>
        <v>23.786773950213728</v>
      </c>
    </row>
    <row r="207" spans="1:5" x14ac:dyDescent="0.2">
      <c r="A207" s="13" t="s">
        <v>138</v>
      </c>
      <c r="B207" s="6">
        <v>1963</v>
      </c>
      <c r="C207" s="6">
        <v>2454</v>
      </c>
      <c r="D207" s="22">
        <v>491</v>
      </c>
      <c r="E207" s="21">
        <f t="shared" si="7"/>
        <v>25.0127356087621</v>
      </c>
    </row>
    <row r="208" spans="1:5" x14ac:dyDescent="0.2">
      <c r="A208" s="13"/>
      <c r="B208" s="8" t="s">
        <v>7</v>
      </c>
      <c r="C208" s="9"/>
      <c r="D208" s="9" t="s">
        <v>7</v>
      </c>
      <c r="E208" s="21"/>
    </row>
    <row r="209" spans="1:5" x14ac:dyDescent="0.2">
      <c r="A209" s="13" t="s">
        <v>108</v>
      </c>
      <c r="B209" s="6">
        <f>SUM(B202:B208)</f>
        <v>11694</v>
      </c>
      <c r="C209" s="6">
        <f>SUM(C202:C208)</f>
        <v>15054</v>
      </c>
      <c r="D209" s="22">
        <f t="shared" ref="D209:D241" si="9">SUM(C209-B209)</f>
        <v>3360</v>
      </c>
      <c r="E209" s="21">
        <f t="shared" si="7"/>
        <v>28.732683427398666</v>
      </c>
    </row>
    <row r="210" spans="1:5" x14ac:dyDescent="0.2">
      <c r="A210" s="13"/>
      <c r="B210" s="6"/>
      <c r="C210" s="6"/>
      <c r="D210" s="22"/>
      <c r="E210" s="21"/>
    </row>
    <row r="211" spans="1:5" x14ac:dyDescent="0.2">
      <c r="A211" s="12" t="s">
        <v>220</v>
      </c>
      <c r="B211" s="4" t="s">
        <v>2</v>
      </c>
      <c r="C211" s="4" t="s">
        <v>2</v>
      </c>
      <c r="D211" s="14"/>
      <c r="E211" s="15" t="s">
        <v>3</v>
      </c>
    </row>
    <row r="212" spans="1:5" x14ac:dyDescent="0.2">
      <c r="A212" s="13" t="s">
        <v>139</v>
      </c>
      <c r="B212" s="5" t="s">
        <v>227</v>
      </c>
      <c r="C212" s="5" t="s">
        <v>273</v>
      </c>
      <c r="D212" s="16" t="s">
        <v>4</v>
      </c>
      <c r="E212" s="17" t="s">
        <v>4</v>
      </c>
    </row>
    <row r="213" spans="1:5" x14ac:dyDescent="0.2">
      <c r="A213" s="13"/>
      <c r="D213" s="22"/>
      <c r="E213" s="21"/>
    </row>
    <row r="214" spans="1:5" x14ac:dyDescent="0.2">
      <c r="A214" s="13" t="s">
        <v>61</v>
      </c>
      <c r="B214" s="6">
        <f>SUM(B273:B277)</f>
        <v>492</v>
      </c>
      <c r="C214" s="6">
        <f>SUM(C273:C277)</f>
        <v>187</v>
      </c>
      <c r="D214" s="22">
        <f t="shared" si="9"/>
        <v>-305</v>
      </c>
      <c r="E214" s="21">
        <f>SUM(D214/B214*100)</f>
        <v>-61.99186991869918</v>
      </c>
    </row>
    <row r="215" spans="1:5" x14ac:dyDescent="0.2">
      <c r="A215" s="13" t="s">
        <v>62</v>
      </c>
      <c r="B215" s="6">
        <v>138</v>
      </c>
      <c r="C215" s="6">
        <v>140</v>
      </c>
      <c r="D215" s="22">
        <f t="shared" si="9"/>
        <v>2</v>
      </c>
      <c r="E215" s="21">
        <f t="shared" ref="E215:E266" si="10">SUM(D215/B215*100)</f>
        <v>1.4492753623188406</v>
      </c>
    </row>
    <row r="216" spans="1:5" x14ac:dyDescent="0.2">
      <c r="A216" s="13" t="s">
        <v>63</v>
      </c>
      <c r="B216" s="6">
        <v>374</v>
      </c>
      <c r="C216" s="6">
        <v>372</v>
      </c>
      <c r="D216" s="22">
        <f t="shared" si="9"/>
        <v>-2</v>
      </c>
      <c r="E216" s="21">
        <f t="shared" si="10"/>
        <v>-0.53475935828876997</v>
      </c>
    </row>
    <row r="217" spans="1:5" x14ac:dyDescent="0.2">
      <c r="A217" s="13" t="s">
        <v>64</v>
      </c>
      <c r="B217" s="6">
        <v>502</v>
      </c>
      <c r="C217" s="6">
        <v>263</v>
      </c>
      <c r="D217" s="22">
        <f t="shared" si="9"/>
        <v>-239</v>
      </c>
      <c r="E217" s="21">
        <f t="shared" si="10"/>
        <v>-47.60956175298805</v>
      </c>
    </row>
    <row r="218" spans="1:5" x14ac:dyDescent="0.2">
      <c r="A218" s="13" t="s">
        <v>65</v>
      </c>
      <c r="B218" s="6">
        <v>2215</v>
      </c>
      <c r="C218" s="6">
        <v>919</v>
      </c>
      <c r="D218" s="22">
        <f t="shared" si="9"/>
        <v>-1296</v>
      </c>
      <c r="E218" s="21">
        <f t="shared" si="10"/>
        <v>-58.510158013544022</v>
      </c>
    </row>
    <row r="219" spans="1:5" x14ac:dyDescent="0.2">
      <c r="A219" s="13" t="s">
        <v>66</v>
      </c>
      <c r="B219" s="6">
        <v>170</v>
      </c>
      <c r="C219" s="6">
        <v>112</v>
      </c>
      <c r="D219" s="22">
        <f t="shared" si="9"/>
        <v>-58</v>
      </c>
      <c r="E219" s="21">
        <f t="shared" si="10"/>
        <v>-34.117647058823529</v>
      </c>
    </row>
    <row r="220" spans="1:5" x14ac:dyDescent="0.2">
      <c r="A220" s="13" t="s">
        <v>67</v>
      </c>
      <c r="B220" s="6">
        <v>44</v>
      </c>
      <c r="C220" s="6">
        <v>61</v>
      </c>
      <c r="D220" s="22">
        <f t="shared" si="9"/>
        <v>17</v>
      </c>
      <c r="E220" s="21">
        <f t="shared" si="10"/>
        <v>38.636363636363633</v>
      </c>
    </row>
    <row r="221" spans="1:5" x14ac:dyDescent="0.2">
      <c r="A221" s="13" t="s">
        <v>277</v>
      </c>
      <c r="B221" s="6">
        <v>533</v>
      </c>
      <c r="C221" s="6">
        <v>341</v>
      </c>
      <c r="D221" s="22">
        <f t="shared" si="9"/>
        <v>-192</v>
      </c>
      <c r="E221" s="21">
        <f t="shared" si="10"/>
        <v>-36.022514071294559</v>
      </c>
    </row>
    <row r="222" spans="1:5" x14ac:dyDescent="0.2">
      <c r="A222" s="13" t="s">
        <v>68</v>
      </c>
      <c r="B222" s="6">
        <v>17</v>
      </c>
      <c r="C222" s="6">
        <v>6</v>
      </c>
      <c r="D222" s="22">
        <f t="shared" si="9"/>
        <v>-11</v>
      </c>
      <c r="E222" s="21">
        <f t="shared" si="10"/>
        <v>-64.705882352941174</v>
      </c>
    </row>
    <row r="223" spans="1:5" x14ac:dyDescent="0.2">
      <c r="A223" s="13" t="s">
        <v>69</v>
      </c>
      <c r="B223" s="6">
        <v>8</v>
      </c>
      <c r="C223" s="6">
        <v>6</v>
      </c>
      <c r="D223" s="22">
        <f t="shared" si="9"/>
        <v>-2</v>
      </c>
      <c r="E223" s="21">
        <f t="shared" si="10"/>
        <v>-25</v>
      </c>
    </row>
    <row r="224" spans="1:5" x14ac:dyDescent="0.2">
      <c r="A224" s="13" t="s">
        <v>70</v>
      </c>
      <c r="B224" s="6">
        <v>50</v>
      </c>
      <c r="C224" s="6">
        <v>106</v>
      </c>
      <c r="D224" s="22">
        <f t="shared" si="9"/>
        <v>56</v>
      </c>
      <c r="E224" s="21">
        <f t="shared" si="10"/>
        <v>112.00000000000001</v>
      </c>
    </row>
    <row r="225" spans="1:5" x14ac:dyDescent="0.2">
      <c r="A225" s="13" t="s">
        <v>71</v>
      </c>
      <c r="B225" s="6">
        <v>772</v>
      </c>
      <c r="C225" s="6">
        <v>107</v>
      </c>
      <c r="D225" s="22">
        <f t="shared" si="9"/>
        <v>-665</v>
      </c>
      <c r="E225" s="21">
        <f t="shared" si="10"/>
        <v>-86.139896373056985</v>
      </c>
    </row>
    <row r="226" spans="1:5" x14ac:dyDescent="0.2">
      <c r="A226" s="13" t="s">
        <v>72</v>
      </c>
      <c r="B226" s="6">
        <v>2727</v>
      </c>
      <c r="C226" s="6">
        <v>1794</v>
      </c>
      <c r="D226" s="22">
        <f t="shared" si="9"/>
        <v>-933</v>
      </c>
      <c r="E226" s="21">
        <f t="shared" si="10"/>
        <v>-34.213421342134218</v>
      </c>
    </row>
    <row r="227" spans="1:5" x14ac:dyDescent="0.2">
      <c r="A227" s="13" t="s">
        <v>73</v>
      </c>
      <c r="B227" s="6">
        <f>SUM(B280:B286)</f>
        <v>4251</v>
      </c>
      <c r="C227" s="6">
        <f>SUM(C280:C286)</f>
        <v>1746</v>
      </c>
      <c r="D227" s="22">
        <f t="shared" si="9"/>
        <v>-2505</v>
      </c>
      <c r="E227" s="21">
        <f t="shared" si="10"/>
        <v>-58.927311220889202</v>
      </c>
    </row>
    <row r="228" spans="1:5" x14ac:dyDescent="0.2">
      <c r="A228" s="13" t="s">
        <v>74</v>
      </c>
      <c r="B228" s="6">
        <v>1863</v>
      </c>
      <c r="C228" s="6">
        <v>470</v>
      </c>
      <c r="D228" s="22">
        <f t="shared" si="9"/>
        <v>-1393</v>
      </c>
      <c r="E228" s="21">
        <f t="shared" si="10"/>
        <v>-74.771873322597955</v>
      </c>
    </row>
    <row r="229" spans="1:5" x14ac:dyDescent="0.2">
      <c r="A229" s="13" t="s">
        <v>75</v>
      </c>
      <c r="B229" s="6">
        <v>546</v>
      </c>
      <c r="C229" s="6">
        <v>260</v>
      </c>
      <c r="D229" s="22">
        <f t="shared" si="9"/>
        <v>-286</v>
      </c>
      <c r="E229" s="21">
        <f t="shared" si="10"/>
        <v>-52.380952380952387</v>
      </c>
    </row>
    <row r="230" spans="1:5" x14ac:dyDescent="0.2">
      <c r="A230" s="13" t="s">
        <v>76</v>
      </c>
      <c r="B230" s="6">
        <v>598</v>
      </c>
      <c r="C230" s="6">
        <v>313</v>
      </c>
      <c r="D230" s="22">
        <f t="shared" si="9"/>
        <v>-285</v>
      </c>
      <c r="E230" s="21">
        <f t="shared" si="10"/>
        <v>-47.658862876254183</v>
      </c>
    </row>
    <row r="231" spans="1:5" x14ac:dyDescent="0.2">
      <c r="A231" s="13" t="s">
        <v>140</v>
      </c>
      <c r="B231" s="6">
        <v>177</v>
      </c>
      <c r="C231" s="6">
        <v>106</v>
      </c>
      <c r="D231" s="22">
        <f t="shared" si="9"/>
        <v>-71</v>
      </c>
      <c r="E231" s="21">
        <f t="shared" si="10"/>
        <v>-40.112994350282491</v>
      </c>
    </row>
    <row r="232" spans="1:5" x14ac:dyDescent="0.2">
      <c r="A232" s="20" t="s">
        <v>225</v>
      </c>
      <c r="B232" s="6">
        <v>159</v>
      </c>
      <c r="C232" s="6">
        <v>264</v>
      </c>
      <c r="D232" s="22">
        <f t="shared" si="9"/>
        <v>105</v>
      </c>
      <c r="E232" s="21">
        <f t="shared" si="10"/>
        <v>66.037735849056602</v>
      </c>
    </row>
    <row r="233" spans="1:5" x14ac:dyDescent="0.2">
      <c r="A233" s="13" t="s">
        <v>78</v>
      </c>
      <c r="B233" s="6">
        <v>52</v>
      </c>
      <c r="C233" s="6">
        <v>12</v>
      </c>
      <c r="D233" s="22">
        <f t="shared" si="9"/>
        <v>-40</v>
      </c>
      <c r="E233" s="21">
        <f t="shared" si="10"/>
        <v>-76.923076923076934</v>
      </c>
    </row>
    <row r="234" spans="1:5" x14ac:dyDescent="0.2">
      <c r="A234" s="13" t="s">
        <v>79</v>
      </c>
      <c r="B234" s="6">
        <v>2986</v>
      </c>
      <c r="C234" s="6">
        <v>1144</v>
      </c>
      <c r="D234" s="22">
        <f t="shared" si="9"/>
        <v>-1842</v>
      </c>
      <c r="E234" s="21">
        <f t="shared" si="10"/>
        <v>-61.687876758204951</v>
      </c>
    </row>
    <row r="235" spans="1:5" x14ac:dyDescent="0.2">
      <c r="A235" s="13" t="s">
        <v>80</v>
      </c>
      <c r="B235" s="6">
        <f>SUM(B289:B290)</f>
        <v>239</v>
      </c>
      <c r="C235" s="6">
        <f>SUM(C289:C290)</f>
        <v>177</v>
      </c>
      <c r="D235" s="22">
        <f t="shared" si="9"/>
        <v>-62</v>
      </c>
      <c r="E235" s="21">
        <f t="shared" si="10"/>
        <v>-25.94142259414226</v>
      </c>
    </row>
    <row r="236" spans="1:5" x14ac:dyDescent="0.2">
      <c r="A236" s="13" t="s">
        <v>81</v>
      </c>
      <c r="B236" s="6">
        <v>2692</v>
      </c>
      <c r="C236" s="6">
        <v>369</v>
      </c>
      <c r="D236" s="22">
        <f t="shared" si="9"/>
        <v>-2323</v>
      </c>
      <c r="E236" s="21">
        <f t="shared" si="10"/>
        <v>-86.292719167904906</v>
      </c>
    </row>
    <row r="237" spans="1:5" x14ac:dyDescent="0.2">
      <c r="A237" s="13" t="s">
        <v>82</v>
      </c>
      <c r="B237" s="6">
        <v>271</v>
      </c>
      <c r="C237" s="6">
        <v>339</v>
      </c>
      <c r="D237" s="22">
        <f t="shared" si="9"/>
        <v>68</v>
      </c>
      <c r="E237" s="21">
        <f t="shared" si="10"/>
        <v>25.092250922509223</v>
      </c>
    </row>
    <row r="238" spans="1:5" x14ac:dyDescent="0.2">
      <c r="A238" s="13" t="s">
        <v>83</v>
      </c>
      <c r="B238" s="6">
        <v>13</v>
      </c>
      <c r="C238" s="6">
        <v>10</v>
      </c>
      <c r="D238" s="22">
        <f t="shared" si="9"/>
        <v>-3</v>
      </c>
      <c r="E238" s="21">
        <f t="shared" si="10"/>
        <v>-23.076923076923077</v>
      </c>
    </row>
    <row r="239" spans="1:5" x14ac:dyDescent="0.2">
      <c r="A239" s="13" t="s">
        <v>84</v>
      </c>
      <c r="B239" s="6">
        <v>71</v>
      </c>
      <c r="C239" s="6">
        <v>22</v>
      </c>
      <c r="D239" s="22">
        <f t="shared" si="9"/>
        <v>-49</v>
      </c>
      <c r="E239" s="21">
        <f t="shared" si="10"/>
        <v>-69.014084507042256</v>
      </c>
    </row>
    <row r="240" spans="1:5" x14ac:dyDescent="0.2">
      <c r="A240" s="20" t="s">
        <v>226</v>
      </c>
      <c r="B240" s="6">
        <v>834</v>
      </c>
      <c r="C240" s="6">
        <v>276</v>
      </c>
      <c r="D240" s="22">
        <f t="shared" si="9"/>
        <v>-558</v>
      </c>
      <c r="E240" s="21">
        <f t="shared" si="10"/>
        <v>-66.906474820143885</v>
      </c>
    </row>
    <row r="241" spans="1:5" x14ac:dyDescent="0.2">
      <c r="A241" s="13" t="s">
        <v>85</v>
      </c>
      <c r="B241" s="6">
        <v>75</v>
      </c>
      <c r="C241" s="6">
        <v>34</v>
      </c>
      <c r="D241" s="22">
        <f t="shared" si="9"/>
        <v>-41</v>
      </c>
      <c r="E241" s="21">
        <f t="shared" si="10"/>
        <v>-54.666666666666664</v>
      </c>
    </row>
    <row r="242" spans="1:5" x14ac:dyDescent="0.2">
      <c r="A242" s="13" t="s">
        <v>86</v>
      </c>
      <c r="B242" s="6">
        <f>SUM(B293:B299)</f>
        <v>0</v>
      </c>
      <c r="C242" s="6">
        <f>SUM(C293:C299)</f>
        <v>535</v>
      </c>
      <c r="D242" s="22">
        <f>SUM(C242-B242)</f>
        <v>535</v>
      </c>
      <c r="E242" s="21">
        <v>100</v>
      </c>
    </row>
    <row r="243" spans="1:5" x14ac:dyDescent="0.2">
      <c r="A243" s="13" t="s">
        <v>87</v>
      </c>
      <c r="B243" s="18">
        <v>197</v>
      </c>
      <c r="C243" s="18">
        <v>204</v>
      </c>
      <c r="D243" s="22">
        <f t="shared" ref="D243:D299" si="11">SUM(C243-B243)</f>
        <v>7</v>
      </c>
      <c r="E243" s="21">
        <f t="shared" si="10"/>
        <v>3.5532994923857872</v>
      </c>
    </row>
    <row r="244" spans="1:5" x14ac:dyDescent="0.2">
      <c r="A244" s="13" t="s">
        <v>88</v>
      </c>
      <c r="B244" s="6">
        <v>399</v>
      </c>
      <c r="C244" s="6">
        <v>282</v>
      </c>
      <c r="D244" s="22">
        <f t="shared" si="11"/>
        <v>-117</v>
      </c>
      <c r="E244" s="21">
        <f t="shared" si="10"/>
        <v>-29.323308270676691</v>
      </c>
    </row>
    <row r="245" spans="1:5" x14ac:dyDescent="0.2">
      <c r="A245" s="13" t="s">
        <v>89</v>
      </c>
      <c r="B245" s="6">
        <v>607</v>
      </c>
      <c r="C245" s="6">
        <v>113</v>
      </c>
      <c r="D245" s="22">
        <f t="shared" si="11"/>
        <v>-494</v>
      </c>
      <c r="E245" s="21">
        <f t="shared" si="10"/>
        <v>-81.383855024711693</v>
      </c>
    </row>
    <row r="246" spans="1:5" x14ac:dyDescent="0.2">
      <c r="A246" s="13" t="s">
        <v>278</v>
      </c>
      <c r="B246" s="6">
        <v>118</v>
      </c>
      <c r="C246" s="6">
        <v>62</v>
      </c>
      <c r="D246" s="22">
        <f t="shared" si="11"/>
        <v>-56</v>
      </c>
      <c r="E246" s="21">
        <f t="shared" si="10"/>
        <v>-47.457627118644069</v>
      </c>
    </row>
    <row r="247" spans="1:5" x14ac:dyDescent="0.2">
      <c r="A247" s="13" t="s">
        <v>90</v>
      </c>
      <c r="B247" s="6">
        <v>20</v>
      </c>
      <c r="C247" s="6">
        <v>21</v>
      </c>
      <c r="D247" s="22">
        <f t="shared" si="11"/>
        <v>1</v>
      </c>
      <c r="E247" s="21">
        <f t="shared" si="10"/>
        <v>5</v>
      </c>
    </row>
    <row r="248" spans="1:5" x14ac:dyDescent="0.2">
      <c r="A248" s="13" t="s">
        <v>91</v>
      </c>
      <c r="B248" s="6">
        <v>307</v>
      </c>
      <c r="C248" s="6">
        <v>219</v>
      </c>
      <c r="D248" s="22">
        <f t="shared" si="11"/>
        <v>-88</v>
      </c>
      <c r="E248" s="21">
        <f t="shared" si="10"/>
        <v>-28.664495114006517</v>
      </c>
    </row>
    <row r="249" spans="1:5" x14ac:dyDescent="0.2">
      <c r="A249" s="13" t="s">
        <v>92</v>
      </c>
      <c r="B249" s="6">
        <v>76</v>
      </c>
      <c r="C249" s="6">
        <v>70</v>
      </c>
      <c r="D249" s="22">
        <f t="shared" si="11"/>
        <v>-6</v>
      </c>
      <c r="E249" s="21">
        <f t="shared" si="10"/>
        <v>-7.8947368421052628</v>
      </c>
    </row>
    <row r="250" spans="1:5" x14ac:dyDescent="0.2">
      <c r="A250" s="13" t="s">
        <v>93</v>
      </c>
      <c r="B250" s="6">
        <v>120</v>
      </c>
      <c r="C250" s="6">
        <v>54</v>
      </c>
      <c r="D250" s="22">
        <f t="shared" si="11"/>
        <v>-66</v>
      </c>
      <c r="E250" s="21">
        <f t="shared" si="10"/>
        <v>-55.000000000000007</v>
      </c>
    </row>
    <row r="251" spans="1:5" x14ac:dyDescent="0.2">
      <c r="A251" s="13" t="s">
        <v>94</v>
      </c>
      <c r="B251" s="18">
        <v>0</v>
      </c>
      <c r="C251" s="18">
        <v>125</v>
      </c>
      <c r="D251" s="22">
        <f t="shared" si="11"/>
        <v>125</v>
      </c>
      <c r="E251" s="21">
        <v>100</v>
      </c>
    </row>
    <row r="252" spans="1:5" x14ac:dyDescent="0.2">
      <c r="A252" s="13" t="s">
        <v>279</v>
      </c>
      <c r="B252" s="6">
        <v>730</v>
      </c>
      <c r="C252" s="6">
        <v>251</v>
      </c>
      <c r="D252" s="22">
        <f t="shared" si="11"/>
        <v>-479</v>
      </c>
      <c r="E252" s="21">
        <f t="shared" si="10"/>
        <v>-65.61643835616438</v>
      </c>
    </row>
    <row r="253" spans="1:5" x14ac:dyDescent="0.2">
      <c r="A253" s="13" t="s">
        <v>95</v>
      </c>
      <c r="B253" s="6">
        <v>165</v>
      </c>
      <c r="C253" s="6">
        <v>211</v>
      </c>
      <c r="D253" s="22">
        <f t="shared" si="11"/>
        <v>46</v>
      </c>
      <c r="E253" s="21">
        <f t="shared" si="10"/>
        <v>27.878787878787882</v>
      </c>
    </row>
    <row r="254" spans="1:5" x14ac:dyDescent="0.2">
      <c r="A254" s="13" t="s">
        <v>96</v>
      </c>
      <c r="B254" s="6">
        <v>457</v>
      </c>
      <c r="C254" s="6">
        <v>160</v>
      </c>
      <c r="D254" s="22">
        <f t="shared" si="11"/>
        <v>-297</v>
      </c>
      <c r="E254" s="21">
        <f t="shared" si="10"/>
        <v>-64.989059080962789</v>
      </c>
    </row>
    <row r="255" spans="1:5" x14ac:dyDescent="0.2">
      <c r="A255" s="13" t="s">
        <v>97</v>
      </c>
      <c r="B255" s="6">
        <v>48</v>
      </c>
      <c r="C255" s="6">
        <v>58</v>
      </c>
      <c r="D255" s="22">
        <f t="shared" si="11"/>
        <v>10</v>
      </c>
      <c r="E255" s="21">
        <f t="shared" si="10"/>
        <v>20.833333333333336</v>
      </c>
    </row>
    <row r="256" spans="1:5" x14ac:dyDescent="0.2">
      <c r="A256" s="13" t="s">
        <v>98</v>
      </c>
      <c r="B256" s="6">
        <f>SUM(B302:B307)</f>
        <v>1906</v>
      </c>
      <c r="C256" s="6">
        <f>SUM(C302:C307)</f>
        <v>1188</v>
      </c>
      <c r="D256" s="22">
        <f t="shared" si="11"/>
        <v>-718</v>
      </c>
      <c r="E256" s="21">
        <f t="shared" si="10"/>
        <v>-37.670514165792234</v>
      </c>
    </row>
    <row r="257" spans="1:5" x14ac:dyDescent="0.2">
      <c r="A257" s="13" t="s">
        <v>99</v>
      </c>
      <c r="B257" s="6">
        <v>429</v>
      </c>
      <c r="C257" s="53">
        <v>621</v>
      </c>
      <c r="D257" s="22">
        <f t="shared" si="11"/>
        <v>192</v>
      </c>
      <c r="E257" s="21">
        <f t="shared" si="10"/>
        <v>44.755244755244753</v>
      </c>
    </row>
    <row r="258" spans="1:5" x14ac:dyDescent="0.2">
      <c r="A258" s="13" t="s">
        <v>100</v>
      </c>
      <c r="B258" s="6">
        <v>171</v>
      </c>
      <c r="C258" s="53">
        <v>82</v>
      </c>
      <c r="D258" s="22">
        <f t="shared" si="11"/>
        <v>-89</v>
      </c>
      <c r="E258" s="21">
        <f t="shared" si="10"/>
        <v>-52.046783625730995</v>
      </c>
    </row>
    <row r="259" spans="1:5" x14ac:dyDescent="0.2">
      <c r="A259" s="20" t="s">
        <v>101</v>
      </c>
      <c r="B259" s="6">
        <v>70</v>
      </c>
      <c r="C259" s="53">
        <v>40</v>
      </c>
      <c r="D259" s="22">
        <f t="shared" si="11"/>
        <v>-30</v>
      </c>
      <c r="E259" s="21">
        <f t="shared" si="10"/>
        <v>-42.857142857142854</v>
      </c>
    </row>
    <row r="260" spans="1:5" x14ac:dyDescent="0.2">
      <c r="A260" s="13" t="s">
        <v>102</v>
      </c>
      <c r="B260" s="6">
        <v>792</v>
      </c>
      <c r="C260" s="53">
        <v>198</v>
      </c>
      <c r="D260" s="22">
        <f t="shared" si="11"/>
        <v>-594</v>
      </c>
      <c r="E260" s="21">
        <f t="shared" si="10"/>
        <v>-75</v>
      </c>
    </row>
    <row r="261" spans="1:5" x14ac:dyDescent="0.2">
      <c r="A261" s="13" t="s">
        <v>103</v>
      </c>
      <c r="B261" s="6">
        <v>326</v>
      </c>
      <c r="C261" s="53">
        <v>155</v>
      </c>
      <c r="D261" s="22">
        <f t="shared" si="11"/>
        <v>-171</v>
      </c>
      <c r="E261" s="21">
        <f t="shared" si="10"/>
        <v>-52.45398773006135</v>
      </c>
    </row>
    <row r="262" spans="1:5" x14ac:dyDescent="0.2">
      <c r="A262" s="13" t="s">
        <v>104</v>
      </c>
      <c r="B262" s="6">
        <v>369</v>
      </c>
      <c r="C262" s="53">
        <v>365</v>
      </c>
      <c r="D262" s="22">
        <f t="shared" si="11"/>
        <v>-4</v>
      </c>
      <c r="E262" s="21">
        <f t="shared" si="10"/>
        <v>-1.084010840108401</v>
      </c>
    </row>
    <row r="263" spans="1:5" x14ac:dyDescent="0.2">
      <c r="A263" s="20" t="s">
        <v>208</v>
      </c>
      <c r="B263" s="6">
        <v>217</v>
      </c>
      <c r="C263" s="53">
        <v>234</v>
      </c>
      <c r="D263" s="22">
        <f t="shared" si="11"/>
        <v>17</v>
      </c>
      <c r="E263" s="21">
        <f t="shared" si="10"/>
        <v>7.8341013824884786</v>
      </c>
    </row>
    <row r="264" spans="1:5" x14ac:dyDescent="0.2">
      <c r="A264" s="13" t="s">
        <v>105</v>
      </c>
      <c r="B264" s="6">
        <v>203</v>
      </c>
      <c r="C264" s="53">
        <v>32</v>
      </c>
      <c r="D264" s="22">
        <f t="shared" si="11"/>
        <v>-171</v>
      </c>
      <c r="E264" s="21">
        <f t="shared" si="10"/>
        <v>-84.236453201970434</v>
      </c>
    </row>
    <row r="265" spans="1:5" x14ac:dyDescent="0.2">
      <c r="A265" s="13" t="s">
        <v>106</v>
      </c>
      <c r="B265" s="6">
        <v>0</v>
      </c>
      <c r="C265" s="53">
        <v>18</v>
      </c>
      <c r="D265" s="22">
        <f t="shared" si="11"/>
        <v>18</v>
      </c>
      <c r="E265" s="21">
        <v>100</v>
      </c>
    </row>
    <row r="266" spans="1:5" x14ac:dyDescent="0.2">
      <c r="A266" s="13" t="s">
        <v>107</v>
      </c>
      <c r="B266" s="6">
        <v>65</v>
      </c>
      <c r="C266" s="53">
        <v>86</v>
      </c>
      <c r="D266" s="22">
        <f t="shared" si="11"/>
        <v>21</v>
      </c>
      <c r="E266" s="21">
        <f t="shared" si="10"/>
        <v>32.307692307692307</v>
      </c>
    </row>
    <row r="267" spans="1:5" x14ac:dyDescent="0.2">
      <c r="A267" s="13"/>
      <c r="B267" s="8" t="s">
        <v>7</v>
      </c>
      <c r="C267" s="8" t="s">
        <v>7</v>
      </c>
      <c r="D267" s="9" t="s">
        <v>7</v>
      </c>
      <c r="E267" s="21"/>
    </row>
    <row r="268" spans="1:5" x14ac:dyDescent="0.2">
      <c r="A268" s="13" t="s">
        <v>108</v>
      </c>
      <c r="B268" s="6">
        <f>SUM(B214:B267)</f>
        <v>30661</v>
      </c>
      <c r="C268" s="6">
        <f>SUM(C214:C267)</f>
        <v>15340</v>
      </c>
      <c r="D268" s="22">
        <f t="shared" si="11"/>
        <v>-15321</v>
      </c>
      <c r="E268" s="21">
        <f t="shared" ref="E268:E318" si="12">SUM(D268/B268*100)</f>
        <v>-49.969016013828643</v>
      </c>
    </row>
    <row r="269" spans="1:5" x14ac:dyDescent="0.2">
      <c r="A269" s="13"/>
      <c r="B269" s="6"/>
      <c r="C269" s="6"/>
      <c r="D269" s="22"/>
      <c r="E269" s="21"/>
    </row>
    <row r="270" spans="1:5" x14ac:dyDescent="0.2">
      <c r="A270" s="20" t="s">
        <v>280</v>
      </c>
      <c r="B270" s="6"/>
      <c r="C270" s="6"/>
      <c r="D270" s="22"/>
      <c r="E270" s="21"/>
    </row>
    <row r="271" spans="1:5" x14ac:dyDescent="0.2">
      <c r="A271" s="13"/>
      <c r="B271" s="6"/>
      <c r="C271" s="6"/>
      <c r="D271" s="22"/>
      <c r="E271" s="21"/>
    </row>
    <row r="272" spans="1:5" x14ac:dyDescent="0.2">
      <c r="A272" s="13" t="s">
        <v>61</v>
      </c>
      <c r="B272" s="6"/>
      <c r="C272" s="6"/>
      <c r="D272" s="22"/>
      <c r="E272" s="21"/>
    </row>
    <row r="273" spans="1:5" x14ac:dyDescent="0.2">
      <c r="A273" s="13" t="s">
        <v>109</v>
      </c>
      <c r="B273" s="6">
        <v>20</v>
      </c>
      <c r="C273" s="6">
        <v>10</v>
      </c>
      <c r="D273" s="22">
        <f t="shared" si="11"/>
        <v>-10</v>
      </c>
      <c r="E273" s="21">
        <f t="shared" si="12"/>
        <v>-50</v>
      </c>
    </row>
    <row r="274" spans="1:5" x14ac:dyDescent="0.2">
      <c r="A274" s="13" t="s">
        <v>110</v>
      </c>
      <c r="B274" s="6">
        <v>137</v>
      </c>
      <c r="C274" s="6">
        <v>60</v>
      </c>
      <c r="D274" s="22">
        <f t="shared" si="11"/>
        <v>-77</v>
      </c>
      <c r="E274" s="21">
        <f t="shared" si="12"/>
        <v>-56.20437956204379</v>
      </c>
    </row>
    <row r="275" spans="1:5" x14ac:dyDescent="0.2">
      <c r="A275" s="13" t="s">
        <v>111</v>
      </c>
      <c r="B275" s="6">
        <v>68</v>
      </c>
      <c r="C275" s="6">
        <v>27</v>
      </c>
      <c r="D275" s="22">
        <f t="shared" si="11"/>
        <v>-41</v>
      </c>
      <c r="E275" s="21">
        <f t="shared" si="12"/>
        <v>-60.294117647058819</v>
      </c>
    </row>
    <row r="276" spans="1:5" x14ac:dyDescent="0.2">
      <c r="A276" s="13" t="s">
        <v>112</v>
      </c>
      <c r="B276" s="6">
        <v>73</v>
      </c>
      <c r="C276" s="6">
        <v>44</v>
      </c>
      <c r="D276" s="22">
        <f t="shared" si="11"/>
        <v>-29</v>
      </c>
      <c r="E276" s="21">
        <f t="shared" si="12"/>
        <v>-39.726027397260275</v>
      </c>
    </row>
    <row r="277" spans="1:5" x14ac:dyDescent="0.2">
      <c r="A277" s="13" t="s">
        <v>113</v>
      </c>
      <c r="B277" s="6">
        <v>194</v>
      </c>
      <c r="C277" s="6">
        <v>46</v>
      </c>
      <c r="D277" s="22">
        <f t="shared" si="11"/>
        <v>-148</v>
      </c>
      <c r="E277" s="21">
        <f t="shared" si="12"/>
        <v>-76.288659793814432</v>
      </c>
    </row>
    <row r="278" spans="1:5" x14ac:dyDescent="0.2">
      <c r="A278" s="13"/>
      <c r="B278" s="6" t="s">
        <v>281</v>
      </c>
      <c r="C278" s="6"/>
      <c r="D278" s="22"/>
      <c r="E278" s="21"/>
    </row>
    <row r="279" spans="1:5" x14ac:dyDescent="0.2">
      <c r="A279" s="13" t="s">
        <v>73</v>
      </c>
      <c r="B279" s="6"/>
      <c r="C279" s="6"/>
      <c r="D279" s="22"/>
      <c r="E279" s="21"/>
    </row>
    <row r="280" spans="1:5" x14ac:dyDescent="0.2">
      <c r="A280" s="13" t="s">
        <v>114</v>
      </c>
      <c r="B280" s="6">
        <v>382</v>
      </c>
      <c r="C280" s="6">
        <v>250</v>
      </c>
      <c r="D280" s="22">
        <f t="shared" si="11"/>
        <v>-132</v>
      </c>
      <c r="E280" s="21">
        <f t="shared" si="12"/>
        <v>-34.554973821989527</v>
      </c>
    </row>
    <row r="281" spans="1:5" x14ac:dyDescent="0.2">
      <c r="A281" s="13" t="s">
        <v>115</v>
      </c>
      <c r="B281" s="6">
        <v>83</v>
      </c>
      <c r="C281" s="6">
        <v>74</v>
      </c>
      <c r="D281" s="22">
        <f t="shared" si="11"/>
        <v>-9</v>
      </c>
      <c r="E281" s="21">
        <f t="shared" si="12"/>
        <v>-10.843373493975903</v>
      </c>
    </row>
    <row r="282" spans="1:5" x14ac:dyDescent="0.2">
      <c r="A282" s="13" t="s">
        <v>116</v>
      </c>
      <c r="B282" s="6">
        <v>244</v>
      </c>
      <c r="C282" s="6">
        <v>183</v>
      </c>
      <c r="D282" s="22">
        <f t="shared" si="11"/>
        <v>-61</v>
      </c>
      <c r="E282" s="21">
        <f t="shared" si="12"/>
        <v>-25</v>
      </c>
    </row>
    <row r="283" spans="1:5" x14ac:dyDescent="0.2">
      <c r="A283" s="13" t="s">
        <v>117</v>
      </c>
      <c r="B283" s="6">
        <v>265</v>
      </c>
      <c r="C283" s="6">
        <v>183</v>
      </c>
      <c r="D283" s="22">
        <f t="shared" si="11"/>
        <v>-82</v>
      </c>
      <c r="E283" s="21">
        <f t="shared" si="12"/>
        <v>-30.943396226415093</v>
      </c>
    </row>
    <row r="284" spans="1:5" x14ac:dyDescent="0.2">
      <c r="A284" s="13" t="s">
        <v>118</v>
      </c>
      <c r="B284" s="6">
        <v>672</v>
      </c>
      <c r="C284" s="6">
        <v>175</v>
      </c>
      <c r="D284" s="22">
        <f t="shared" si="11"/>
        <v>-497</v>
      </c>
      <c r="E284" s="21">
        <f t="shared" si="12"/>
        <v>-73.958333333333343</v>
      </c>
    </row>
    <row r="285" spans="1:5" x14ac:dyDescent="0.2">
      <c r="A285" s="13" t="s">
        <v>119</v>
      </c>
      <c r="B285" s="6">
        <v>1681</v>
      </c>
      <c r="C285" s="6">
        <v>533</v>
      </c>
      <c r="D285" s="22">
        <f t="shared" si="11"/>
        <v>-1148</v>
      </c>
      <c r="E285" s="21">
        <f t="shared" si="12"/>
        <v>-68.292682926829272</v>
      </c>
    </row>
    <row r="286" spans="1:5" x14ac:dyDescent="0.2">
      <c r="A286" s="13" t="s">
        <v>120</v>
      </c>
      <c r="B286" s="6">
        <v>924</v>
      </c>
      <c r="C286" s="6">
        <v>348</v>
      </c>
      <c r="D286" s="22">
        <f t="shared" si="11"/>
        <v>-576</v>
      </c>
      <c r="E286" s="21">
        <f t="shared" si="12"/>
        <v>-62.337662337662337</v>
      </c>
    </row>
    <row r="287" spans="1:5" x14ac:dyDescent="0.2">
      <c r="A287" s="13"/>
      <c r="B287" s="6"/>
      <c r="C287" s="6"/>
      <c r="D287" s="22"/>
      <c r="E287" s="21"/>
    </row>
    <row r="288" spans="1:5" x14ac:dyDescent="0.2">
      <c r="A288" s="13" t="s">
        <v>121</v>
      </c>
      <c r="B288" s="6"/>
      <c r="C288" s="6"/>
      <c r="D288" s="22"/>
      <c r="E288" s="21"/>
    </row>
    <row r="289" spans="1:5" x14ac:dyDescent="0.2">
      <c r="A289" s="13" t="s">
        <v>122</v>
      </c>
      <c r="B289" s="6">
        <v>239</v>
      </c>
      <c r="C289" s="6">
        <v>177</v>
      </c>
      <c r="D289" s="22">
        <f t="shared" si="11"/>
        <v>-62</v>
      </c>
      <c r="E289" s="21">
        <f t="shared" si="12"/>
        <v>-25.94142259414226</v>
      </c>
    </row>
    <row r="290" spans="1:5" x14ac:dyDescent="0.2">
      <c r="A290" s="13" t="s">
        <v>123</v>
      </c>
      <c r="B290" s="6">
        <v>0</v>
      </c>
      <c r="C290" s="6">
        <v>0</v>
      </c>
      <c r="D290" s="22">
        <f t="shared" si="11"/>
        <v>0</v>
      </c>
      <c r="E290" s="21">
        <v>0</v>
      </c>
    </row>
    <row r="291" spans="1:5" x14ac:dyDescent="0.2">
      <c r="A291" s="13"/>
      <c r="B291" s="6"/>
      <c r="C291" s="6"/>
      <c r="D291" s="22"/>
      <c r="E291" s="21"/>
    </row>
    <row r="292" spans="1:5" x14ac:dyDescent="0.2">
      <c r="A292" s="13" t="s">
        <v>86</v>
      </c>
      <c r="B292" s="6"/>
      <c r="C292" s="6"/>
      <c r="D292" s="22"/>
      <c r="E292" s="21"/>
    </row>
    <row r="293" spans="1:5" x14ac:dyDescent="0.2">
      <c r="A293" s="13" t="s">
        <v>124</v>
      </c>
      <c r="B293" s="18">
        <v>0</v>
      </c>
      <c r="C293" s="18">
        <v>66</v>
      </c>
      <c r="D293" s="22">
        <f t="shared" si="11"/>
        <v>66</v>
      </c>
      <c r="E293" s="21">
        <v>100</v>
      </c>
    </row>
    <row r="294" spans="1:5" x14ac:dyDescent="0.2">
      <c r="A294" s="13" t="s">
        <v>230</v>
      </c>
      <c r="B294" s="18">
        <v>0</v>
      </c>
      <c r="C294" s="18">
        <v>14</v>
      </c>
      <c r="D294" s="22">
        <f t="shared" ref="D294" si="13">SUM(C294-B294)</f>
        <v>14</v>
      </c>
      <c r="E294" s="21">
        <v>100</v>
      </c>
    </row>
    <row r="295" spans="1:5" x14ac:dyDescent="0.2">
      <c r="A295" s="13" t="s">
        <v>125</v>
      </c>
      <c r="B295" s="18">
        <v>0</v>
      </c>
      <c r="C295" s="18">
        <v>48</v>
      </c>
      <c r="D295" s="22">
        <f t="shared" si="11"/>
        <v>48</v>
      </c>
      <c r="E295" s="21">
        <v>100</v>
      </c>
    </row>
    <row r="296" spans="1:5" x14ac:dyDescent="0.2">
      <c r="A296" s="13" t="s">
        <v>126</v>
      </c>
      <c r="B296" s="18">
        <v>0</v>
      </c>
      <c r="C296" s="18">
        <v>137</v>
      </c>
      <c r="D296" s="22">
        <f t="shared" si="11"/>
        <v>137</v>
      </c>
      <c r="E296" s="21">
        <v>100</v>
      </c>
    </row>
    <row r="297" spans="1:5" x14ac:dyDescent="0.2">
      <c r="A297" s="13" t="s">
        <v>127</v>
      </c>
      <c r="B297" s="18">
        <v>0</v>
      </c>
      <c r="C297" s="18">
        <v>204</v>
      </c>
      <c r="D297" s="22">
        <f t="shared" si="11"/>
        <v>204</v>
      </c>
      <c r="E297" s="21">
        <v>100</v>
      </c>
    </row>
    <row r="298" spans="1:5" x14ac:dyDescent="0.2">
      <c r="A298" s="13" t="s">
        <v>128</v>
      </c>
      <c r="B298" s="18">
        <v>0</v>
      </c>
      <c r="C298" s="18">
        <v>31</v>
      </c>
      <c r="D298" s="22">
        <f t="shared" si="11"/>
        <v>31</v>
      </c>
      <c r="E298" s="21">
        <v>100</v>
      </c>
    </row>
    <row r="299" spans="1:5" x14ac:dyDescent="0.2">
      <c r="A299" s="20" t="s">
        <v>211</v>
      </c>
      <c r="B299" s="6">
        <v>0</v>
      </c>
      <c r="C299" s="6">
        <v>35</v>
      </c>
      <c r="D299" s="22">
        <f t="shared" si="11"/>
        <v>35</v>
      </c>
      <c r="E299" s="21">
        <v>100</v>
      </c>
    </row>
    <row r="300" spans="1:5" x14ac:dyDescent="0.2">
      <c r="A300" s="13"/>
      <c r="B300" s="6"/>
      <c r="C300" s="6"/>
      <c r="D300" s="22"/>
      <c r="E300" s="21"/>
    </row>
    <row r="301" spans="1:5" x14ac:dyDescent="0.2">
      <c r="A301" s="13" t="s">
        <v>98</v>
      </c>
      <c r="B301" s="6"/>
      <c r="C301" s="6"/>
      <c r="D301" s="22"/>
      <c r="E301" s="21"/>
    </row>
    <row r="302" spans="1:5" x14ac:dyDescent="0.2">
      <c r="A302" s="20" t="s">
        <v>215</v>
      </c>
      <c r="B302" s="18">
        <v>2</v>
      </c>
      <c r="C302" s="18">
        <v>25</v>
      </c>
      <c r="D302" s="22">
        <f t="shared" ref="D302" si="14">SUM(C302-B302)</f>
        <v>23</v>
      </c>
      <c r="E302" s="21">
        <f t="shared" ref="E302:E303" si="15">SUM(D302/B302*100)</f>
        <v>1150</v>
      </c>
    </row>
    <row r="303" spans="1:5" x14ac:dyDescent="0.2">
      <c r="A303" s="13" t="s">
        <v>130</v>
      </c>
      <c r="B303" s="18">
        <v>242</v>
      </c>
      <c r="C303" s="18">
        <v>100</v>
      </c>
      <c r="D303" s="22">
        <f t="shared" ref="D303" si="16">SUM(C303-B303)</f>
        <v>-142</v>
      </c>
      <c r="E303" s="21">
        <f t="shared" si="15"/>
        <v>-58.677685950413228</v>
      </c>
    </row>
    <row r="304" spans="1:5" x14ac:dyDescent="0.2">
      <c r="A304" s="13" t="s">
        <v>131</v>
      </c>
      <c r="B304" s="18">
        <v>1286</v>
      </c>
      <c r="C304" s="18">
        <v>995</v>
      </c>
      <c r="D304" s="22">
        <f t="shared" ref="D304:D363" si="17">SUM(C304-B304)</f>
        <v>-291</v>
      </c>
      <c r="E304" s="21">
        <f t="shared" si="12"/>
        <v>-22.628304821150856</v>
      </c>
    </row>
    <row r="305" spans="1:5" x14ac:dyDescent="0.2">
      <c r="A305" s="13" t="s">
        <v>129</v>
      </c>
      <c r="B305" s="18">
        <v>252</v>
      </c>
      <c r="C305" s="18">
        <v>14</v>
      </c>
      <c r="D305" s="22">
        <f t="shared" si="17"/>
        <v>-238</v>
      </c>
      <c r="E305" s="21">
        <f t="shared" si="12"/>
        <v>-94.444444444444443</v>
      </c>
    </row>
    <row r="306" spans="1:5" x14ac:dyDescent="0.2">
      <c r="A306" s="13" t="s">
        <v>132</v>
      </c>
      <c r="B306" s="18">
        <v>78</v>
      </c>
      <c r="C306" s="18">
        <v>27</v>
      </c>
      <c r="D306" s="22">
        <f t="shared" si="17"/>
        <v>-51</v>
      </c>
      <c r="E306" s="21">
        <f t="shared" si="12"/>
        <v>-65.384615384615387</v>
      </c>
    </row>
    <row r="307" spans="1:5" x14ac:dyDescent="0.2">
      <c r="A307" s="13" t="s">
        <v>133</v>
      </c>
      <c r="B307" s="18">
        <v>46</v>
      </c>
      <c r="C307" s="18">
        <v>27</v>
      </c>
      <c r="D307" s="22">
        <f t="shared" si="17"/>
        <v>-19</v>
      </c>
      <c r="E307" s="21">
        <f t="shared" si="12"/>
        <v>-41.304347826086953</v>
      </c>
    </row>
    <row r="308" spans="1:5" x14ac:dyDescent="0.2">
      <c r="A308" s="12"/>
      <c r="B308" s="6"/>
      <c r="C308" s="6"/>
      <c r="D308" s="22"/>
      <c r="E308" s="21"/>
    </row>
    <row r="309" spans="1:5" x14ac:dyDescent="0.2">
      <c r="A309" s="12" t="s">
        <v>134</v>
      </c>
      <c r="B309" s="6"/>
      <c r="C309" s="6"/>
      <c r="D309" s="22"/>
      <c r="E309" s="21"/>
    </row>
    <row r="310" spans="1:5" x14ac:dyDescent="0.2">
      <c r="A310" s="12"/>
      <c r="B310" s="6"/>
      <c r="C310" s="6"/>
      <c r="D310" s="22"/>
      <c r="E310" s="21"/>
    </row>
    <row r="311" spans="1:5" x14ac:dyDescent="0.2">
      <c r="A311" s="20" t="s">
        <v>222</v>
      </c>
      <c r="B311" s="50">
        <v>0</v>
      </c>
      <c r="C311" s="50">
        <v>0</v>
      </c>
      <c r="D311" s="22">
        <f t="shared" si="17"/>
        <v>0</v>
      </c>
      <c r="E311" s="21">
        <v>0</v>
      </c>
    </row>
    <row r="312" spans="1:5" x14ac:dyDescent="0.2">
      <c r="A312" s="13" t="s">
        <v>135</v>
      </c>
      <c r="B312" s="50">
        <v>42</v>
      </c>
      <c r="C312" s="50">
        <v>0</v>
      </c>
      <c r="D312" s="22">
        <f t="shared" si="17"/>
        <v>-42</v>
      </c>
      <c r="E312" s="21">
        <f t="shared" si="12"/>
        <v>-100</v>
      </c>
    </row>
    <row r="313" spans="1:5" x14ac:dyDescent="0.2">
      <c r="A313" s="13" t="s">
        <v>136</v>
      </c>
      <c r="B313" s="50">
        <v>0</v>
      </c>
      <c r="C313" s="50">
        <v>0</v>
      </c>
      <c r="D313" s="22">
        <f t="shared" si="17"/>
        <v>0</v>
      </c>
      <c r="E313" s="21">
        <v>0</v>
      </c>
    </row>
    <row r="314" spans="1:5" x14ac:dyDescent="0.2">
      <c r="A314" s="20" t="s">
        <v>221</v>
      </c>
      <c r="B314" s="50">
        <v>0</v>
      </c>
      <c r="C314" s="50">
        <v>0</v>
      </c>
      <c r="D314" s="22">
        <f t="shared" si="17"/>
        <v>0</v>
      </c>
      <c r="E314" s="21">
        <v>0</v>
      </c>
    </row>
    <row r="315" spans="1:5" x14ac:dyDescent="0.2">
      <c r="A315" s="13" t="s">
        <v>141</v>
      </c>
      <c r="B315" s="50">
        <v>7</v>
      </c>
      <c r="C315" s="9">
        <v>0</v>
      </c>
      <c r="D315" s="22">
        <f t="shared" si="17"/>
        <v>-7</v>
      </c>
      <c r="E315" s="21">
        <f t="shared" si="12"/>
        <v>-100</v>
      </c>
    </row>
    <row r="316" spans="1:5" x14ac:dyDescent="0.2">
      <c r="A316" s="13" t="s">
        <v>138</v>
      </c>
      <c r="B316" s="8">
        <v>9</v>
      </c>
      <c r="C316" s="8">
        <v>9</v>
      </c>
      <c r="D316" s="22">
        <f t="shared" si="17"/>
        <v>0</v>
      </c>
      <c r="E316" s="21">
        <f t="shared" si="12"/>
        <v>0</v>
      </c>
    </row>
    <row r="317" spans="1:5" x14ac:dyDescent="0.2">
      <c r="A317" s="13"/>
      <c r="D317" s="22">
        <f t="shared" si="17"/>
        <v>0</v>
      </c>
      <c r="E317" s="21"/>
    </row>
    <row r="318" spans="1:5" x14ac:dyDescent="0.2">
      <c r="A318" s="13" t="s">
        <v>108</v>
      </c>
      <c r="B318" s="6">
        <f>SUM(B311:B316)</f>
        <v>58</v>
      </c>
      <c r="C318" s="6">
        <f>SUM(C311:C316)</f>
        <v>9</v>
      </c>
      <c r="D318" s="22">
        <f t="shared" si="17"/>
        <v>-49</v>
      </c>
      <c r="E318" s="21">
        <f t="shared" si="12"/>
        <v>-84.482758620689651</v>
      </c>
    </row>
    <row r="319" spans="1:5" x14ac:dyDescent="0.2">
      <c r="A319" s="13"/>
      <c r="D319" s="22"/>
      <c r="E319" s="21"/>
    </row>
    <row r="320" spans="1:5" x14ac:dyDescent="0.2">
      <c r="D320" s="22"/>
      <c r="E320" s="21"/>
    </row>
    <row r="321" spans="1:5" x14ac:dyDescent="0.2">
      <c r="A321" s="12" t="s">
        <v>142</v>
      </c>
      <c r="B321" s="4" t="s">
        <v>1</v>
      </c>
      <c r="C321" s="4" t="s">
        <v>2</v>
      </c>
      <c r="D321" s="4"/>
      <c r="E321" s="4" t="s">
        <v>3</v>
      </c>
    </row>
    <row r="322" spans="1:5" x14ac:dyDescent="0.2">
      <c r="A322" s="12" t="s">
        <v>143</v>
      </c>
      <c r="B322" s="5" t="s">
        <v>227</v>
      </c>
      <c r="C322" s="5" t="s">
        <v>273</v>
      </c>
      <c r="D322" s="5" t="s">
        <v>4</v>
      </c>
      <c r="E322" s="5" t="s">
        <v>4</v>
      </c>
    </row>
    <row r="323" spans="1:5" x14ac:dyDescent="0.2">
      <c r="D323" s="22"/>
      <c r="E323" s="21"/>
    </row>
    <row r="324" spans="1:5" x14ac:dyDescent="0.2">
      <c r="A324" s="20" t="s">
        <v>144</v>
      </c>
      <c r="B324" s="18">
        <v>4854</v>
      </c>
      <c r="C324" s="18">
        <v>4853</v>
      </c>
      <c r="D324" s="22">
        <f t="shared" si="17"/>
        <v>-1</v>
      </c>
      <c r="E324" s="21">
        <f>SUM(D324/B324*100)</f>
        <v>-2.0601565718994644E-2</v>
      </c>
    </row>
    <row r="325" spans="1:5" x14ac:dyDescent="0.2">
      <c r="A325" s="20" t="s">
        <v>282</v>
      </c>
      <c r="B325" s="18">
        <v>1074</v>
      </c>
      <c r="C325" s="18">
        <v>1102</v>
      </c>
      <c r="D325" s="22">
        <f t="shared" si="17"/>
        <v>28</v>
      </c>
      <c r="E325" s="21">
        <f t="shared" ref="E325:E363" si="18">SUM(D325/B325*100)</f>
        <v>2.6070763500931098</v>
      </c>
    </row>
    <row r="326" spans="1:5" x14ac:dyDescent="0.2">
      <c r="A326" s="20" t="s">
        <v>145</v>
      </c>
      <c r="B326" s="18">
        <v>1314</v>
      </c>
      <c r="C326" s="18">
        <v>1302</v>
      </c>
      <c r="D326" s="22">
        <f t="shared" si="17"/>
        <v>-12</v>
      </c>
      <c r="E326" s="21">
        <f t="shared" si="18"/>
        <v>-0.91324200913242004</v>
      </c>
    </row>
    <row r="327" spans="1:5" x14ac:dyDescent="0.2">
      <c r="A327" s="20" t="s">
        <v>146</v>
      </c>
      <c r="B327" s="18">
        <v>18033</v>
      </c>
      <c r="C327" s="18">
        <v>19297</v>
      </c>
      <c r="D327" s="22">
        <f t="shared" si="17"/>
        <v>1264</v>
      </c>
      <c r="E327" s="21">
        <f t="shared" si="18"/>
        <v>7.0093717074252755</v>
      </c>
    </row>
    <row r="328" spans="1:5" x14ac:dyDescent="0.2">
      <c r="A328" s="13" t="s">
        <v>147</v>
      </c>
      <c r="B328" s="18">
        <v>2511</v>
      </c>
      <c r="C328" s="18">
        <v>2253</v>
      </c>
      <c r="D328" s="22">
        <f t="shared" si="17"/>
        <v>-258</v>
      </c>
      <c r="E328" s="21">
        <f t="shared" si="18"/>
        <v>-10.27479091995221</v>
      </c>
    </row>
    <row r="329" spans="1:5" x14ac:dyDescent="0.2">
      <c r="A329" s="13" t="s">
        <v>148</v>
      </c>
      <c r="B329" s="18">
        <v>4487</v>
      </c>
      <c r="C329" s="18">
        <v>4247</v>
      </c>
      <c r="D329" s="22">
        <f t="shared" si="17"/>
        <v>-240</v>
      </c>
      <c r="E329" s="21">
        <f t="shared" si="18"/>
        <v>-5.3487853799866283</v>
      </c>
    </row>
    <row r="330" spans="1:5" x14ac:dyDescent="0.2">
      <c r="A330" s="13" t="s">
        <v>149</v>
      </c>
      <c r="B330" s="18">
        <v>1656</v>
      </c>
      <c r="C330" s="18">
        <v>1714</v>
      </c>
      <c r="D330" s="22">
        <f t="shared" si="17"/>
        <v>58</v>
      </c>
      <c r="E330" s="21">
        <f t="shared" si="18"/>
        <v>3.5024154589371985</v>
      </c>
    </row>
    <row r="331" spans="1:5" x14ac:dyDescent="0.2">
      <c r="A331" s="13" t="s">
        <v>150</v>
      </c>
      <c r="B331" s="18">
        <v>2324</v>
      </c>
      <c r="C331" s="18">
        <v>2128</v>
      </c>
      <c r="D331" s="22">
        <f t="shared" si="17"/>
        <v>-196</v>
      </c>
      <c r="E331" s="21">
        <f t="shared" si="18"/>
        <v>-8.4337349397590362</v>
      </c>
    </row>
    <row r="332" spans="1:5" x14ac:dyDescent="0.2">
      <c r="A332" s="13" t="s">
        <v>151</v>
      </c>
      <c r="B332" s="18">
        <v>3741</v>
      </c>
      <c r="C332" s="18">
        <v>3963</v>
      </c>
      <c r="D332" s="22">
        <f t="shared" si="17"/>
        <v>222</v>
      </c>
      <c r="E332" s="21">
        <f t="shared" si="18"/>
        <v>5.9342421812349642</v>
      </c>
    </row>
    <row r="333" spans="1:5" x14ac:dyDescent="0.2">
      <c r="A333" s="13" t="s">
        <v>152</v>
      </c>
      <c r="B333" s="18">
        <v>1031</v>
      </c>
      <c r="C333" s="18">
        <v>468</v>
      </c>
      <c r="D333" s="22">
        <f t="shared" si="17"/>
        <v>-563</v>
      </c>
      <c r="E333" s="21">
        <f t="shared" si="18"/>
        <v>-54.607177497575165</v>
      </c>
    </row>
    <row r="334" spans="1:5" x14ac:dyDescent="0.2">
      <c r="A334" s="13" t="s">
        <v>153</v>
      </c>
      <c r="B334" s="18">
        <v>1121</v>
      </c>
      <c r="C334" s="18">
        <v>1070</v>
      </c>
      <c r="D334" s="22">
        <f t="shared" si="17"/>
        <v>-51</v>
      </c>
      <c r="E334" s="21">
        <f t="shared" si="18"/>
        <v>-4.5495093666369311</v>
      </c>
    </row>
    <row r="335" spans="1:5" x14ac:dyDescent="0.2">
      <c r="A335" s="13" t="s">
        <v>154</v>
      </c>
      <c r="B335" s="18">
        <v>829</v>
      </c>
      <c r="C335" s="18">
        <v>637</v>
      </c>
      <c r="D335" s="22">
        <f t="shared" si="17"/>
        <v>-192</v>
      </c>
      <c r="E335" s="21">
        <f t="shared" si="18"/>
        <v>-23.160434258142342</v>
      </c>
    </row>
    <row r="336" spans="1:5" x14ac:dyDescent="0.2">
      <c r="A336" s="13" t="s">
        <v>155</v>
      </c>
      <c r="B336" s="18">
        <v>2932</v>
      </c>
      <c r="C336" s="18">
        <v>3125</v>
      </c>
      <c r="D336" s="22">
        <f t="shared" si="17"/>
        <v>193</v>
      </c>
      <c r="E336" s="21">
        <f t="shared" si="18"/>
        <v>6.5825375170532068</v>
      </c>
    </row>
    <row r="337" spans="1:5" x14ac:dyDescent="0.2">
      <c r="A337" s="13" t="s">
        <v>156</v>
      </c>
      <c r="B337" s="18">
        <v>1755</v>
      </c>
      <c r="C337" s="18">
        <v>1664</v>
      </c>
      <c r="D337" s="22">
        <f t="shared" si="17"/>
        <v>-91</v>
      </c>
      <c r="E337" s="21">
        <f t="shared" si="18"/>
        <v>-5.1851851851851851</v>
      </c>
    </row>
    <row r="338" spans="1:5" x14ac:dyDescent="0.2">
      <c r="A338" s="13" t="s">
        <v>157</v>
      </c>
      <c r="B338" s="18">
        <v>1175</v>
      </c>
      <c r="C338" s="18">
        <v>1094</v>
      </c>
      <c r="D338" s="22">
        <f t="shared" si="17"/>
        <v>-81</v>
      </c>
      <c r="E338" s="21">
        <f t="shared" si="18"/>
        <v>-6.8936170212765964</v>
      </c>
    </row>
    <row r="339" spans="1:5" x14ac:dyDescent="0.2">
      <c r="A339" s="13" t="s">
        <v>158</v>
      </c>
      <c r="B339" s="18">
        <v>2974</v>
      </c>
      <c r="C339" s="18">
        <v>2797</v>
      </c>
      <c r="D339" s="22">
        <f t="shared" si="17"/>
        <v>-177</v>
      </c>
      <c r="E339" s="21">
        <f t="shared" si="18"/>
        <v>-5.9515803631472766</v>
      </c>
    </row>
    <row r="340" spans="1:5" x14ac:dyDescent="0.2">
      <c r="A340" s="13" t="s">
        <v>159</v>
      </c>
      <c r="B340" s="18">
        <v>554</v>
      </c>
      <c r="C340" s="18">
        <v>468</v>
      </c>
      <c r="D340" s="22">
        <f t="shared" si="17"/>
        <v>-86</v>
      </c>
      <c r="E340" s="21">
        <f t="shared" si="18"/>
        <v>-15.523465703971121</v>
      </c>
    </row>
    <row r="341" spans="1:5" x14ac:dyDescent="0.2">
      <c r="A341" s="13" t="s">
        <v>160</v>
      </c>
      <c r="B341" s="18">
        <v>7231</v>
      </c>
      <c r="C341" s="18">
        <v>7437</v>
      </c>
      <c r="D341" s="22">
        <f t="shared" si="17"/>
        <v>206</v>
      </c>
      <c r="E341" s="21">
        <f t="shared" si="18"/>
        <v>2.8488452496196928</v>
      </c>
    </row>
    <row r="342" spans="1:5" x14ac:dyDescent="0.2">
      <c r="A342" s="20" t="s">
        <v>216</v>
      </c>
      <c r="B342" s="18">
        <v>3976</v>
      </c>
      <c r="C342" s="18">
        <v>3591</v>
      </c>
      <c r="D342" s="22">
        <f t="shared" si="17"/>
        <v>-385</v>
      </c>
      <c r="E342" s="21">
        <f t="shared" si="18"/>
        <v>-9.683098591549296</v>
      </c>
    </row>
    <row r="343" spans="1:5" x14ac:dyDescent="0.2">
      <c r="A343" s="20" t="s">
        <v>217</v>
      </c>
      <c r="B343" s="18">
        <v>3485</v>
      </c>
      <c r="C343" s="18">
        <v>3458</v>
      </c>
      <c r="D343" s="22">
        <f t="shared" si="17"/>
        <v>-27</v>
      </c>
      <c r="E343" s="21">
        <f t="shared" si="18"/>
        <v>-0.77474892395982786</v>
      </c>
    </row>
    <row r="344" spans="1:5" x14ac:dyDescent="0.2">
      <c r="A344" s="20" t="s">
        <v>161</v>
      </c>
      <c r="B344" s="18">
        <v>1342</v>
      </c>
      <c r="C344" s="18">
        <v>1244</v>
      </c>
      <c r="D344" s="22">
        <f t="shared" si="17"/>
        <v>-98</v>
      </c>
      <c r="E344" s="21">
        <f t="shared" si="18"/>
        <v>-7.3025335320417284</v>
      </c>
    </row>
    <row r="345" spans="1:5" x14ac:dyDescent="0.2">
      <c r="A345" s="20" t="s">
        <v>162</v>
      </c>
      <c r="B345" s="18">
        <v>977</v>
      </c>
      <c r="C345" s="18">
        <v>1003</v>
      </c>
      <c r="D345" s="22">
        <f t="shared" si="17"/>
        <v>26</v>
      </c>
      <c r="E345" s="21">
        <f t="shared" si="18"/>
        <v>2.6612077789150463</v>
      </c>
    </row>
    <row r="346" spans="1:5" x14ac:dyDescent="0.2">
      <c r="A346" s="20" t="s">
        <v>163</v>
      </c>
      <c r="B346" s="18">
        <v>11824</v>
      </c>
      <c r="C346" s="18">
        <v>12373</v>
      </c>
      <c r="D346" s="22">
        <f t="shared" si="17"/>
        <v>549</v>
      </c>
      <c r="E346" s="21">
        <f t="shared" si="18"/>
        <v>4.6430987821380239</v>
      </c>
    </row>
    <row r="347" spans="1:5" x14ac:dyDescent="0.2">
      <c r="A347" s="20" t="s">
        <v>164</v>
      </c>
      <c r="B347" s="18">
        <v>687</v>
      </c>
      <c r="C347" s="18">
        <v>772</v>
      </c>
      <c r="D347" s="22">
        <f t="shared" si="17"/>
        <v>85</v>
      </c>
      <c r="E347" s="21">
        <f t="shared" si="18"/>
        <v>12.372634643377003</v>
      </c>
    </row>
    <row r="348" spans="1:5" x14ac:dyDescent="0.2">
      <c r="A348" s="20" t="s">
        <v>165</v>
      </c>
      <c r="B348" s="18">
        <v>2061</v>
      </c>
      <c r="C348" s="18">
        <v>1985</v>
      </c>
      <c r="D348" s="22">
        <f t="shared" si="17"/>
        <v>-76</v>
      </c>
      <c r="E348" s="21">
        <f t="shared" si="18"/>
        <v>-3.6875303250849103</v>
      </c>
    </row>
    <row r="349" spans="1:5" x14ac:dyDescent="0.2">
      <c r="A349" s="20" t="s">
        <v>166</v>
      </c>
      <c r="B349" s="18">
        <v>110</v>
      </c>
      <c r="C349" s="18">
        <v>80</v>
      </c>
      <c r="D349" s="22">
        <f t="shared" si="17"/>
        <v>-30</v>
      </c>
      <c r="E349" s="21">
        <f t="shared" si="18"/>
        <v>-27.27272727272727</v>
      </c>
    </row>
    <row r="350" spans="1:5" x14ac:dyDescent="0.2">
      <c r="A350" s="20" t="s">
        <v>167</v>
      </c>
      <c r="B350" s="18">
        <v>1502</v>
      </c>
      <c r="C350" s="18">
        <v>1506</v>
      </c>
      <c r="D350" s="22">
        <f t="shared" si="17"/>
        <v>4</v>
      </c>
      <c r="E350" s="21">
        <f t="shared" si="18"/>
        <v>0.26631158455392812</v>
      </c>
    </row>
    <row r="351" spans="1:5" x14ac:dyDescent="0.2">
      <c r="A351" s="20" t="s">
        <v>168</v>
      </c>
      <c r="B351" s="18">
        <v>10979</v>
      </c>
      <c r="C351" s="18">
        <v>11328</v>
      </c>
      <c r="D351" s="22">
        <f t="shared" si="17"/>
        <v>349</v>
      </c>
      <c r="E351" s="21">
        <f t="shared" si="18"/>
        <v>3.178795883049458</v>
      </c>
    </row>
    <row r="352" spans="1:5" x14ac:dyDescent="0.2">
      <c r="A352" s="20" t="s">
        <v>169</v>
      </c>
      <c r="B352" s="18">
        <v>940</v>
      </c>
      <c r="C352" s="18">
        <v>765</v>
      </c>
      <c r="D352" s="22">
        <f t="shared" si="17"/>
        <v>-175</v>
      </c>
      <c r="E352" s="21">
        <f t="shared" si="18"/>
        <v>-18.617021276595743</v>
      </c>
    </row>
    <row r="353" spans="1:7" x14ac:dyDescent="0.2">
      <c r="A353" s="20" t="s">
        <v>170</v>
      </c>
      <c r="B353" s="18">
        <v>1474</v>
      </c>
      <c r="C353" s="18">
        <v>1446</v>
      </c>
      <c r="D353" s="22">
        <f t="shared" si="17"/>
        <v>-28</v>
      </c>
      <c r="E353" s="21">
        <f t="shared" si="18"/>
        <v>-1.8995929443690638</v>
      </c>
    </row>
    <row r="354" spans="1:7" x14ac:dyDescent="0.2">
      <c r="A354" s="20" t="s">
        <v>171</v>
      </c>
      <c r="B354" s="18">
        <v>2607</v>
      </c>
      <c r="C354" s="18">
        <v>2495</v>
      </c>
      <c r="D354" s="22">
        <f t="shared" si="17"/>
        <v>-112</v>
      </c>
      <c r="E354" s="21">
        <f t="shared" si="18"/>
        <v>-4.2961258151131565</v>
      </c>
    </row>
    <row r="355" spans="1:7" x14ac:dyDescent="0.2">
      <c r="A355" s="20" t="s">
        <v>172</v>
      </c>
      <c r="B355" s="18">
        <v>2685</v>
      </c>
      <c r="C355" s="18">
        <v>2685</v>
      </c>
      <c r="D355" s="22">
        <f t="shared" si="17"/>
        <v>0</v>
      </c>
      <c r="E355" s="21">
        <f t="shared" si="18"/>
        <v>0</v>
      </c>
    </row>
    <row r="356" spans="1:7" x14ac:dyDescent="0.2">
      <c r="A356" s="20" t="s">
        <v>173</v>
      </c>
      <c r="B356" s="18">
        <v>2481</v>
      </c>
      <c r="C356" s="18">
        <v>2489</v>
      </c>
      <c r="D356" s="22">
        <f t="shared" si="17"/>
        <v>8</v>
      </c>
      <c r="E356" s="21">
        <f t="shared" si="18"/>
        <v>0.32245062474808545</v>
      </c>
    </row>
    <row r="357" spans="1:7" x14ac:dyDescent="0.2">
      <c r="A357" s="20" t="s">
        <v>174</v>
      </c>
      <c r="B357" s="18">
        <v>3846</v>
      </c>
      <c r="C357" s="18">
        <v>3876</v>
      </c>
      <c r="D357" s="22">
        <f t="shared" si="17"/>
        <v>30</v>
      </c>
      <c r="E357" s="21">
        <f t="shared" si="18"/>
        <v>0.78003120124804992</v>
      </c>
    </row>
    <row r="358" spans="1:7" x14ac:dyDescent="0.2">
      <c r="A358" s="20" t="s">
        <v>175</v>
      </c>
      <c r="B358" s="18">
        <v>3438</v>
      </c>
      <c r="C358" s="18">
        <v>3693</v>
      </c>
      <c r="D358" s="22">
        <f t="shared" si="17"/>
        <v>255</v>
      </c>
      <c r="E358" s="21">
        <f t="shared" si="18"/>
        <v>7.4171029668411865</v>
      </c>
    </row>
    <row r="359" spans="1:7" x14ac:dyDescent="0.2">
      <c r="A359" s="20" t="s">
        <v>224</v>
      </c>
      <c r="B359" s="18">
        <v>7734</v>
      </c>
      <c r="C359" s="18">
        <v>7104</v>
      </c>
      <c r="D359" s="22">
        <f t="shared" si="17"/>
        <v>-630</v>
      </c>
      <c r="E359" s="21">
        <f t="shared" si="18"/>
        <v>-8.1458494957331258</v>
      </c>
    </row>
    <row r="360" spans="1:7" x14ac:dyDescent="0.2">
      <c r="A360" s="20" t="s">
        <v>176</v>
      </c>
      <c r="B360" s="18">
        <v>2948</v>
      </c>
      <c r="C360" s="18">
        <v>2539</v>
      </c>
      <c r="D360" s="22">
        <f t="shared" si="17"/>
        <v>-409</v>
      </c>
      <c r="E360" s="21">
        <f t="shared" si="18"/>
        <v>-13.873812754409769</v>
      </c>
    </row>
    <row r="361" spans="1:7" x14ac:dyDescent="0.2">
      <c r="A361" s="20" t="s">
        <v>177</v>
      </c>
      <c r="B361" s="18">
        <v>715</v>
      </c>
      <c r="C361" s="18">
        <v>615</v>
      </c>
      <c r="D361" s="22">
        <f t="shared" si="17"/>
        <v>-100</v>
      </c>
      <c r="E361" s="21">
        <f t="shared" si="18"/>
        <v>-13.986013986013987</v>
      </c>
    </row>
    <row r="362" spans="1:7" x14ac:dyDescent="0.2">
      <c r="B362" s="8" t="s">
        <v>7</v>
      </c>
      <c r="C362" s="8" t="s">
        <v>7</v>
      </c>
      <c r="D362" s="9" t="s">
        <v>7</v>
      </c>
      <c r="E362" s="21"/>
    </row>
    <row r="363" spans="1:7" x14ac:dyDescent="0.2">
      <c r="A363" s="20" t="s">
        <v>108</v>
      </c>
      <c r="B363" s="6">
        <f>SUM(B324:B362)</f>
        <v>125407</v>
      </c>
      <c r="C363" s="6">
        <f>SUM(C324:C362)</f>
        <v>124666</v>
      </c>
      <c r="D363" s="22">
        <f t="shared" si="17"/>
        <v>-741</v>
      </c>
      <c r="E363" s="21">
        <f t="shared" si="18"/>
        <v>-0.59087610739432406</v>
      </c>
      <c r="G363" s="6"/>
    </row>
    <row r="364" spans="1:7" x14ac:dyDescent="0.2">
      <c r="B364" s="6"/>
    </row>
    <row r="365" spans="1:7" x14ac:dyDescent="0.2">
      <c r="A365" s="57" t="s">
        <v>283</v>
      </c>
      <c r="B365" s="57"/>
      <c r="C365" s="57"/>
      <c r="D365" s="57"/>
      <c r="E365" s="57"/>
    </row>
    <row r="366" spans="1:7" x14ac:dyDescent="0.2">
      <c r="A366" s="57" t="s">
        <v>178</v>
      </c>
      <c r="B366" s="57"/>
      <c r="C366" s="57"/>
      <c r="D366" s="57"/>
    </row>
    <row r="367" spans="1:7" x14ac:dyDescent="0.2">
      <c r="A367" s="49"/>
      <c r="B367" s="49"/>
      <c r="C367" s="49"/>
      <c r="D367" s="49"/>
    </row>
    <row r="368" spans="1:7" x14ac:dyDescent="0.2">
      <c r="A368" s="12" t="s">
        <v>179</v>
      </c>
    </row>
    <row r="370" spans="1:8" x14ac:dyDescent="0.2">
      <c r="A370" s="20" t="s">
        <v>180</v>
      </c>
      <c r="B370" s="6">
        <v>511</v>
      </c>
      <c r="C370" s="53">
        <v>524</v>
      </c>
      <c r="D370" s="22">
        <f t="shared" ref="D370:D440" si="19">SUM(C370-B370)</f>
        <v>13</v>
      </c>
      <c r="E370" s="21">
        <f>SUM(D370/B370*100)</f>
        <v>2.5440313111545985</v>
      </c>
    </row>
    <row r="371" spans="1:8" x14ac:dyDescent="0.2">
      <c r="B371" s="8" t="s">
        <v>7</v>
      </c>
      <c r="C371" s="8" t="s">
        <v>7</v>
      </c>
      <c r="D371" s="9" t="s">
        <v>7</v>
      </c>
      <c r="E371" s="21"/>
    </row>
    <row r="372" spans="1:8" x14ac:dyDescent="0.2">
      <c r="A372" s="20" t="s">
        <v>108</v>
      </c>
      <c r="B372" s="6">
        <f>SUM(B370:B371)</f>
        <v>511</v>
      </c>
      <c r="C372" s="6">
        <f>SUM(C370:C371)</f>
        <v>524</v>
      </c>
      <c r="D372" s="22">
        <f t="shared" si="19"/>
        <v>13</v>
      </c>
      <c r="E372" s="21">
        <f t="shared" ref="E372" si="20">SUM(D372/B372*100)</f>
        <v>2.5440313111545985</v>
      </c>
    </row>
    <row r="373" spans="1:8" x14ac:dyDescent="0.2">
      <c r="B373" s="4" t="s">
        <v>1</v>
      </c>
      <c r="C373" s="4" t="s">
        <v>2</v>
      </c>
      <c r="D373" s="4"/>
      <c r="E373" s="4" t="s">
        <v>3</v>
      </c>
    </row>
    <row r="374" spans="1:8" x14ac:dyDescent="0.2">
      <c r="A374" s="12" t="s">
        <v>181</v>
      </c>
      <c r="B374" s="5" t="s">
        <v>227</v>
      </c>
      <c r="C374" s="5" t="s">
        <v>273</v>
      </c>
      <c r="D374" s="5" t="s">
        <v>4</v>
      </c>
      <c r="E374" s="5" t="s">
        <v>4</v>
      </c>
    </row>
    <row r="375" spans="1:8" x14ac:dyDescent="0.2">
      <c r="A375" s="12"/>
      <c r="B375" s="6"/>
      <c r="C375" s="6"/>
      <c r="D375" s="22"/>
    </row>
    <row r="376" spans="1:8" x14ac:dyDescent="0.2">
      <c r="A376" s="13" t="s">
        <v>182</v>
      </c>
      <c r="B376" s="54">
        <f>SUM(B377:B381)</f>
        <v>5141</v>
      </c>
      <c r="C376" s="54">
        <f>SUM(C377:C381)</f>
        <v>5295</v>
      </c>
      <c r="D376" s="22">
        <f t="shared" si="19"/>
        <v>154</v>
      </c>
      <c r="E376" s="21">
        <f>SUM(D376/B376*100)</f>
        <v>2.9955261622252478</v>
      </c>
    </row>
    <row r="377" spans="1:8" x14ac:dyDescent="0.2">
      <c r="A377" s="13" t="s">
        <v>183</v>
      </c>
      <c r="B377" s="18">
        <v>728</v>
      </c>
      <c r="C377" s="18">
        <v>729</v>
      </c>
      <c r="D377" s="22">
        <f t="shared" si="19"/>
        <v>1</v>
      </c>
      <c r="E377" s="21">
        <f t="shared" ref="E377:E442" si="21">SUM(D377/B377*100)</f>
        <v>0.13736263736263737</v>
      </c>
    </row>
    <row r="378" spans="1:8" x14ac:dyDescent="0.2">
      <c r="A378" s="13" t="s">
        <v>184</v>
      </c>
      <c r="B378" s="18">
        <v>3510</v>
      </c>
      <c r="C378" s="18">
        <v>3749</v>
      </c>
      <c r="D378" s="22">
        <f t="shared" si="19"/>
        <v>239</v>
      </c>
      <c r="E378" s="21">
        <f t="shared" si="21"/>
        <v>6.8091168091168095</v>
      </c>
    </row>
    <row r="379" spans="1:8" x14ac:dyDescent="0.2">
      <c r="A379" s="13" t="s">
        <v>185</v>
      </c>
      <c r="B379" s="18">
        <v>39</v>
      </c>
      <c r="C379" s="18">
        <v>42</v>
      </c>
      <c r="D379" s="22">
        <f>SUM(C379-B379)</f>
        <v>3</v>
      </c>
      <c r="E379" s="21">
        <f>SUM(D379/B379*100)</f>
        <v>7.6923076923076925</v>
      </c>
      <c r="G379" s="54"/>
      <c r="H379" s="6"/>
    </row>
    <row r="380" spans="1:8" ht="12.75" customHeight="1" x14ac:dyDescent="0.2">
      <c r="A380" s="13" t="s">
        <v>186</v>
      </c>
      <c r="B380" s="18">
        <v>620</v>
      </c>
      <c r="C380" s="18">
        <v>565</v>
      </c>
      <c r="D380" s="22">
        <f t="shared" si="19"/>
        <v>-55</v>
      </c>
      <c r="E380" s="21">
        <f t="shared" si="21"/>
        <v>-8.870967741935484</v>
      </c>
    </row>
    <row r="381" spans="1:8" x14ac:dyDescent="0.2">
      <c r="A381" s="13" t="s">
        <v>187</v>
      </c>
      <c r="B381" s="18">
        <v>244</v>
      </c>
      <c r="C381" s="18">
        <v>210</v>
      </c>
      <c r="D381" s="22">
        <f t="shared" si="19"/>
        <v>-34</v>
      </c>
      <c r="E381" s="21">
        <f t="shared" si="21"/>
        <v>-13.934426229508196</v>
      </c>
    </row>
    <row r="382" spans="1:8" x14ac:dyDescent="0.2">
      <c r="A382" s="13" t="s">
        <v>212</v>
      </c>
      <c r="B382" s="54">
        <f>SUM(B383:B384)</f>
        <v>765</v>
      </c>
      <c r="C382" s="54">
        <f>SUM(C383:C384)</f>
        <v>775</v>
      </c>
      <c r="D382" s="22">
        <f t="shared" si="19"/>
        <v>10</v>
      </c>
      <c r="E382" s="21">
        <f t="shared" si="21"/>
        <v>1.3071895424836601</v>
      </c>
    </row>
    <row r="383" spans="1:8" x14ac:dyDescent="0.2">
      <c r="A383" s="20" t="s">
        <v>213</v>
      </c>
      <c r="B383" s="18">
        <v>403</v>
      </c>
      <c r="C383" s="18">
        <v>425</v>
      </c>
      <c r="D383" s="22">
        <f t="shared" si="19"/>
        <v>22</v>
      </c>
      <c r="E383" s="21">
        <f t="shared" si="21"/>
        <v>5.4590570719602978</v>
      </c>
    </row>
    <row r="384" spans="1:8" x14ac:dyDescent="0.2">
      <c r="A384" s="20" t="s">
        <v>214</v>
      </c>
      <c r="B384" s="18">
        <v>362</v>
      </c>
      <c r="C384" s="18">
        <v>350</v>
      </c>
      <c r="D384" s="22">
        <f t="shared" si="19"/>
        <v>-12</v>
      </c>
      <c r="E384" s="21">
        <f t="shared" si="21"/>
        <v>-3.3149171270718232</v>
      </c>
    </row>
    <row r="385" spans="1:8" x14ac:dyDescent="0.2">
      <c r="A385" s="13" t="s">
        <v>188</v>
      </c>
      <c r="B385" s="54"/>
      <c r="C385" s="6"/>
      <c r="D385" s="22"/>
      <c r="E385" s="21"/>
    </row>
    <row r="386" spans="1:8" x14ac:dyDescent="0.2">
      <c r="A386" s="13" t="s">
        <v>189</v>
      </c>
      <c r="B386" s="54">
        <f>SUM(B387:B390)</f>
        <v>2887</v>
      </c>
      <c r="C386" s="54">
        <f>SUM(C387:C390)</f>
        <v>3064</v>
      </c>
      <c r="D386" s="22">
        <f t="shared" si="19"/>
        <v>177</v>
      </c>
      <c r="E386" s="21">
        <f t="shared" si="21"/>
        <v>6.1309317630758571</v>
      </c>
    </row>
    <row r="387" spans="1:8" x14ac:dyDescent="0.2">
      <c r="A387" s="13" t="s">
        <v>183</v>
      </c>
      <c r="B387" s="18">
        <v>597</v>
      </c>
      <c r="C387" s="18">
        <v>581</v>
      </c>
      <c r="D387" s="22">
        <f t="shared" si="19"/>
        <v>-16</v>
      </c>
      <c r="E387" s="21">
        <f t="shared" si="21"/>
        <v>-2.6800670016750421</v>
      </c>
    </row>
    <row r="388" spans="1:8" x14ac:dyDescent="0.2">
      <c r="A388" s="13" t="s">
        <v>190</v>
      </c>
      <c r="B388" s="18">
        <v>412</v>
      </c>
      <c r="C388" s="18">
        <v>416</v>
      </c>
      <c r="D388" s="22">
        <f t="shared" si="19"/>
        <v>4</v>
      </c>
      <c r="E388" s="21">
        <f t="shared" si="21"/>
        <v>0.97087378640776689</v>
      </c>
    </row>
    <row r="389" spans="1:8" x14ac:dyDescent="0.2">
      <c r="A389" s="13" t="s">
        <v>184</v>
      </c>
      <c r="B389" s="18">
        <v>1436</v>
      </c>
      <c r="C389" s="18">
        <v>1627</v>
      </c>
      <c r="D389" s="22">
        <f t="shared" si="19"/>
        <v>191</v>
      </c>
      <c r="E389" s="21">
        <f t="shared" si="21"/>
        <v>13.300835654596099</v>
      </c>
      <c r="G389" s="54"/>
      <c r="H389" s="6"/>
    </row>
    <row r="390" spans="1:8" x14ac:dyDescent="0.2">
      <c r="A390" s="13" t="s">
        <v>186</v>
      </c>
      <c r="B390" s="18">
        <v>442</v>
      </c>
      <c r="C390" s="18">
        <v>440</v>
      </c>
      <c r="D390" s="22">
        <f t="shared" si="19"/>
        <v>-2</v>
      </c>
      <c r="E390" s="21">
        <f t="shared" si="21"/>
        <v>-0.45248868778280549</v>
      </c>
    </row>
    <row r="391" spans="1:8" x14ac:dyDescent="0.2">
      <c r="A391" s="13" t="s">
        <v>191</v>
      </c>
      <c r="B391" s="54"/>
      <c r="C391" s="6"/>
      <c r="D391" s="22"/>
      <c r="E391" s="21"/>
    </row>
    <row r="392" spans="1:8" x14ac:dyDescent="0.2">
      <c r="A392" s="13" t="s">
        <v>192</v>
      </c>
      <c r="B392" s="54">
        <f>SUM(B393:B395)</f>
        <v>5317</v>
      </c>
      <c r="C392" s="54">
        <f>SUM(C393:C395)</f>
        <v>5656</v>
      </c>
      <c r="D392" s="22">
        <f t="shared" si="19"/>
        <v>339</v>
      </c>
      <c r="E392" s="21">
        <f t="shared" si="21"/>
        <v>6.3757758134286249</v>
      </c>
    </row>
    <row r="393" spans="1:8" x14ac:dyDescent="0.2">
      <c r="A393" s="13" t="s">
        <v>183</v>
      </c>
      <c r="B393" s="18">
        <v>974</v>
      </c>
      <c r="C393" s="18">
        <v>979</v>
      </c>
      <c r="D393" s="22">
        <f t="shared" si="19"/>
        <v>5</v>
      </c>
      <c r="E393" s="21">
        <f t="shared" si="21"/>
        <v>0.51334702258726894</v>
      </c>
    </row>
    <row r="394" spans="1:8" x14ac:dyDescent="0.2">
      <c r="A394" s="13" t="s">
        <v>190</v>
      </c>
      <c r="B394" s="18">
        <v>418</v>
      </c>
      <c r="C394" s="18">
        <v>418</v>
      </c>
      <c r="D394" s="22">
        <f t="shared" si="19"/>
        <v>0</v>
      </c>
      <c r="E394" s="21">
        <f t="shared" si="21"/>
        <v>0</v>
      </c>
    </row>
    <row r="395" spans="1:8" x14ac:dyDescent="0.2">
      <c r="A395" s="13" t="s">
        <v>184</v>
      </c>
      <c r="B395" s="18">
        <v>3925</v>
      </c>
      <c r="C395" s="18">
        <v>4259</v>
      </c>
      <c r="D395" s="22">
        <f t="shared" si="19"/>
        <v>334</v>
      </c>
      <c r="E395" s="21">
        <f t="shared" si="21"/>
        <v>8.5095541401273884</v>
      </c>
      <c r="G395" s="54"/>
      <c r="H395" s="6"/>
    </row>
    <row r="396" spans="1:8" x14ac:dyDescent="0.2">
      <c r="A396" s="13" t="s">
        <v>191</v>
      </c>
      <c r="B396" s="54"/>
      <c r="C396" s="6"/>
      <c r="D396" s="22"/>
      <c r="E396" s="21"/>
    </row>
    <row r="397" spans="1:8" x14ac:dyDescent="0.2">
      <c r="A397" s="13" t="s">
        <v>193</v>
      </c>
      <c r="B397" s="54">
        <f>SUM(B398:B402)</f>
        <v>3383</v>
      </c>
      <c r="C397" s="54">
        <f>SUM(C398:C402)</f>
        <v>3464</v>
      </c>
      <c r="D397" s="22">
        <f>SUM(C397-B397)</f>
        <v>81</v>
      </c>
      <c r="E397" s="21">
        <f t="shared" si="21"/>
        <v>2.3943245639964528</v>
      </c>
    </row>
    <row r="398" spans="1:8" x14ac:dyDescent="0.2">
      <c r="A398" s="13" t="s">
        <v>183</v>
      </c>
      <c r="B398" s="18">
        <v>859</v>
      </c>
      <c r="C398" s="18">
        <v>860</v>
      </c>
      <c r="D398" s="22">
        <f>SUM(C398-B398)</f>
        <v>1</v>
      </c>
      <c r="E398" s="21">
        <f t="shared" si="21"/>
        <v>0.11641443538998836</v>
      </c>
    </row>
    <row r="399" spans="1:8" x14ac:dyDescent="0.2">
      <c r="A399" s="13" t="s">
        <v>190</v>
      </c>
      <c r="B399" s="18">
        <v>418</v>
      </c>
      <c r="C399" s="18">
        <v>411</v>
      </c>
      <c r="D399" s="22">
        <f t="shared" si="19"/>
        <v>-7</v>
      </c>
      <c r="E399" s="21">
        <f t="shared" si="21"/>
        <v>-1.6746411483253589</v>
      </c>
    </row>
    <row r="400" spans="1:8" x14ac:dyDescent="0.2">
      <c r="A400" s="13" t="s">
        <v>184</v>
      </c>
      <c r="B400" s="18">
        <v>1968</v>
      </c>
      <c r="C400" s="18">
        <v>2053</v>
      </c>
      <c r="D400" s="22">
        <f t="shared" si="19"/>
        <v>85</v>
      </c>
      <c r="E400" s="21">
        <f>SUM(D400/B400*100)</f>
        <v>4.3191056910569108</v>
      </c>
      <c r="G400" s="54"/>
      <c r="H400" s="53"/>
    </row>
    <row r="401" spans="1:8" x14ac:dyDescent="0.2">
      <c r="A401" s="13" t="s">
        <v>187</v>
      </c>
      <c r="B401" s="18">
        <v>126</v>
      </c>
      <c r="C401" s="18">
        <v>130</v>
      </c>
      <c r="D401" s="22">
        <f t="shared" si="19"/>
        <v>4</v>
      </c>
      <c r="E401" s="21">
        <f>SUM(D401/B401*100)</f>
        <v>3.1746031746031744</v>
      </c>
      <c r="G401" s="54"/>
      <c r="H401" s="53"/>
    </row>
    <row r="402" spans="1:8" x14ac:dyDescent="0.2">
      <c r="A402" s="20" t="s">
        <v>229</v>
      </c>
      <c r="B402" s="18">
        <v>12</v>
      </c>
      <c r="C402" s="18">
        <v>10</v>
      </c>
      <c r="D402" s="22">
        <f t="shared" si="19"/>
        <v>-2</v>
      </c>
      <c r="E402" s="21">
        <f t="shared" si="21"/>
        <v>-16.666666666666664</v>
      </c>
    </row>
    <row r="403" spans="1:8" x14ac:dyDescent="0.2">
      <c r="A403" s="13" t="s">
        <v>218</v>
      </c>
      <c r="B403" s="53">
        <v>204</v>
      </c>
      <c r="C403" s="53">
        <v>221</v>
      </c>
      <c r="D403" s="22">
        <f t="shared" si="19"/>
        <v>17</v>
      </c>
      <c r="E403" s="21">
        <f t="shared" si="21"/>
        <v>8.3333333333333321</v>
      </c>
    </row>
    <row r="404" spans="1:8" x14ac:dyDescent="0.2">
      <c r="A404" s="13" t="s">
        <v>219</v>
      </c>
      <c r="B404" s="53">
        <v>196</v>
      </c>
      <c r="C404" s="53">
        <v>194</v>
      </c>
      <c r="D404" s="22">
        <f t="shared" si="19"/>
        <v>-2</v>
      </c>
      <c r="E404" s="21">
        <f t="shared" si="21"/>
        <v>-1.0204081632653061</v>
      </c>
    </row>
    <row r="405" spans="1:8" x14ac:dyDescent="0.2">
      <c r="A405" s="20" t="s">
        <v>206</v>
      </c>
      <c r="B405" s="18">
        <v>68</v>
      </c>
      <c r="C405" s="18">
        <v>91</v>
      </c>
      <c r="D405" s="22">
        <f>SUM(C405-B405)</f>
        <v>23</v>
      </c>
      <c r="E405" s="21">
        <f t="shared" si="21"/>
        <v>33.82352941176471</v>
      </c>
    </row>
    <row r="406" spans="1:8" x14ac:dyDescent="0.2">
      <c r="A406" s="13" t="s">
        <v>194</v>
      </c>
      <c r="B406" s="18">
        <v>376</v>
      </c>
      <c r="C406" s="18">
        <v>359</v>
      </c>
      <c r="D406" s="22">
        <f>SUM(C406-B406)</f>
        <v>-17</v>
      </c>
      <c r="E406" s="21">
        <f t="shared" si="21"/>
        <v>-4.5212765957446814</v>
      </c>
    </row>
    <row r="407" spans="1:8" x14ac:dyDescent="0.2">
      <c r="A407" s="13" t="s">
        <v>195</v>
      </c>
      <c r="B407" s="54">
        <f>SUM(B408:B410)</f>
        <v>3314</v>
      </c>
      <c r="C407" s="54">
        <f>SUM(C408:C410)</f>
        <v>3464</v>
      </c>
      <c r="D407" s="22">
        <f t="shared" si="19"/>
        <v>150</v>
      </c>
      <c r="E407" s="21">
        <f t="shared" si="21"/>
        <v>4.526252263126131</v>
      </c>
    </row>
    <row r="408" spans="1:8" x14ac:dyDescent="0.2">
      <c r="A408" s="13" t="s">
        <v>183</v>
      </c>
      <c r="B408" s="18">
        <v>948</v>
      </c>
      <c r="C408" s="18">
        <v>955</v>
      </c>
      <c r="D408" s="22">
        <f>SUM(C408-B408)</f>
        <v>7</v>
      </c>
      <c r="E408" s="21">
        <f t="shared" si="21"/>
        <v>0.73839662447257381</v>
      </c>
    </row>
    <row r="409" spans="1:8" x14ac:dyDescent="0.2">
      <c r="A409" s="13" t="s">
        <v>184</v>
      </c>
      <c r="B409" s="18">
        <v>2160</v>
      </c>
      <c r="C409" s="18">
        <v>2281</v>
      </c>
      <c r="D409" s="22">
        <f t="shared" si="19"/>
        <v>121</v>
      </c>
      <c r="E409" s="21">
        <f t="shared" si="21"/>
        <v>5.6018518518518512</v>
      </c>
    </row>
    <row r="410" spans="1:8" x14ac:dyDescent="0.2">
      <c r="A410" s="13" t="s">
        <v>187</v>
      </c>
      <c r="B410" s="18">
        <v>206</v>
      </c>
      <c r="C410" s="18">
        <v>228</v>
      </c>
      <c r="D410" s="22">
        <f t="shared" si="19"/>
        <v>22</v>
      </c>
      <c r="E410" s="21">
        <f t="shared" si="21"/>
        <v>10.679611650485436</v>
      </c>
      <c r="G410" s="54"/>
      <c r="H410" s="6"/>
    </row>
    <row r="411" spans="1:8" x14ac:dyDescent="0.2">
      <c r="A411" s="13" t="s">
        <v>196</v>
      </c>
      <c r="B411" s="54"/>
      <c r="C411" s="6"/>
      <c r="D411" s="22"/>
      <c r="E411" s="21"/>
    </row>
    <row r="412" spans="1:8" x14ac:dyDescent="0.2">
      <c r="A412" s="13" t="s">
        <v>197</v>
      </c>
      <c r="B412" s="54">
        <f>SUM(B413:B415)</f>
        <v>2299</v>
      </c>
      <c r="C412" s="54">
        <f>SUM(C413:C415)</f>
        <v>2299</v>
      </c>
      <c r="D412" s="22">
        <f t="shared" si="19"/>
        <v>0</v>
      </c>
      <c r="E412" s="21">
        <f t="shared" si="21"/>
        <v>0</v>
      </c>
    </row>
    <row r="413" spans="1:8" x14ac:dyDescent="0.2">
      <c r="A413" s="13" t="s">
        <v>183</v>
      </c>
      <c r="B413" s="18">
        <v>911</v>
      </c>
      <c r="C413" s="18">
        <v>892</v>
      </c>
      <c r="D413" s="22">
        <f t="shared" si="19"/>
        <v>-19</v>
      </c>
      <c r="E413" s="21">
        <f t="shared" si="21"/>
        <v>-2.0856201975850714</v>
      </c>
    </row>
    <row r="414" spans="1:8" x14ac:dyDescent="0.2">
      <c r="A414" s="13" t="s">
        <v>184</v>
      </c>
      <c r="B414" s="18">
        <v>1272</v>
      </c>
      <c r="C414" s="18">
        <v>1290</v>
      </c>
      <c r="D414" s="22">
        <f t="shared" si="19"/>
        <v>18</v>
      </c>
      <c r="E414" s="21">
        <f t="shared" si="21"/>
        <v>1.4150943396226416</v>
      </c>
    </row>
    <row r="415" spans="1:8" x14ac:dyDescent="0.2">
      <c r="A415" s="13" t="s">
        <v>187</v>
      </c>
      <c r="B415" s="18">
        <v>116</v>
      </c>
      <c r="C415" s="18">
        <v>117</v>
      </c>
      <c r="D415" s="22">
        <f t="shared" ref="D415" si="22">SUM(C415-B415)</f>
        <v>1</v>
      </c>
      <c r="E415" s="21">
        <f t="shared" si="21"/>
        <v>0.86206896551724133</v>
      </c>
    </row>
    <row r="416" spans="1:8" x14ac:dyDescent="0.2">
      <c r="A416" s="13" t="s">
        <v>198</v>
      </c>
      <c r="B416" s="54"/>
      <c r="C416" s="6"/>
      <c r="D416" s="22"/>
      <c r="E416" s="21"/>
    </row>
    <row r="417" spans="1:8" x14ac:dyDescent="0.2">
      <c r="A417" s="13" t="s">
        <v>199</v>
      </c>
      <c r="B417" s="54">
        <f>SUM(B418:B421)</f>
        <v>2219</v>
      </c>
      <c r="C417" s="54">
        <f>SUM(C418:C421)</f>
        <v>2330</v>
      </c>
      <c r="D417" s="22">
        <f t="shared" si="19"/>
        <v>111</v>
      </c>
      <c r="E417" s="21">
        <f t="shared" si="21"/>
        <v>5.002253267237494</v>
      </c>
    </row>
    <row r="418" spans="1:8" x14ac:dyDescent="0.2">
      <c r="A418" s="13" t="s">
        <v>183</v>
      </c>
      <c r="B418" s="18">
        <v>915</v>
      </c>
      <c r="C418" s="18">
        <v>945</v>
      </c>
      <c r="D418" s="22">
        <f t="shared" si="19"/>
        <v>30</v>
      </c>
      <c r="E418" s="21">
        <f t="shared" si="21"/>
        <v>3.278688524590164</v>
      </c>
    </row>
    <row r="419" spans="1:8" x14ac:dyDescent="0.2">
      <c r="A419" s="13" t="s">
        <v>200</v>
      </c>
      <c r="B419" s="18">
        <v>784</v>
      </c>
      <c r="C419" s="18">
        <v>862</v>
      </c>
      <c r="D419" s="22">
        <f t="shared" si="19"/>
        <v>78</v>
      </c>
      <c r="E419" s="21">
        <f t="shared" si="21"/>
        <v>9.9489795918367339</v>
      </c>
    </row>
    <row r="420" spans="1:8" x14ac:dyDescent="0.2">
      <c r="A420" s="13" t="s">
        <v>186</v>
      </c>
      <c r="B420" s="18">
        <v>388</v>
      </c>
      <c r="C420" s="18">
        <v>392</v>
      </c>
      <c r="D420" s="22">
        <f t="shared" ref="D420" si="23">SUM(C420-B420)</f>
        <v>4</v>
      </c>
      <c r="E420" s="21">
        <f t="shared" si="21"/>
        <v>1.0309278350515463</v>
      </c>
      <c r="G420" s="54"/>
      <c r="H420" s="6"/>
    </row>
    <row r="421" spans="1:8" x14ac:dyDescent="0.2">
      <c r="A421" s="13" t="s">
        <v>187</v>
      </c>
      <c r="B421" s="18">
        <v>132</v>
      </c>
      <c r="C421" s="18">
        <v>131</v>
      </c>
      <c r="D421" s="22">
        <f t="shared" si="19"/>
        <v>-1</v>
      </c>
      <c r="E421" s="21">
        <f t="shared" si="21"/>
        <v>-0.75757575757575757</v>
      </c>
    </row>
    <row r="422" spans="1:8" x14ac:dyDescent="0.2">
      <c r="A422" s="13"/>
      <c r="B422" s="54"/>
      <c r="C422" s="6"/>
      <c r="D422" s="22"/>
      <c r="E422" s="21"/>
    </row>
    <row r="423" spans="1:8" x14ac:dyDescent="0.2">
      <c r="A423" s="13" t="s">
        <v>201</v>
      </c>
      <c r="B423" s="54"/>
      <c r="C423" s="6"/>
      <c r="D423" s="22"/>
      <c r="E423" s="21"/>
    </row>
    <row r="424" spans="1:8" x14ac:dyDescent="0.2">
      <c r="A424" s="13" t="s">
        <v>183</v>
      </c>
      <c r="B424" s="6">
        <f>SUM(B377,B383,B387,B393,B398,B403,B404,B408,B413,B418)</f>
        <v>6735</v>
      </c>
      <c r="C424" s="6">
        <f>SUM(C377,C383,C387,C393,C398,C403,C404,C408,C413,C418)</f>
        <v>6781</v>
      </c>
      <c r="D424" s="22">
        <f t="shared" si="19"/>
        <v>46</v>
      </c>
      <c r="E424" s="21">
        <f t="shared" si="21"/>
        <v>0.68299925760950253</v>
      </c>
    </row>
    <row r="425" spans="1:8" ht="12.75" customHeight="1" x14ac:dyDescent="0.2">
      <c r="A425" s="13" t="s">
        <v>190</v>
      </c>
      <c r="B425" s="6">
        <f>SUM(B388,B394,B399)</f>
        <v>1248</v>
      </c>
      <c r="C425" s="6">
        <f>SUM(C388,C394,C399)</f>
        <v>1245</v>
      </c>
      <c r="D425" s="22">
        <f t="shared" si="19"/>
        <v>-3</v>
      </c>
      <c r="E425" s="21">
        <f t="shared" si="21"/>
        <v>-0.24038461538461539</v>
      </c>
    </row>
    <row r="426" spans="1:8" x14ac:dyDescent="0.2">
      <c r="A426" s="13" t="s">
        <v>200</v>
      </c>
      <c r="B426" s="6">
        <f>SUM(B378,B384,B389,B395,B400,B405,B406,B409,B414,B419)</f>
        <v>15861</v>
      </c>
      <c r="C426" s="6">
        <f>SUM(C378,C384,C389,C395,C400,C405,C406,C409,C414,C419)</f>
        <v>16921</v>
      </c>
      <c r="D426" s="22">
        <f>SUM(C426-B426)</f>
        <v>1060</v>
      </c>
      <c r="E426" s="21">
        <f>SUM(D426/B426*100)</f>
        <v>6.6830590757203199</v>
      </c>
    </row>
    <row r="427" spans="1:8" x14ac:dyDescent="0.2">
      <c r="A427" s="13" t="s">
        <v>185</v>
      </c>
      <c r="B427" s="6">
        <f>SUM(B379)</f>
        <v>39</v>
      </c>
      <c r="C427" s="6">
        <f>SUM(C379)</f>
        <v>42</v>
      </c>
      <c r="D427" s="22">
        <f>SUM(C427-B427)</f>
        <v>3</v>
      </c>
      <c r="E427" s="21">
        <f>SUM(D427/B427*100)</f>
        <v>7.6923076923076925</v>
      </c>
    </row>
    <row r="428" spans="1:8" x14ac:dyDescent="0.2">
      <c r="A428" s="13" t="s">
        <v>229</v>
      </c>
      <c r="B428" s="6">
        <f>SUM(B402)</f>
        <v>12</v>
      </c>
      <c r="C428" s="6">
        <f>SUM(C402)</f>
        <v>10</v>
      </c>
      <c r="D428" s="22">
        <f>SUM(C428-B428)</f>
        <v>-2</v>
      </c>
      <c r="E428" s="21">
        <f>SUM(D428/B428*100)</f>
        <v>-16.666666666666664</v>
      </c>
    </row>
    <row r="429" spans="1:8" x14ac:dyDescent="0.2">
      <c r="A429" s="13" t="s">
        <v>186</v>
      </c>
      <c r="B429" s="6">
        <f>SUM(B380,B390,B420)</f>
        <v>1450</v>
      </c>
      <c r="C429" s="6">
        <f>SUM(C380,C390,C420)</f>
        <v>1397</v>
      </c>
      <c r="D429" s="22">
        <f t="shared" si="19"/>
        <v>-53</v>
      </c>
      <c r="E429" s="21">
        <f t="shared" si="21"/>
        <v>-3.6551724137931036</v>
      </c>
    </row>
    <row r="430" spans="1:8" x14ac:dyDescent="0.2">
      <c r="A430" s="13" t="s">
        <v>187</v>
      </c>
      <c r="B430" s="6">
        <f>SUM(B381,B401,B410,B415,B421)</f>
        <v>824</v>
      </c>
      <c r="C430" s="6">
        <f>SUM(C381,C401,C410,C415,C421)</f>
        <v>816</v>
      </c>
      <c r="D430" s="22">
        <f>SUM(C430-B430)</f>
        <v>-8</v>
      </c>
      <c r="E430" s="21">
        <f>SUM(D430/B430*100)</f>
        <v>-0.97087378640776689</v>
      </c>
    </row>
    <row r="431" spans="1:8" x14ac:dyDescent="0.2">
      <c r="A431" s="13"/>
      <c r="B431" s="8" t="s">
        <v>7</v>
      </c>
      <c r="C431" s="8" t="s">
        <v>7</v>
      </c>
      <c r="D431" s="9" t="s">
        <v>7</v>
      </c>
      <c r="E431" s="21"/>
    </row>
    <row r="432" spans="1:8" x14ac:dyDescent="0.2">
      <c r="A432" s="13" t="s">
        <v>108</v>
      </c>
      <c r="B432" s="6">
        <f>SUM(B424:B430)</f>
        <v>26169</v>
      </c>
      <c r="C432" s="6">
        <f>SUM(C424:C430)</f>
        <v>27212</v>
      </c>
      <c r="D432" s="22">
        <f t="shared" si="19"/>
        <v>1043</v>
      </c>
      <c r="E432" s="21">
        <f t="shared" si="21"/>
        <v>3.9856318544843137</v>
      </c>
    </row>
    <row r="433" spans="1:8" x14ac:dyDescent="0.2">
      <c r="A433" s="13"/>
      <c r="B433" s="6"/>
      <c r="C433" s="6"/>
      <c r="D433" s="22"/>
      <c r="E433" s="21"/>
    </row>
    <row r="434" spans="1:8" x14ac:dyDescent="0.2">
      <c r="A434" s="12" t="s">
        <v>202</v>
      </c>
      <c r="B434" s="6"/>
      <c r="C434" s="6"/>
      <c r="D434" s="22"/>
      <c r="E434" s="21"/>
    </row>
    <row r="435" spans="1:8" x14ac:dyDescent="0.2">
      <c r="A435" s="12"/>
      <c r="B435" s="6"/>
      <c r="C435" s="6"/>
      <c r="D435" s="22"/>
      <c r="E435" s="21"/>
    </row>
    <row r="436" spans="1:8" ht="12.75" customHeight="1" x14ac:dyDescent="0.2">
      <c r="A436" s="13" t="s">
        <v>203</v>
      </c>
      <c r="B436" s="54">
        <f>SUM(B437:B438)</f>
        <v>1580</v>
      </c>
      <c r="C436" s="54">
        <f>SUM(C437:C438)</f>
        <v>1592</v>
      </c>
      <c r="D436" s="22">
        <f>SUM(D437:D438)</f>
        <v>12</v>
      </c>
      <c r="E436" s="21">
        <f t="shared" si="21"/>
        <v>0.75949367088607589</v>
      </c>
    </row>
    <row r="437" spans="1:8" ht="12.75" customHeight="1" x14ac:dyDescent="0.2">
      <c r="A437" s="13" t="s">
        <v>183</v>
      </c>
      <c r="B437" s="6">
        <v>767</v>
      </c>
      <c r="C437" s="53">
        <v>753</v>
      </c>
      <c r="D437" s="22">
        <f t="shared" si="19"/>
        <v>-14</v>
      </c>
      <c r="E437" s="21">
        <f t="shared" si="21"/>
        <v>-1.8252933507170794</v>
      </c>
    </row>
    <row r="438" spans="1:8" x14ac:dyDescent="0.2">
      <c r="A438" s="13" t="s">
        <v>184</v>
      </c>
      <c r="B438" s="6">
        <v>813</v>
      </c>
      <c r="C438" s="53">
        <v>839</v>
      </c>
      <c r="D438" s="22">
        <f t="shared" si="19"/>
        <v>26</v>
      </c>
      <c r="E438" s="21">
        <f t="shared" si="21"/>
        <v>3.198031980319803</v>
      </c>
    </row>
    <row r="439" spans="1:8" x14ac:dyDescent="0.2">
      <c r="A439" s="13" t="s">
        <v>204</v>
      </c>
      <c r="B439" s="6">
        <v>1717</v>
      </c>
      <c r="C439" s="53">
        <v>1557</v>
      </c>
      <c r="D439" s="22">
        <f t="shared" si="19"/>
        <v>-160</v>
      </c>
      <c r="E439" s="21">
        <f t="shared" si="21"/>
        <v>-9.3185789167152002</v>
      </c>
      <c r="G439" s="54"/>
      <c r="H439" s="6"/>
    </row>
    <row r="440" spans="1:8" x14ac:dyDescent="0.2">
      <c r="A440" s="13" t="s">
        <v>205</v>
      </c>
      <c r="B440" s="6">
        <v>269</v>
      </c>
      <c r="C440" s="53">
        <v>255</v>
      </c>
      <c r="D440" s="22">
        <f t="shared" si="19"/>
        <v>-14</v>
      </c>
      <c r="E440" s="21">
        <f t="shared" si="21"/>
        <v>-5.2044609665427508</v>
      </c>
    </row>
    <row r="441" spans="1:8" x14ac:dyDescent="0.2">
      <c r="A441" s="13"/>
      <c r="B441" s="55" t="s">
        <v>7</v>
      </c>
      <c r="C441" s="8" t="s">
        <v>7</v>
      </c>
      <c r="D441" s="9" t="s">
        <v>7</v>
      </c>
      <c r="E441" s="21"/>
    </row>
    <row r="442" spans="1:8" x14ac:dyDescent="0.2">
      <c r="A442" s="13" t="s">
        <v>108</v>
      </c>
      <c r="B442" s="6">
        <f>SUM(B436,B439,B440)</f>
        <v>3566</v>
      </c>
      <c r="C442" s="6">
        <f>SUM(C436,C439,C440)</f>
        <v>3404</v>
      </c>
      <c r="D442" s="22">
        <f>SUM(C442-B442)</f>
        <v>-162</v>
      </c>
      <c r="E442" s="21">
        <f t="shared" si="21"/>
        <v>-4.5429052159282106</v>
      </c>
    </row>
    <row r="443" spans="1:8" x14ac:dyDescent="0.2">
      <c r="A443" s="13"/>
      <c r="B443" s="6"/>
      <c r="C443" s="6"/>
      <c r="D443" s="22"/>
      <c r="E443" s="21"/>
    </row>
    <row r="444" spans="1:8" ht="9.9499999999999993" customHeight="1" x14ac:dyDescent="0.2">
      <c r="B444" s="6"/>
      <c r="C444" s="6"/>
      <c r="D444" s="6"/>
      <c r="E444" s="6"/>
    </row>
  </sheetData>
  <mergeCells count="3">
    <mergeCell ref="A1:E1"/>
    <mergeCell ref="A365:E365"/>
    <mergeCell ref="A366:D366"/>
  </mergeCells>
  <printOptions horizontalCentered="1"/>
  <pageMargins left="0.75" right="0.75" top="0.75" bottom="0.5" header="0.5" footer="0.25"/>
  <pageSetup scale="88" pageOrder="overThenDown" orientation="portrait" r:id="rId1"/>
  <headerFooter alignWithMargins="0">
    <oddFooter>&amp;L&amp;9Texas Higher Education Coordinating Board  10/19/11&amp;R&amp;9Page &amp;P</oddFooter>
  </headerFooter>
  <rowBreaks count="6" manualBreakCount="6">
    <brk id="58" max="16383" man="1"/>
    <brk id="101" max="16383" man="1"/>
    <brk id="213" max="16383" man="1"/>
    <brk id="263" max="5" man="1"/>
    <brk id="323" max="16383" man="1"/>
    <brk id="37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C3B2-3181-4952-9703-BF2B87163790}">
  <dimension ref="A1:BB56"/>
  <sheetViews>
    <sheetView zoomScale="90" zoomScaleNormal="90" workbookViewId="0">
      <pane xSplit="5" ySplit="7" topLeftCell="F8" activePane="bottomRight" state="frozen"/>
      <selection pane="topRight" activeCell="F1" sqref="F1"/>
      <selection pane="bottomLeft" activeCell="A6" sqref="A6"/>
      <selection pane="bottomRight" sqref="A1:E1"/>
    </sheetView>
  </sheetViews>
  <sheetFormatPr defaultColWidth="9.140625" defaultRowHeight="12.75" x14ac:dyDescent="0.2"/>
  <cols>
    <col min="1" max="1" width="61.28515625" style="23" customWidth="1"/>
    <col min="2" max="3" width="14.140625" style="23" bestFit="1" customWidth="1"/>
    <col min="4" max="5" width="11.28515625" style="23" customWidth="1"/>
    <col min="6" max="6" width="8.85546875" style="23" bestFit="1" customWidth="1"/>
    <col min="7" max="7" width="9.140625" style="23" customWidth="1"/>
    <col min="8" max="8" width="13.140625" style="23" bestFit="1" customWidth="1"/>
    <col min="9" max="9" width="9.85546875" style="23" customWidth="1"/>
    <col min="10" max="16" width="9.28515625" style="23" customWidth="1"/>
    <col min="17" max="17" width="11.42578125" style="23" bestFit="1" customWidth="1"/>
    <col min="18" max="18" width="10.7109375" style="23" bestFit="1" customWidth="1"/>
    <col min="19" max="19" width="10.42578125" style="23" customWidth="1"/>
    <col min="20" max="21" width="9.140625" style="23" customWidth="1"/>
    <col min="22" max="22" width="4.7109375" style="23" customWidth="1"/>
    <col min="23" max="23" width="9.85546875" style="23" customWidth="1"/>
    <col min="24" max="30" width="9.28515625" style="23" customWidth="1"/>
    <col min="31" max="31" width="9.7109375" style="23" customWidth="1"/>
    <col min="32" max="32" width="9.28515625" style="23" customWidth="1"/>
    <col min="33" max="33" width="4.7109375" style="23" customWidth="1"/>
    <col min="34" max="35" width="9.28515625" style="23" bestFit="1" customWidth="1"/>
    <col min="36" max="36" width="11.28515625" style="23" bestFit="1" customWidth="1"/>
    <col min="37" max="43" width="9.28515625" style="23" bestFit="1" customWidth="1"/>
    <col min="44" max="44" width="4.7109375" style="23" customWidth="1"/>
    <col min="45" max="45" width="9.5703125" style="23" customWidth="1"/>
    <col min="46" max="46" width="9.7109375" style="23" customWidth="1"/>
    <col min="47" max="47" width="9.85546875" style="23" customWidth="1"/>
    <col min="48" max="48" width="9.5703125" style="23" customWidth="1"/>
    <col min="49" max="49" width="9.28515625" style="23" customWidth="1"/>
    <col min="50" max="50" width="9.85546875" style="23" customWidth="1"/>
    <col min="51" max="52" width="11" style="23" bestFit="1" customWidth="1"/>
    <col min="53" max="53" width="11" style="23" customWidth="1"/>
    <col min="54" max="54" width="10.7109375" style="23" customWidth="1"/>
    <col min="55" max="16384" width="9.140625" style="23"/>
  </cols>
  <sheetData>
    <row r="1" spans="1:54" ht="14.1" customHeight="1" x14ac:dyDescent="0.2">
      <c r="A1" s="59" t="s">
        <v>0</v>
      </c>
      <c r="B1" s="60"/>
      <c r="C1" s="60"/>
      <c r="D1" s="60"/>
      <c r="E1" s="60"/>
    </row>
    <row r="2" spans="1:54" ht="14.1" customHeight="1" x14ac:dyDescent="0.2">
      <c r="A2" s="59" t="s">
        <v>231</v>
      </c>
      <c r="B2" s="60"/>
      <c r="C2" s="60"/>
      <c r="D2" s="60"/>
      <c r="E2" s="60"/>
    </row>
    <row r="3" spans="1:54" ht="14.1" customHeight="1" thickBot="1" x14ac:dyDescent="0.25">
      <c r="A3" s="48"/>
      <c r="B3" s="47"/>
      <c r="C3" s="47"/>
      <c r="D3" s="47"/>
      <c r="E3" s="47"/>
    </row>
    <row r="4" spans="1:54" ht="14.1" customHeight="1" x14ac:dyDescent="0.2">
      <c r="A4" s="62" t="s">
        <v>232</v>
      </c>
      <c r="B4" s="63"/>
      <c r="C4" s="63"/>
      <c r="D4" s="63"/>
      <c r="E4" s="63"/>
      <c r="F4" s="63"/>
      <c r="G4" s="63"/>
      <c r="H4" s="64"/>
      <c r="I4" s="44"/>
      <c r="J4" s="44"/>
      <c r="K4" s="44"/>
      <c r="L4" s="44"/>
      <c r="M4" s="44"/>
      <c r="N4" s="44"/>
      <c r="O4" s="44"/>
      <c r="P4" s="44"/>
      <c r="Q4" s="44"/>
      <c r="R4" s="44"/>
      <c r="S4" s="44"/>
      <c r="T4" s="44"/>
      <c r="U4" s="44"/>
    </row>
    <row r="5" spans="1:54" ht="28.9" customHeight="1" thickBot="1" x14ac:dyDescent="0.25">
      <c r="A5" s="65"/>
      <c r="B5" s="66"/>
      <c r="C5" s="66"/>
      <c r="D5" s="66"/>
      <c r="E5" s="66"/>
      <c r="F5" s="66"/>
      <c r="G5" s="66"/>
      <c r="H5" s="67"/>
      <c r="I5" s="61" t="s">
        <v>233</v>
      </c>
      <c r="J5" s="61"/>
      <c r="K5" s="61"/>
      <c r="L5" s="61"/>
      <c r="M5" s="61"/>
      <c r="N5" s="61"/>
      <c r="O5" s="61"/>
      <c r="P5" s="61"/>
      <c r="Q5" s="61"/>
      <c r="R5" s="61"/>
      <c r="S5" s="61"/>
      <c r="T5" s="61"/>
      <c r="U5" s="61"/>
      <c r="W5" s="58" t="s">
        <v>234</v>
      </c>
      <c r="X5" s="58"/>
      <c r="Y5" s="58"/>
      <c r="Z5" s="58"/>
      <c r="AA5" s="58"/>
      <c r="AB5" s="58"/>
      <c r="AC5" s="58"/>
      <c r="AD5" s="58"/>
      <c r="AE5" s="58"/>
      <c r="AF5" s="58"/>
      <c r="AH5" s="58" t="s">
        <v>235</v>
      </c>
      <c r="AI5" s="58"/>
      <c r="AJ5" s="58"/>
      <c r="AK5" s="58"/>
      <c r="AL5" s="58"/>
      <c r="AM5" s="58"/>
      <c r="AN5" s="58"/>
      <c r="AO5" s="58"/>
      <c r="AP5" s="58"/>
      <c r="AQ5" s="58"/>
      <c r="AS5" s="58" t="s">
        <v>236</v>
      </c>
      <c r="AT5" s="58"/>
      <c r="AU5" s="58"/>
      <c r="AV5" s="58"/>
      <c r="AW5" s="58"/>
      <c r="AX5" s="58"/>
      <c r="AY5" s="58"/>
      <c r="AZ5" s="58"/>
      <c r="BA5" s="58"/>
      <c r="BB5" s="58"/>
    </row>
    <row r="6" spans="1:54" ht="14.25" x14ac:dyDescent="0.2">
      <c r="A6" s="46"/>
      <c r="B6" s="46"/>
      <c r="C6" s="46"/>
      <c r="D6" s="46"/>
      <c r="E6" s="46"/>
      <c r="F6" s="46"/>
      <c r="G6" s="46"/>
      <c r="H6" s="46"/>
      <c r="I6" s="45"/>
      <c r="J6" s="45"/>
      <c r="K6" s="45"/>
      <c r="L6" s="45"/>
      <c r="M6" s="45"/>
      <c r="N6" s="45"/>
      <c r="O6" s="45"/>
      <c r="P6" s="45"/>
      <c r="Q6" s="45"/>
      <c r="R6" s="45"/>
      <c r="S6" s="45"/>
      <c r="T6" s="45"/>
      <c r="U6" s="45"/>
      <c r="W6" s="45"/>
      <c r="X6" s="45"/>
      <c r="Y6" s="45"/>
      <c r="Z6" s="45"/>
      <c r="AA6" s="45"/>
      <c r="AB6" s="45"/>
      <c r="AC6" s="45"/>
      <c r="AD6" s="45"/>
      <c r="AE6" s="45"/>
      <c r="AF6" s="45"/>
      <c r="AH6" s="45"/>
      <c r="AI6" s="45"/>
      <c r="AJ6" s="45"/>
      <c r="AK6" s="45"/>
      <c r="AL6" s="45"/>
      <c r="AM6" s="45"/>
      <c r="AN6" s="45"/>
      <c r="AO6" s="45"/>
      <c r="AP6" s="45"/>
      <c r="AQ6" s="45"/>
      <c r="AS6" s="45"/>
      <c r="AT6" s="45"/>
      <c r="AU6" s="45"/>
      <c r="AV6" s="45"/>
      <c r="AW6" s="45"/>
      <c r="AX6" s="45"/>
      <c r="AY6" s="45"/>
      <c r="AZ6" s="45"/>
      <c r="BA6" s="45"/>
      <c r="BB6" s="45"/>
    </row>
    <row r="7" spans="1:54" x14ac:dyDescent="0.2">
      <c r="A7" s="44"/>
      <c r="B7" s="39" t="s">
        <v>237</v>
      </c>
      <c r="C7" s="39" t="s">
        <v>238</v>
      </c>
      <c r="D7" s="39" t="s">
        <v>4</v>
      </c>
      <c r="E7" s="39" t="s">
        <v>4</v>
      </c>
      <c r="F7" s="40"/>
      <c r="I7" s="39" t="s">
        <v>239</v>
      </c>
      <c r="J7" s="39" t="s">
        <v>240</v>
      </c>
      <c r="K7" s="39" t="s">
        <v>241</v>
      </c>
      <c r="L7" s="39" t="s">
        <v>242</v>
      </c>
      <c r="M7" s="39" t="s">
        <v>243</v>
      </c>
      <c r="N7" s="39" t="s">
        <v>244</v>
      </c>
      <c r="O7" s="39" t="s">
        <v>245</v>
      </c>
      <c r="P7" s="39" t="s">
        <v>246</v>
      </c>
      <c r="Q7" s="39" t="s">
        <v>247</v>
      </c>
      <c r="R7" s="39" t="s">
        <v>248</v>
      </c>
      <c r="S7" s="39" t="s">
        <v>239</v>
      </c>
      <c r="T7" s="39" t="s">
        <v>249</v>
      </c>
      <c r="U7" s="39" t="s">
        <v>250</v>
      </c>
      <c r="W7" s="39" t="s">
        <v>239</v>
      </c>
      <c r="X7" s="39" t="s">
        <v>240</v>
      </c>
      <c r="Y7" s="39" t="s">
        <v>241</v>
      </c>
      <c r="Z7" s="39" t="s">
        <v>242</v>
      </c>
      <c r="AA7" s="39" t="s">
        <v>243</v>
      </c>
      <c r="AB7" s="39" t="s">
        <v>244</v>
      </c>
      <c r="AC7" s="39" t="s">
        <v>245</v>
      </c>
      <c r="AD7" s="39" t="s">
        <v>246</v>
      </c>
      <c r="AE7" s="39" t="s">
        <v>247</v>
      </c>
      <c r="AF7" s="39" t="s">
        <v>248</v>
      </c>
      <c r="AG7" s="40"/>
      <c r="AH7" s="39" t="s">
        <v>239</v>
      </c>
      <c r="AI7" s="39" t="s">
        <v>240</v>
      </c>
      <c r="AJ7" s="39" t="s">
        <v>241</v>
      </c>
      <c r="AK7" s="39" t="s">
        <v>242</v>
      </c>
      <c r="AL7" s="39" t="s">
        <v>243</v>
      </c>
      <c r="AM7" s="39" t="s">
        <v>244</v>
      </c>
      <c r="AN7" s="39" t="s">
        <v>245</v>
      </c>
      <c r="AO7" s="39" t="s">
        <v>246</v>
      </c>
      <c r="AP7" s="39" t="s">
        <v>247</v>
      </c>
      <c r="AQ7" s="39" t="s">
        <v>248</v>
      </c>
      <c r="AS7" s="39" t="s">
        <v>239</v>
      </c>
      <c r="AT7" s="39" t="s">
        <v>240</v>
      </c>
      <c r="AU7" s="39" t="s">
        <v>241</v>
      </c>
      <c r="AV7" s="39" t="s">
        <v>242</v>
      </c>
      <c r="AW7" s="39" t="s">
        <v>243</v>
      </c>
      <c r="AX7" s="39" t="s">
        <v>244</v>
      </c>
      <c r="AY7" s="39" t="s">
        <v>245</v>
      </c>
      <c r="AZ7" s="39" t="s">
        <v>246</v>
      </c>
      <c r="BA7" s="39" t="s">
        <v>247</v>
      </c>
      <c r="BB7" s="39" t="s">
        <v>248</v>
      </c>
    </row>
    <row r="9" spans="1:54" x14ac:dyDescent="0.2">
      <c r="A9" s="23" t="s">
        <v>5</v>
      </c>
      <c r="B9" s="26"/>
      <c r="C9" s="26"/>
      <c r="D9" s="25"/>
      <c r="E9" s="26"/>
      <c r="G9" s="40"/>
      <c r="H9" s="40"/>
    </row>
    <row r="10" spans="1:54" x14ac:dyDescent="0.2">
      <c r="B10" s="26"/>
      <c r="C10" s="26"/>
      <c r="D10" s="25"/>
      <c r="E10" s="26"/>
    </row>
    <row r="11" spans="1:54" x14ac:dyDescent="0.2">
      <c r="A11" s="23" t="s">
        <v>6</v>
      </c>
      <c r="B11" s="26">
        <v>253577</v>
      </c>
      <c r="C11" s="26">
        <v>295046</v>
      </c>
      <c r="D11" s="25">
        <v>41469</v>
      </c>
      <c r="E11" s="36">
        <v>16.35361251217579</v>
      </c>
      <c r="I11" s="26">
        <v>295046</v>
      </c>
      <c r="J11" s="26">
        <v>107450</v>
      </c>
      <c r="K11" s="26">
        <v>32621</v>
      </c>
      <c r="L11" s="26">
        <v>102826</v>
      </c>
      <c r="M11" s="26">
        <v>22630</v>
      </c>
      <c r="N11" s="26">
        <v>772</v>
      </c>
      <c r="O11" s="26">
        <v>16993</v>
      </c>
      <c r="P11" s="26">
        <v>262</v>
      </c>
      <c r="Q11" s="26">
        <v>7645</v>
      </c>
      <c r="R11" s="26">
        <v>3847</v>
      </c>
      <c r="S11" s="26">
        <v>295046</v>
      </c>
      <c r="T11" s="26">
        <v>116645</v>
      </c>
      <c r="U11" s="26">
        <v>178401</v>
      </c>
      <c r="V11" s="26"/>
      <c r="W11" s="26">
        <v>253577</v>
      </c>
      <c r="X11" s="26">
        <v>95724</v>
      </c>
      <c r="Y11" s="26">
        <v>28406</v>
      </c>
      <c r="Z11" s="26">
        <v>85677</v>
      </c>
      <c r="AA11" s="26">
        <v>17286</v>
      </c>
      <c r="AB11" s="26">
        <v>727</v>
      </c>
      <c r="AC11" s="26">
        <v>15424</v>
      </c>
      <c r="AD11" s="26">
        <v>259</v>
      </c>
      <c r="AE11" s="26">
        <v>6708</v>
      </c>
      <c r="AF11" s="26">
        <v>3366</v>
      </c>
      <c r="AG11" s="26"/>
      <c r="AH11" s="26">
        <v>41469</v>
      </c>
      <c r="AI11" s="26">
        <v>11726</v>
      </c>
      <c r="AJ11" s="26">
        <v>4215</v>
      </c>
      <c r="AK11" s="26">
        <v>17149</v>
      </c>
      <c r="AL11" s="26">
        <v>5344</v>
      </c>
      <c r="AM11" s="26">
        <v>45</v>
      </c>
      <c r="AN11" s="26">
        <v>1569</v>
      </c>
      <c r="AO11" s="26">
        <v>3</v>
      </c>
      <c r="AP11" s="26">
        <v>937</v>
      </c>
      <c r="AQ11" s="26">
        <v>481</v>
      </c>
      <c r="AS11" s="35">
        <v>0.16353612512175789</v>
      </c>
      <c r="AT11" s="35">
        <v>0.12249801512682294</v>
      </c>
      <c r="AU11" s="35">
        <v>0.14838414419488841</v>
      </c>
      <c r="AV11" s="35">
        <v>0.20015873571670342</v>
      </c>
      <c r="AW11" s="35">
        <v>0.30915191484438276</v>
      </c>
      <c r="AX11" s="35">
        <v>6.1898211829436035E-2</v>
      </c>
      <c r="AY11" s="35">
        <v>0.10172458506224066</v>
      </c>
      <c r="AZ11" s="35">
        <v>1.1583011583011582E-2</v>
      </c>
      <c r="BA11" s="35">
        <v>0.1396839594514013</v>
      </c>
      <c r="BB11" s="35">
        <v>0.14289958407605466</v>
      </c>
    </row>
    <row r="12" spans="1:54" x14ac:dyDescent="0.2">
      <c r="B12" s="26"/>
      <c r="C12" s="26"/>
      <c r="D12" s="25"/>
      <c r="E12" s="36"/>
      <c r="I12" s="26"/>
      <c r="S12" s="26"/>
      <c r="V12" s="26"/>
      <c r="W12" s="26"/>
      <c r="AE12" s="26"/>
      <c r="AF12" s="26"/>
      <c r="AH12" s="26"/>
      <c r="AI12" s="26"/>
      <c r="AJ12" s="35"/>
      <c r="AK12" s="35"/>
      <c r="AL12" s="35"/>
      <c r="AM12" s="35"/>
      <c r="AN12" s="35"/>
      <c r="AS12" s="35"/>
      <c r="AT12" s="35"/>
      <c r="AU12" s="35"/>
      <c r="AV12" s="35"/>
      <c r="AW12" s="35"/>
      <c r="AX12" s="35"/>
      <c r="AY12" s="35"/>
      <c r="AZ12" s="35"/>
      <c r="BA12" s="35"/>
      <c r="BB12" s="35"/>
    </row>
    <row r="13" spans="1:54" x14ac:dyDescent="0.2">
      <c r="A13" s="23" t="s">
        <v>251</v>
      </c>
      <c r="B13" s="26">
        <v>326181</v>
      </c>
      <c r="C13" s="26">
        <v>348796</v>
      </c>
      <c r="D13" s="25">
        <v>22615</v>
      </c>
      <c r="E13" s="36">
        <v>6.9332671124314418</v>
      </c>
      <c r="I13" s="26">
        <v>348796</v>
      </c>
      <c r="J13" s="26">
        <v>106275</v>
      </c>
      <c r="K13" s="26">
        <v>47380</v>
      </c>
      <c r="L13" s="26">
        <v>144933</v>
      </c>
      <c r="M13" s="26">
        <v>26848</v>
      </c>
      <c r="N13" s="26">
        <v>1216</v>
      </c>
      <c r="O13" s="26">
        <v>6292</v>
      </c>
      <c r="P13" s="26">
        <v>491</v>
      </c>
      <c r="Q13" s="26">
        <v>9234</v>
      </c>
      <c r="R13" s="26">
        <v>6127</v>
      </c>
      <c r="S13" s="26">
        <v>348796</v>
      </c>
      <c r="T13" s="26">
        <v>123992</v>
      </c>
      <c r="U13" s="26">
        <v>224804</v>
      </c>
      <c r="V13" s="26"/>
      <c r="W13" s="26">
        <v>326181</v>
      </c>
      <c r="X13" s="26">
        <v>101524</v>
      </c>
      <c r="Y13" s="26">
        <v>44757</v>
      </c>
      <c r="Z13" s="26">
        <v>134034</v>
      </c>
      <c r="AA13" s="26">
        <v>23317</v>
      </c>
      <c r="AB13" s="26">
        <v>1043</v>
      </c>
      <c r="AC13" s="26">
        <v>6346</v>
      </c>
      <c r="AD13" s="26">
        <v>488</v>
      </c>
      <c r="AE13" s="26">
        <v>8330</v>
      </c>
      <c r="AF13" s="26">
        <v>6342</v>
      </c>
      <c r="AH13" s="26">
        <v>22615</v>
      </c>
      <c r="AI13" s="26">
        <v>4751</v>
      </c>
      <c r="AJ13" s="26">
        <v>2623</v>
      </c>
      <c r="AK13" s="26">
        <v>10899</v>
      </c>
      <c r="AL13" s="26">
        <v>3531</v>
      </c>
      <c r="AM13" s="26">
        <v>173</v>
      </c>
      <c r="AN13" s="26">
        <v>-54</v>
      </c>
      <c r="AO13" s="26">
        <v>3</v>
      </c>
      <c r="AP13" s="26">
        <v>904</v>
      </c>
      <c r="AQ13" s="26">
        <v>-215</v>
      </c>
      <c r="AS13" s="35">
        <v>6.9332671124314418E-2</v>
      </c>
      <c r="AT13" s="35">
        <v>4.6796816516291716E-2</v>
      </c>
      <c r="AU13" s="35">
        <v>5.8605357821122951E-2</v>
      </c>
      <c r="AV13" s="35">
        <v>8.1315188683468376E-2</v>
      </c>
      <c r="AW13" s="35">
        <v>0.1514345756315135</v>
      </c>
      <c r="AX13" s="35">
        <v>0.16586768935762225</v>
      </c>
      <c r="AY13" s="35">
        <v>-8.5092971950835178E-3</v>
      </c>
      <c r="AZ13" s="35">
        <v>6.1475409836065573E-3</v>
      </c>
      <c r="BA13" s="35">
        <v>0.10852340936374549</v>
      </c>
      <c r="BB13" s="35">
        <v>-3.390097760958688E-2</v>
      </c>
    </row>
    <row r="14" spans="1:54" x14ac:dyDescent="0.2">
      <c r="B14" s="38" t="s">
        <v>7</v>
      </c>
      <c r="C14" s="38" t="s">
        <v>7</v>
      </c>
      <c r="D14" s="37" t="s">
        <v>7</v>
      </c>
      <c r="E14" s="36"/>
      <c r="I14" s="26"/>
      <c r="S14" s="26"/>
      <c r="V14" s="26"/>
      <c r="W14" s="26"/>
      <c r="AE14" s="26"/>
      <c r="AF14" s="26"/>
      <c r="AG14" s="26"/>
      <c r="AH14" s="26"/>
      <c r="AI14" s="26"/>
      <c r="AJ14" s="35"/>
      <c r="AK14" s="35"/>
      <c r="AL14" s="35"/>
      <c r="AM14" s="35"/>
      <c r="AN14" s="35"/>
      <c r="AS14" s="35"/>
      <c r="AT14" s="35"/>
      <c r="AU14" s="35"/>
      <c r="AV14" s="35"/>
      <c r="AW14" s="35"/>
      <c r="AX14" s="35"/>
      <c r="AY14" s="35"/>
      <c r="AZ14" s="35"/>
      <c r="BA14" s="35"/>
      <c r="BB14" s="35"/>
    </row>
    <row r="15" spans="1:54" x14ac:dyDescent="0.2">
      <c r="A15" s="23" t="s">
        <v>8</v>
      </c>
      <c r="B15" s="26">
        <v>579758</v>
      </c>
      <c r="C15" s="26">
        <v>643842</v>
      </c>
      <c r="D15" s="25">
        <v>64084</v>
      </c>
      <c r="E15" s="36">
        <v>11.053577527175133</v>
      </c>
      <c r="I15" s="26">
        <v>643842</v>
      </c>
      <c r="J15" s="26">
        <v>213725</v>
      </c>
      <c r="K15" s="26">
        <v>80001</v>
      </c>
      <c r="L15" s="26">
        <v>247759</v>
      </c>
      <c r="M15" s="26">
        <v>49478</v>
      </c>
      <c r="N15" s="26">
        <v>1988</v>
      </c>
      <c r="O15" s="26">
        <v>23285</v>
      </c>
      <c r="P15" s="26">
        <v>753</v>
      </c>
      <c r="Q15" s="26">
        <v>16879</v>
      </c>
      <c r="R15" s="26">
        <v>9974</v>
      </c>
      <c r="S15" s="26">
        <v>643842</v>
      </c>
      <c r="T15" s="26">
        <v>240637</v>
      </c>
      <c r="U15" s="26">
        <v>403205</v>
      </c>
      <c r="V15" s="26"/>
      <c r="W15" s="26">
        <v>579758</v>
      </c>
      <c r="X15" s="26">
        <v>197248</v>
      </c>
      <c r="Y15" s="26">
        <v>73163</v>
      </c>
      <c r="Z15" s="26">
        <v>219711</v>
      </c>
      <c r="AA15" s="26">
        <v>40603</v>
      </c>
      <c r="AB15" s="26">
        <v>1770</v>
      </c>
      <c r="AC15" s="26">
        <v>21770</v>
      </c>
      <c r="AD15" s="26">
        <v>747</v>
      </c>
      <c r="AE15" s="26">
        <v>15038</v>
      </c>
      <c r="AF15" s="26">
        <v>9708</v>
      </c>
      <c r="AG15" s="26"/>
      <c r="AH15" s="26">
        <v>64084</v>
      </c>
      <c r="AI15" s="26">
        <v>16477</v>
      </c>
      <c r="AJ15" s="26">
        <v>6838</v>
      </c>
      <c r="AK15" s="26">
        <v>28048</v>
      </c>
      <c r="AL15" s="26">
        <v>8875</v>
      </c>
      <c r="AM15" s="26">
        <v>218</v>
      </c>
      <c r="AN15" s="26">
        <v>1515</v>
      </c>
      <c r="AO15" s="26">
        <v>6</v>
      </c>
      <c r="AP15" s="26">
        <v>1841</v>
      </c>
      <c r="AQ15" s="26">
        <v>266</v>
      </c>
      <c r="AS15" s="35">
        <v>0.11053577527175132</v>
      </c>
      <c r="AT15" s="35">
        <v>8.3534433809214798E-2</v>
      </c>
      <c r="AU15" s="35">
        <v>9.3462542541995278E-2</v>
      </c>
      <c r="AV15" s="35">
        <v>0.12765860607798427</v>
      </c>
      <c r="AW15" s="35">
        <v>0.21857990788857967</v>
      </c>
      <c r="AX15" s="35">
        <v>0.12316384180790961</v>
      </c>
      <c r="AY15" s="35">
        <v>6.9591180523656412E-2</v>
      </c>
      <c r="AZ15" s="35">
        <v>8.0321285140562242E-3</v>
      </c>
      <c r="BA15" s="35">
        <v>0.12242319457374651</v>
      </c>
      <c r="BB15" s="35">
        <v>2.7400082406262877E-2</v>
      </c>
    </row>
    <row r="16" spans="1:54" x14ac:dyDescent="0.2">
      <c r="B16" s="26"/>
      <c r="C16" s="26"/>
      <c r="D16" s="25"/>
      <c r="E16" s="36"/>
      <c r="I16" s="26"/>
      <c r="S16" s="26"/>
      <c r="V16" s="26"/>
      <c r="W16" s="26"/>
      <c r="AA16" s="26"/>
      <c r="AE16" s="26"/>
      <c r="AF16" s="26"/>
      <c r="AG16" s="26"/>
      <c r="AH16" s="26"/>
      <c r="AI16" s="26"/>
      <c r="AJ16" s="35"/>
      <c r="AK16" s="35"/>
      <c r="AL16" s="35"/>
      <c r="AM16" s="35"/>
      <c r="AN16" s="35"/>
      <c r="AS16" s="35"/>
      <c r="AT16" s="35"/>
      <c r="AU16" s="35"/>
      <c r="AV16" s="35"/>
      <c r="AW16" s="35"/>
      <c r="AX16" s="35"/>
      <c r="AY16" s="35"/>
      <c r="AZ16" s="35"/>
      <c r="BA16" s="35"/>
      <c r="BB16" s="35"/>
    </row>
    <row r="17" spans="1:54" x14ac:dyDescent="0.2">
      <c r="A17" s="23" t="s">
        <v>12</v>
      </c>
      <c r="B17" s="26"/>
      <c r="C17" s="26"/>
      <c r="D17" s="25"/>
      <c r="E17" s="3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35"/>
      <c r="AK17" s="35"/>
      <c r="AL17" s="35"/>
      <c r="AM17" s="35"/>
      <c r="AN17" s="35"/>
      <c r="AS17" s="35"/>
      <c r="AT17" s="35"/>
      <c r="AU17" s="35"/>
      <c r="AV17" s="35"/>
      <c r="AW17" s="35"/>
      <c r="AX17" s="35"/>
      <c r="AY17" s="35"/>
      <c r="AZ17" s="35"/>
      <c r="BA17" s="35"/>
      <c r="BB17" s="35"/>
    </row>
    <row r="18" spans="1:54" x14ac:dyDescent="0.2">
      <c r="B18" s="26"/>
      <c r="C18" s="26"/>
      <c r="D18" s="25"/>
      <c r="E18" s="36"/>
      <c r="I18" s="26"/>
      <c r="S18" s="26"/>
      <c r="V18" s="26"/>
      <c r="W18" s="26"/>
      <c r="AE18" s="26"/>
      <c r="AF18" s="26"/>
      <c r="AG18" s="26"/>
      <c r="AH18" s="26"/>
      <c r="AI18" s="26"/>
      <c r="AJ18" s="35"/>
      <c r="AK18" s="35"/>
      <c r="AL18" s="35"/>
      <c r="AM18" s="35"/>
      <c r="AN18" s="35"/>
      <c r="AS18" s="35"/>
      <c r="AT18" s="35"/>
      <c r="AU18" s="35"/>
      <c r="AV18" s="35"/>
      <c r="AW18" s="35"/>
      <c r="AX18" s="35"/>
      <c r="AY18" s="35"/>
      <c r="AZ18" s="35"/>
      <c r="BA18" s="35"/>
      <c r="BB18" s="35"/>
    </row>
    <row r="19" spans="1:54" x14ac:dyDescent="0.2">
      <c r="A19" s="23" t="s">
        <v>19</v>
      </c>
      <c r="B19" s="26">
        <v>17116</v>
      </c>
      <c r="C19" s="26">
        <v>18118</v>
      </c>
      <c r="D19" s="25">
        <v>1002</v>
      </c>
      <c r="E19" s="36">
        <v>5.8541715354054684</v>
      </c>
      <c r="I19" s="26">
        <v>18118</v>
      </c>
      <c r="J19" s="26">
        <v>7443</v>
      </c>
      <c r="K19" s="26">
        <v>1524</v>
      </c>
      <c r="L19" s="26">
        <v>3730</v>
      </c>
      <c r="M19" s="26">
        <v>3214</v>
      </c>
      <c r="N19" s="26">
        <v>57</v>
      </c>
      <c r="O19" s="26">
        <v>629</v>
      </c>
      <c r="P19" s="26">
        <v>23</v>
      </c>
      <c r="Q19" s="26">
        <v>340</v>
      </c>
      <c r="R19" s="26">
        <v>1158</v>
      </c>
      <c r="S19" s="26">
        <v>18118</v>
      </c>
      <c r="T19" s="26">
        <v>5524</v>
      </c>
      <c r="U19" s="26">
        <v>12594</v>
      </c>
      <c r="V19" s="26"/>
      <c r="W19" s="26">
        <v>17116</v>
      </c>
      <c r="X19" s="26">
        <v>7204</v>
      </c>
      <c r="Y19" s="26">
        <v>1347</v>
      </c>
      <c r="Z19" s="26">
        <v>3438</v>
      </c>
      <c r="AA19" s="26">
        <v>2817</v>
      </c>
      <c r="AB19" s="26">
        <v>37</v>
      </c>
      <c r="AC19" s="26">
        <v>1211</v>
      </c>
      <c r="AD19" s="26">
        <v>35</v>
      </c>
      <c r="AE19" s="26">
        <v>391</v>
      </c>
      <c r="AF19" s="26">
        <v>636</v>
      </c>
      <c r="AG19" s="26"/>
      <c r="AH19" s="26">
        <v>1002</v>
      </c>
      <c r="AI19" s="26">
        <v>239</v>
      </c>
      <c r="AJ19" s="26">
        <v>177</v>
      </c>
      <c r="AK19" s="26">
        <v>292</v>
      </c>
      <c r="AL19" s="26">
        <v>397</v>
      </c>
      <c r="AM19" s="26">
        <v>20</v>
      </c>
      <c r="AN19" s="26">
        <v>-582</v>
      </c>
      <c r="AO19" s="26">
        <v>-12</v>
      </c>
      <c r="AP19" s="26">
        <v>-51</v>
      </c>
      <c r="AQ19" s="26">
        <v>522</v>
      </c>
      <c r="AS19" s="35">
        <v>5.8541715354054683E-2</v>
      </c>
      <c r="AT19" s="35">
        <v>3.3176013325930037E-2</v>
      </c>
      <c r="AU19" s="35">
        <v>0.13140311804008908</v>
      </c>
      <c r="AV19" s="35">
        <v>8.4933100639906917E-2</v>
      </c>
      <c r="AW19" s="35">
        <v>0.14093006744763933</v>
      </c>
      <c r="AX19" s="35">
        <v>0.54054054054054057</v>
      </c>
      <c r="AY19" s="35">
        <v>-0.48059454995871181</v>
      </c>
      <c r="AZ19" s="35">
        <v>-0.34285714285714286</v>
      </c>
      <c r="BA19" s="35">
        <v>-0.13043478260869565</v>
      </c>
      <c r="BB19" s="35">
        <v>0.82075471698113212</v>
      </c>
    </row>
    <row r="20" spans="1:54" x14ac:dyDescent="0.2">
      <c r="B20" s="26"/>
      <c r="C20" s="26"/>
      <c r="D20" s="25"/>
      <c r="E20" s="36"/>
      <c r="I20" s="26"/>
      <c r="S20" s="26"/>
      <c r="V20" s="26"/>
      <c r="W20" s="26"/>
      <c r="AE20" s="26"/>
      <c r="AF20" s="26"/>
      <c r="AG20" s="26"/>
      <c r="AH20" s="26"/>
      <c r="AI20" s="26"/>
      <c r="AJ20" s="35"/>
      <c r="AK20" s="35"/>
      <c r="AL20" s="35"/>
      <c r="AM20" s="35"/>
      <c r="AN20" s="35"/>
      <c r="AS20" s="35"/>
      <c r="AT20" s="35"/>
      <c r="AU20" s="35"/>
      <c r="AV20" s="35"/>
      <c r="AW20" s="35"/>
      <c r="AX20" s="35"/>
      <c r="AY20" s="35"/>
      <c r="AZ20" s="35"/>
      <c r="BA20" s="35"/>
      <c r="BB20" s="35"/>
    </row>
    <row r="21" spans="1:54" x14ac:dyDescent="0.2">
      <c r="B21" s="26"/>
      <c r="C21" s="26"/>
      <c r="D21" s="25"/>
      <c r="E21" s="36"/>
      <c r="I21" s="26"/>
      <c r="S21" s="26"/>
      <c r="V21" s="26"/>
      <c r="W21" s="26"/>
      <c r="AE21" s="26"/>
      <c r="AF21" s="26"/>
      <c r="AG21" s="26"/>
      <c r="AH21" s="26"/>
      <c r="AI21" s="26"/>
      <c r="AJ21" s="35"/>
      <c r="AK21" s="35"/>
      <c r="AL21" s="35"/>
      <c r="AM21" s="35"/>
      <c r="AN21" s="35"/>
      <c r="AS21" s="35"/>
      <c r="AT21" s="35"/>
      <c r="AU21" s="35"/>
      <c r="AV21" s="35"/>
      <c r="AW21" s="35"/>
      <c r="AX21" s="35"/>
      <c r="AY21" s="35"/>
      <c r="AZ21" s="35"/>
      <c r="BA21" s="35"/>
      <c r="BB21" s="35"/>
    </row>
    <row r="22" spans="1:54" x14ac:dyDescent="0.2">
      <c r="A22" s="23" t="s">
        <v>252</v>
      </c>
      <c r="B22" s="26">
        <v>596874</v>
      </c>
      <c r="C22" s="26">
        <v>661960</v>
      </c>
      <c r="D22" s="25">
        <v>65086</v>
      </c>
      <c r="E22" s="36">
        <v>10.904479002268486</v>
      </c>
      <c r="I22" s="26">
        <v>661960</v>
      </c>
      <c r="J22" s="26">
        <v>221168</v>
      </c>
      <c r="K22" s="26">
        <v>81525</v>
      </c>
      <c r="L22" s="26">
        <v>251489</v>
      </c>
      <c r="M22" s="26">
        <v>52692</v>
      </c>
      <c r="N22" s="26">
        <v>2045</v>
      </c>
      <c r="O22" s="26">
        <v>23914</v>
      </c>
      <c r="P22" s="26">
        <v>776</v>
      </c>
      <c r="Q22" s="26">
        <v>17219</v>
      </c>
      <c r="R22" s="26">
        <v>11132</v>
      </c>
      <c r="S22" s="26">
        <v>661960</v>
      </c>
      <c r="T22" s="26">
        <v>246161</v>
      </c>
      <c r="U22" s="26">
        <v>415799</v>
      </c>
      <c r="V22" s="26"/>
      <c r="W22" s="26">
        <v>596874</v>
      </c>
      <c r="X22" s="26">
        <v>204452</v>
      </c>
      <c r="Y22" s="26">
        <v>74510</v>
      </c>
      <c r="Z22" s="26">
        <v>223149</v>
      </c>
      <c r="AA22" s="26">
        <v>43420</v>
      </c>
      <c r="AB22" s="26">
        <v>1807</v>
      </c>
      <c r="AC22" s="26">
        <v>22981</v>
      </c>
      <c r="AD22" s="26">
        <v>782</v>
      </c>
      <c r="AE22" s="26">
        <v>15429</v>
      </c>
      <c r="AF22" s="26">
        <v>10344</v>
      </c>
      <c r="AG22" s="26"/>
      <c r="AH22" s="26">
        <v>65086</v>
      </c>
      <c r="AI22" s="26">
        <v>16716</v>
      </c>
      <c r="AJ22" s="26">
        <v>7015</v>
      </c>
      <c r="AK22" s="26">
        <v>28340</v>
      </c>
      <c r="AL22" s="26">
        <v>9272</v>
      </c>
      <c r="AM22" s="26">
        <v>238</v>
      </c>
      <c r="AN22" s="26">
        <v>933</v>
      </c>
      <c r="AO22" s="26">
        <v>-6</v>
      </c>
      <c r="AP22" s="26">
        <v>1790</v>
      </c>
      <c r="AQ22" s="26">
        <v>788</v>
      </c>
      <c r="AS22" s="35">
        <v>0.10904479002268486</v>
      </c>
      <c r="AT22" s="35">
        <v>8.176002191223368E-2</v>
      </c>
      <c r="AU22" s="35">
        <v>9.414843645148302E-2</v>
      </c>
      <c r="AV22" s="35">
        <v>0.12700034506092342</v>
      </c>
      <c r="AW22" s="35">
        <v>0.2135421464762782</v>
      </c>
      <c r="AX22" s="35">
        <v>0.13171001660210294</v>
      </c>
      <c r="AY22" s="35">
        <v>4.0598755493668683E-2</v>
      </c>
      <c r="AZ22" s="35">
        <v>-7.6726342710997444E-3</v>
      </c>
      <c r="BA22" s="35">
        <v>0.11601529587141098</v>
      </c>
      <c r="BB22" s="35">
        <v>7.6179427687548332E-2</v>
      </c>
    </row>
    <row r="23" spans="1:54" x14ac:dyDescent="0.2">
      <c r="B23" s="26"/>
      <c r="C23" s="26"/>
      <c r="D23" s="25"/>
      <c r="E23" s="3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S23" s="35"/>
      <c r="AT23" s="35"/>
      <c r="AU23" s="35"/>
      <c r="AV23" s="35"/>
      <c r="AW23" s="35"/>
      <c r="AX23" s="35"/>
      <c r="AY23" s="35"/>
      <c r="AZ23" s="35"/>
      <c r="BA23" s="35"/>
      <c r="BB23" s="35"/>
    </row>
    <row r="24" spans="1:54" x14ac:dyDescent="0.2">
      <c r="B24" s="26"/>
      <c r="C24" s="26"/>
      <c r="D24" s="25"/>
      <c r="E24" s="3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35"/>
      <c r="AK24" s="35"/>
      <c r="AL24" s="35"/>
      <c r="AM24" s="35"/>
      <c r="AN24" s="35"/>
    </row>
    <row r="25" spans="1:54" x14ac:dyDescent="0.2">
      <c r="B25" s="43" t="s">
        <v>1</v>
      </c>
      <c r="C25" s="43" t="s">
        <v>2</v>
      </c>
      <c r="D25" s="43"/>
      <c r="E25" s="42" t="s">
        <v>3</v>
      </c>
      <c r="I25" s="58" t="s">
        <v>253</v>
      </c>
      <c r="J25" s="58"/>
      <c r="K25" s="58"/>
      <c r="L25" s="58"/>
      <c r="M25" s="58"/>
      <c r="N25" s="58"/>
      <c r="O25" s="58"/>
      <c r="P25" s="58"/>
      <c r="Q25" s="58"/>
      <c r="R25" s="58"/>
      <c r="S25" s="58"/>
      <c r="T25" s="58"/>
      <c r="U25" s="58"/>
      <c r="V25" s="26"/>
      <c r="W25" s="58" t="s">
        <v>254</v>
      </c>
      <c r="X25" s="58"/>
      <c r="Y25" s="58"/>
      <c r="Z25" s="58"/>
      <c r="AA25" s="58"/>
      <c r="AB25" s="58"/>
      <c r="AC25" s="58"/>
      <c r="AD25" s="58"/>
      <c r="AE25" s="58"/>
      <c r="AF25" s="58"/>
      <c r="AH25" s="58" t="s">
        <v>255</v>
      </c>
      <c r="AI25" s="58"/>
      <c r="AJ25" s="58"/>
      <c r="AK25" s="58"/>
      <c r="AL25" s="58"/>
      <c r="AM25" s="58"/>
      <c r="AN25" s="58"/>
      <c r="AO25" s="58"/>
      <c r="AP25" s="58"/>
      <c r="AQ25" s="58"/>
      <c r="AS25" s="58" t="s">
        <v>236</v>
      </c>
      <c r="AT25" s="58"/>
      <c r="AU25" s="58"/>
      <c r="AV25" s="58"/>
      <c r="AW25" s="58"/>
      <c r="AX25" s="58"/>
      <c r="AY25" s="58"/>
      <c r="AZ25" s="58"/>
      <c r="BA25" s="58"/>
      <c r="BB25" s="58"/>
    </row>
    <row r="26" spans="1:54" x14ac:dyDescent="0.2">
      <c r="B26" s="39" t="s">
        <v>256</v>
      </c>
      <c r="C26" s="39" t="s">
        <v>257</v>
      </c>
      <c r="D26" s="39" t="s">
        <v>4</v>
      </c>
      <c r="E26" s="41" t="s">
        <v>4</v>
      </c>
      <c r="I26" s="39" t="s">
        <v>239</v>
      </c>
      <c r="J26" s="39" t="s">
        <v>240</v>
      </c>
      <c r="K26" s="39" t="s">
        <v>241</v>
      </c>
      <c r="L26" s="39" t="s">
        <v>242</v>
      </c>
      <c r="M26" s="39" t="s">
        <v>243</v>
      </c>
      <c r="N26" s="39" t="s">
        <v>244</v>
      </c>
      <c r="O26" s="39" t="s">
        <v>245</v>
      </c>
      <c r="P26" s="39" t="s">
        <v>246</v>
      </c>
      <c r="Q26" s="39" t="s">
        <v>247</v>
      </c>
      <c r="R26" s="39" t="s">
        <v>248</v>
      </c>
      <c r="S26" s="39" t="s">
        <v>239</v>
      </c>
      <c r="T26" s="39" t="s">
        <v>249</v>
      </c>
      <c r="U26" s="39" t="s">
        <v>250</v>
      </c>
      <c r="V26" s="26"/>
      <c r="W26" s="39" t="s">
        <v>239</v>
      </c>
      <c r="X26" s="39" t="s">
        <v>240</v>
      </c>
      <c r="Y26" s="39" t="s">
        <v>241</v>
      </c>
      <c r="Z26" s="39" t="s">
        <v>242</v>
      </c>
      <c r="AA26" s="39" t="s">
        <v>243</v>
      </c>
      <c r="AB26" s="39" t="s">
        <v>244</v>
      </c>
      <c r="AC26" s="39" t="s">
        <v>245</v>
      </c>
      <c r="AD26" s="39" t="s">
        <v>246</v>
      </c>
      <c r="AE26" s="39" t="s">
        <v>247</v>
      </c>
      <c r="AF26" s="39" t="s">
        <v>248</v>
      </c>
      <c r="AG26" s="40"/>
      <c r="AH26" s="39" t="s">
        <v>239</v>
      </c>
      <c r="AI26" s="39" t="s">
        <v>240</v>
      </c>
      <c r="AJ26" s="39" t="s">
        <v>241</v>
      </c>
      <c r="AK26" s="39" t="s">
        <v>242</v>
      </c>
      <c r="AL26" s="39" t="s">
        <v>243</v>
      </c>
      <c r="AM26" s="39" t="s">
        <v>244</v>
      </c>
      <c r="AN26" s="39" t="s">
        <v>245</v>
      </c>
      <c r="AO26" s="39" t="s">
        <v>246</v>
      </c>
      <c r="AP26" s="39" t="s">
        <v>247</v>
      </c>
      <c r="AQ26" s="39" t="s">
        <v>248</v>
      </c>
      <c r="AS26" s="39" t="s">
        <v>239</v>
      </c>
      <c r="AT26" s="39" t="s">
        <v>240</v>
      </c>
      <c r="AU26" s="39" t="s">
        <v>241</v>
      </c>
      <c r="AV26" s="39" t="s">
        <v>242</v>
      </c>
      <c r="AW26" s="39" t="s">
        <v>243</v>
      </c>
      <c r="AX26" s="39" t="s">
        <v>244</v>
      </c>
      <c r="AY26" s="39" t="s">
        <v>245</v>
      </c>
      <c r="AZ26" s="39" t="s">
        <v>246</v>
      </c>
      <c r="BA26" s="39" t="s">
        <v>247</v>
      </c>
      <c r="BB26" s="39" t="s">
        <v>248</v>
      </c>
    </row>
    <row r="27" spans="1:54" x14ac:dyDescent="0.2">
      <c r="D27" s="25"/>
      <c r="E27" s="36"/>
      <c r="I27" s="26"/>
      <c r="S27" s="26"/>
      <c r="V27" s="26"/>
      <c r="W27" s="26"/>
      <c r="AE27" s="26"/>
      <c r="AF27" s="26"/>
      <c r="AG27" s="26"/>
      <c r="AH27" s="26"/>
      <c r="AI27" s="26"/>
      <c r="AJ27" s="35"/>
      <c r="AK27" s="35"/>
      <c r="AL27" s="35"/>
      <c r="AM27" s="35"/>
      <c r="AN27" s="35"/>
    </row>
    <row r="28" spans="1:54" x14ac:dyDescent="0.2">
      <c r="A28" s="23" t="s">
        <v>258</v>
      </c>
      <c r="B28" s="26"/>
      <c r="C28" s="26"/>
      <c r="D28" s="25"/>
      <c r="E28" s="3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S28" s="35"/>
      <c r="AT28" s="35"/>
      <c r="AU28" s="35"/>
      <c r="AV28" s="35"/>
      <c r="AW28" s="35"/>
      <c r="AX28" s="35"/>
      <c r="AY28" s="35"/>
      <c r="AZ28" s="35"/>
      <c r="BA28" s="35"/>
      <c r="BB28" s="35"/>
    </row>
    <row r="29" spans="1:54" x14ac:dyDescent="0.2">
      <c r="B29" s="38"/>
      <c r="C29" s="38"/>
      <c r="D29" s="37"/>
      <c r="E29" s="36"/>
      <c r="I29" s="26"/>
      <c r="S29" s="26"/>
      <c r="V29" s="26"/>
      <c r="W29" s="26"/>
      <c r="AE29" s="26"/>
      <c r="AF29" s="26"/>
      <c r="AG29" s="26"/>
      <c r="AH29" s="26"/>
      <c r="AI29" s="26"/>
      <c r="AJ29" s="35"/>
      <c r="AK29" s="35"/>
      <c r="AL29" s="35"/>
      <c r="AM29" s="35"/>
      <c r="AN29" s="35"/>
      <c r="AS29" s="35"/>
      <c r="AT29" s="35"/>
      <c r="AU29" s="35"/>
      <c r="AV29" s="35"/>
      <c r="AW29" s="35"/>
      <c r="AX29" s="35"/>
      <c r="AY29" s="35"/>
      <c r="AZ29" s="35"/>
      <c r="BA29" s="35"/>
      <c r="BB29" s="35"/>
    </row>
    <row r="30" spans="1:54" x14ac:dyDescent="0.2">
      <c r="A30" s="23" t="s">
        <v>259</v>
      </c>
      <c r="B30" s="26">
        <v>27885</v>
      </c>
      <c r="C30" s="26">
        <v>31754</v>
      </c>
      <c r="D30" s="25">
        <v>3869</v>
      </c>
      <c r="E30" s="36">
        <v>13.874843105612337</v>
      </c>
      <c r="I30" s="26">
        <v>31754</v>
      </c>
      <c r="J30" s="26">
        <v>12722</v>
      </c>
      <c r="K30" s="26">
        <v>2731</v>
      </c>
      <c r="L30" s="26">
        <v>13519</v>
      </c>
      <c r="M30" s="26">
        <v>1267</v>
      </c>
      <c r="N30" s="26">
        <v>145</v>
      </c>
      <c r="O30" s="26">
        <v>149</v>
      </c>
      <c r="P30" s="26">
        <v>43</v>
      </c>
      <c r="Q30" s="26">
        <v>764</v>
      </c>
      <c r="R30" s="26">
        <v>414</v>
      </c>
      <c r="S30" s="26">
        <v>31754</v>
      </c>
      <c r="T30" s="26">
        <v>11371</v>
      </c>
      <c r="U30" s="26">
        <v>20383</v>
      </c>
      <c r="V30" s="26"/>
      <c r="W30" s="26">
        <v>27885</v>
      </c>
      <c r="X30" s="26">
        <v>12204</v>
      </c>
      <c r="Y30" s="26">
        <v>2455</v>
      </c>
      <c r="Z30" s="26">
        <v>10782</v>
      </c>
      <c r="AA30" s="26">
        <v>1094</v>
      </c>
      <c r="AB30" s="26">
        <v>101</v>
      </c>
      <c r="AC30" s="26">
        <v>141</v>
      </c>
      <c r="AD30" s="26">
        <v>59</v>
      </c>
      <c r="AE30" s="26">
        <v>740</v>
      </c>
      <c r="AF30" s="26">
        <v>309</v>
      </c>
      <c r="AG30" s="26"/>
      <c r="AH30" s="26">
        <v>3869</v>
      </c>
      <c r="AI30" s="26">
        <v>518</v>
      </c>
      <c r="AJ30" s="26">
        <v>276</v>
      </c>
      <c r="AK30" s="26">
        <v>2737</v>
      </c>
      <c r="AL30" s="26">
        <v>173</v>
      </c>
      <c r="AM30" s="26">
        <v>44</v>
      </c>
      <c r="AN30" s="26">
        <v>8</v>
      </c>
      <c r="AO30" s="26">
        <v>-16</v>
      </c>
      <c r="AP30" s="26">
        <v>24</v>
      </c>
      <c r="AQ30" s="26">
        <v>105</v>
      </c>
      <c r="AS30" s="35">
        <v>0.13874843105612336</v>
      </c>
      <c r="AT30" s="35">
        <v>4.2445099967223864E-2</v>
      </c>
      <c r="AU30" s="35">
        <v>0.11242362525458248</v>
      </c>
      <c r="AV30" s="35">
        <v>0.25384900760526802</v>
      </c>
      <c r="AW30" s="35">
        <v>0.15813528336380256</v>
      </c>
      <c r="AX30" s="35">
        <v>0.43564356435643564</v>
      </c>
      <c r="AY30" s="35">
        <v>5.6737588652482268E-2</v>
      </c>
      <c r="AZ30" s="35">
        <v>-0.2711864406779661</v>
      </c>
      <c r="BA30" s="35">
        <v>3.2432432432432434E-2</v>
      </c>
      <c r="BB30" s="35">
        <v>0.33980582524271846</v>
      </c>
    </row>
    <row r="31" spans="1:54" x14ac:dyDescent="0.2">
      <c r="B31" s="26"/>
      <c r="C31" s="26"/>
      <c r="D31" s="25"/>
      <c r="E31" s="36"/>
      <c r="I31" s="26"/>
      <c r="J31" s="26"/>
      <c r="K31" s="26"/>
      <c r="L31" s="26"/>
      <c r="M31" s="26"/>
      <c r="N31" s="26"/>
      <c r="O31" s="26"/>
      <c r="P31" s="26"/>
      <c r="Q31" s="26"/>
      <c r="R31" s="26"/>
      <c r="V31" s="26"/>
      <c r="W31" s="26"/>
      <c r="X31" s="26"/>
      <c r="Y31" s="26"/>
      <c r="Z31" s="26"/>
      <c r="AA31" s="26"/>
      <c r="AB31" s="26"/>
      <c r="AC31" s="26"/>
      <c r="AD31" s="26"/>
      <c r="AE31" s="26"/>
      <c r="AF31" s="26"/>
      <c r="AG31" s="26"/>
      <c r="AH31" s="26"/>
      <c r="AI31" s="26"/>
      <c r="AJ31" s="35"/>
      <c r="AK31" s="35"/>
      <c r="AL31" s="35"/>
      <c r="AM31" s="35"/>
      <c r="AN31" s="35"/>
    </row>
    <row r="32" spans="1:54" x14ac:dyDescent="0.2">
      <c r="B32" s="26"/>
      <c r="C32" s="26"/>
      <c r="V32" s="26"/>
    </row>
    <row r="33" spans="1:54" x14ac:dyDescent="0.2">
      <c r="A33" s="34" t="s">
        <v>260</v>
      </c>
      <c r="B33" s="31">
        <v>624759</v>
      </c>
      <c r="C33" s="31">
        <v>693714</v>
      </c>
      <c r="D33" s="33">
        <v>68955</v>
      </c>
      <c r="E33" s="32">
        <v>11.037055888750702</v>
      </c>
      <c r="F33" s="30"/>
      <c r="G33" s="30"/>
      <c r="H33" s="30"/>
      <c r="I33" s="31">
        <v>693714</v>
      </c>
      <c r="J33" s="31">
        <v>233890</v>
      </c>
      <c r="K33" s="31">
        <v>84256</v>
      </c>
      <c r="L33" s="31">
        <v>265008</v>
      </c>
      <c r="M33" s="31">
        <v>53959</v>
      </c>
      <c r="N33" s="31">
        <v>2190</v>
      </c>
      <c r="O33" s="31">
        <v>24063</v>
      </c>
      <c r="P33" s="31">
        <v>819</v>
      </c>
      <c r="Q33" s="31">
        <v>17983</v>
      </c>
      <c r="R33" s="31">
        <v>11546</v>
      </c>
      <c r="S33" s="31">
        <v>693714</v>
      </c>
      <c r="T33" s="31">
        <v>257532</v>
      </c>
      <c r="U33" s="31">
        <v>436182</v>
      </c>
      <c r="V33" s="31"/>
      <c r="W33" s="31">
        <v>624759</v>
      </c>
      <c r="X33" s="31">
        <v>216656</v>
      </c>
      <c r="Y33" s="31">
        <v>76965</v>
      </c>
      <c r="Z33" s="31">
        <v>233931</v>
      </c>
      <c r="AA33" s="31">
        <v>44514</v>
      </c>
      <c r="AB33" s="31">
        <v>1908</v>
      </c>
      <c r="AC33" s="31">
        <v>23122</v>
      </c>
      <c r="AD33" s="31">
        <v>841</v>
      </c>
      <c r="AE33" s="31">
        <v>16169</v>
      </c>
      <c r="AF33" s="31">
        <v>10653</v>
      </c>
      <c r="AG33" s="30"/>
      <c r="AH33" s="31">
        <v>68955</v>
      </c>
      <c r="AI33" s="31">
        <v>17234</v>
      </c>
      <c r="AJ33" s="31">
        <v>7291</v>
      </c>
      <c r="AK33" s="31">
        <v>31077</v>
      </c>
      <c r="AL33" s="31">
        <v>9445</v>
      </c>
      <c r="AM33" s="31">
        <v>282</v>
      </c>
      <c r="AN33" s="31">
        <v>941</v>
      </c>
      <c r="AO33" s="31">
        <v>-22</v>
      </c>
      <c r="AP33" s="31">
        <v>1814</v>
      </c>
      <c r="AQ33" s="31">
        <v>893</v>
      </c>
      <c r="AR33" s="30"/>
      <c r="AS33" s="29">
        <v>0.11037055888750702</v>
      </c>
      <c r="AT33" s="29">
        <v>7.9545454545454544E-2</v>
      </c>
      <c r="AU33" s="29">
        <v>9.4731371402585585E-2</v>
      </c>
      <c r="AV33" s="29">
        <v>0.1328468651012478</v>
      </c>
      <c r="AW33" s="29">
        <v>0.21218043761513231</v>
      </c>
      <c r="AX33" s="29">
        <v>0.14779874213836477</v>
      </c>
      <c r="AY33" s="29">
        <v>4.0697171524954591E-2</v>
      </c>
      <c r="AZ33" s="29">
        <v>-2.6159334126040427E-2</v>
      </c>
      <c r="BA33" s="29">
        <v>0.11218999319685818</v>
      </c>
      <c r="BB33" s="29">
        <v>8.3826152257580028E-2</v>
      </c>
    </row>
    <row r="34" spans="1:54" x14ac:dyDescent="0.2">
      <c r="B34" s="26"/>
      <c r="C34" s="26"/>
      <c r="V34" s="26"/>
    </row>
    <row r="35" spans="1:54" x14ac:dyDescent="0.2">
      <c r="A35" s="23" t="s">
        <v>261</v>
      </c>
      <c r="B35" s="26"/>
      <c r="C35" s="26"/>
      <c r="V35" s="26"/>
    </row>
    <row r="36" spans="1:54" x14ac:dyDescent="0.2">
      <c r="B36" s="26"/>
      <c r="C36" s="26"/>
      <c r="V36" s="26"/>
    </row>
    <row r="37" spans="1:54" x14ac:dyDescent="0.2">
      <c r="A37" s="23" t="s">
        <v>262</v>
      </c>
      <c r="B37" s="26">
        <v>101711</v>
      </c>
      <c r="C37" s="26">
        <v>117074</v>
      </c>
      <c r="D37" s="26">
        <v>15363</v>
      </c>
      <c r="E37" s="24">
        <v>15.104560961941186</v>
      </c>
      <c r="V37" s="26"/>
      <c r="W37" s="26"/>
    </row>
    <row r="38" spans="1:54" x14ac:dyDescent="0.2">
      <c r="A38" s="28" t="s">
        <v>263</v>
      </c>
      <c r="B38" s="26">
        <v>150540</v>
      </c>
      <c r="C38" s="26">
        <v>162557</v>
      </c>
      <c r="D38" s="26">
        <v>12017</v>
      </c>
      <c r="E38" s="24">
        <v>7.9825959877773354</v>
      </c>
      <c r="V38" s="26"/>
    </row>
    <row r="39" spans="1:54" x14ac:dyDescent="0.2">
      <c r="A39" s="28" t="s">
        <v>264</v>
      </c>
      <c r="B39" s="26">
        <v>31165</v>
      </c>
      <c r="C39" s="26">
        <v>33760</v>
      </c>
      <c r="D39" s="26">
        <v>2595</v>
      </c>
      <c r="E39" s="24">
        <v>8.3266484838761432</v>
      </c>
      <c r="V39" s="26"/>
    </row>
    <row r="40" spans="1:54" x14ac:dyDescent="0.2">
      <c r="A40" s="28" t="s">
        <v>265</v>
      </c>
      <c r="B40" s="26">
        <v>164305</v>
      </c>
      <c r="C40" s="26">
        <v>177445</v>
      </c>
      <c r="D40" s="26">
        <v>13140</v>
      </c>
      <c r="E40" s="24">
        <v>7.9973220534980687</v>
      </c>
      <c r="V40" s="26"/>
    </row>
    <row r="41" spans="1:54" x14ac:dyDescent="0.2">
      <c r="A41" s="28" t="s">
        <v>266</v>
      </c>
      <c r="B41" s="26">
        <v>8819</v>
      </c>
      <c r="C41" s="26">
        <v>8583</v>
      </c>
      <c r="D41" s="26">
        <v>-236</v>
      </c>
      <c r="E41" s="24">
        <v>-2.6760403673885929</v>
      </c>
      <c r="V41" s="26"/>
    </row>
    <row r="42" spans="1:54" x14ac:dyDescent="0.2">
      <c r="A42" s="28" t="s">
        <v>267</v>
      </c>
      <c r="B42" s="26">
        <v>100212</v>
      </c>
      <c r="C42" s="26">
        <v>119476</v>
      </c>
      <c r="D42" s="26">
        <v>19264</v>
      </c>
      <c r="E42" s="24">
        <v>19.223246716960045</v>
      </c>
      <c r="V42" s="26"/>
    </row>
    <row r="43" spans="1:54" x14ac:dyDescent="0.2">
      <c r="A43" s="28" t="s">
        <v>268</v>
      </c>
      <c r="B43" s="26">
        <v>16750</v>
      </c>
      <c r="C43" s="26">
        <v>20629</v>
      </c>
      <c r="D43" s="26">
        <v>3879</v>
      </c>
      <c r="E43" s="24">
        <v>23.158208955223881</v>
      </c>
      <c r="V43" s="26"/>
    </row>
    <row r="44" spans="1:54" x14ac:dyDescent="0.2">
      <c r="A44" s="28" t="s">
        <v>269</v>
      </c>
      <c r="B44" s="26">
        <v>19057</v>
      </c>
      <c r="C44" s="26">
        <v>17588</v>
      </c>
      <c r="D44" s="26">
        <v>-1469</v>
      </c>
      <c r="E44" s="24">
        <v>-7.708453586608595</v>
      </c>
      <c r="V44" s="26"/>
    </row>
    <row r="45" spans="1:54" x14ac:dyDescent="0.2">
      <c r="A45" s="28" t="s">
        <v>270</v>
      </c>
      <c r="B45" s="26">
        <v>20774</v>
      </c>
      <c r="C45" s="26">
        <v>23389</v>
      </c>
      <c r="D45" s="26">
        <v>2615</v>
      </c>
      <c r="E45" s="24">
        <v>12.587850197362089</v>
      </c>
    </row>
    <row r="46" spans="1:54" x14ac:dyDescent="0.2">
      <c r="A46" s="28" t="s">
        <v>271</v>
      </c>
      <c r="B46" s="26">
        <v>11426</v>
      </c>
      <c r="C46" s="26">
        <v>13213</v>
      </c>
      <c r="D46" s="26">
        <v>1787</v>
      </c>
      <c r="E46" s="24">
        <v>15.639768948013302</v>
      </c>
    </row>
    <row r="47" spans="1:54" x14ac:dyDescent="0.2">
      <c r="A47" s="27"/>
      <c r="B47" s="26"/>
      <c r="C47" s="26"/>
    </row>
    <row r="48" spans="1:54" x14ac:dyDescent="0.2">
      <c r="A48" s="28" t="s">
        <v>272</v>
      </c>
      <c r="B48" s="26">
        <v>624759</v>
      </c>
      <c r="C48" s="26">
        <v>693714</v>
      </c>
      <c r="D48" s="25">
        <v>68955</v>
      </c>
      <c r="E48" s="24">
        <v>11.037055888750702</v>
      </c>
    </row>
    <row r="49" spans="1:5" x14ac:dyDescent="0.2">
      <c r="A49" s="27"/>
      <c r="B49" s="26"/>
      <c r="C49" s="26"/>
    </row>
    <row r="50" spans="1:5" x14ac:dyDescent="0.2">
      <c r="A50" s="27"/>
      <c r="B50" s="26"/>
      <c r="C50" s="26"/>
      <c r="D50" s="25"/>
      <c r="E50" s="24"/>
    </row>
    <row r="51" spans="1:5" x14ac:dyDescent="0.2">
      <c r="A51" s="27"/>
      <c r="B51" s="26"/>
      <c r="C51" s="26"/>
    </row>
    <row r="52" spans="1:5" x14ac:dyDescent="0.2">
      <c r="A52" s="27"/>
      <c r="B52" s="26"/>
      <c r="C52" s="26"/>
      <c r="D52" s="25"/>
      <c r="E52" s="24"/>
    </row>
    <row r="53" spans="1:5" x14ac:dyDescent="0.2">
      <c r="A53" s="27"/>
    </row>
    <row r="54" spans="1:5" x14ac:dyDescent="0.2">
      <c r="A54" s="27"/>
      <c r="B54" s="26"/>
      <c r="C54" s="26"/>
      <c r="D54" s="25"/>
      <c r="E54" s="24"/>
    </row>
    <row r="55" spans="1:5" x14ac:dyDescent="0.2">
      <c r="A55" s="27"/>
      <c r="B55" s="26"/>
      <c r="C55" s="26"/>
    </row>
    <row r="56" spans="1:5" x14ac:dyDescent="0.2">
      <c r="A56" s="27"/>
      <c r="B56" s="26"/>
      <c r="C56" s="26"/>
      <c r="D56" s="25"/>
      <c r="E56" s="24"/>
    </row>
  </sheetData>
  <mergeCells count="11">
    <mergeCell ref="A1:E1"/>
    <mergeCell ref="A2:E2"/>
    <mergeCell ref="I5:U5"/>
    <mergeCell ref="I25:U25"/>
    <mergeCell ref="W25:AF25"/>
    <mergeCell ref="A4:H5"/>
    <mergeCell ref="AH5:AQ5"/>
    <mergeCell ref="AS5:BB5"/>
    <mergeCell ref="AH25:AQ25"/>
    <mergeCell ref="AS25:BB25"/>
    <mergeCell ref="W5:AF5"/>
  </mergeCells>
  <printOptions horizontalCentered="1"/>
  <pageMargins left="0.25" right="0.25" top="0.5" bottom="0.4" header="0.75" footer="0.25"/>
  <pageSetup scale="70" pageOrder="overThenDown" orientation="landscape" r:id="rId1"/>
  <headerFooter alignWithMargins="0">
    <oddFooter>&amp;L&amp;9Texas Higher Education Coordinating Board  10/11/11&amp;R&amp;9Page &amp;P</oddFooter>
  </headerFooter>
  <colBreaks count="2" manualBreakCount="2">
    <brk id="15" max="438" man="1"/>
    <brk id="36"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DE4EA9654E944DB34AC09C048AFE5B" ma:contentTypeVersion="6" ma:contentTypeDescription="Create a new document." ma:contentTypeScope="" ma:versionID="04c1e4e0e92e20576f541643926aa791">
  <xsd:schema xmlns:xsd="http://www.w3.org/2001/XMLSchema" xmlns:xs="http://www.w3.org/2001/XMLSchema" xmlns:p="http://schemas.microsoft.com/office/2006/metadata/properties" xmlns:ns1="http://schemas.microsoft.com/sharepoint/v3" xmlns:ns3="d9591074-f626-4ac1-bd28-088405088feb" targetNamespace="http://schemas.microsoft.com/office/2006/metadata/properties" ma:root="true" ma:fieldsID="652921838d2d8d8e6e184e09346b2fcd" ns1:_="" ns3:_="">
    <xsd:import namespace="http://schemas.microsoft.com/sharepoint/v3"/>
    <xsd:import namespace="d9591074-f626-4ac1-bd28-088405088feb"/>
    <xsd:element name="properties">
      <xsd:complexType>
        <xsd:sequence>
          <xsd:element name="documentManagement">
            <xsd:complexType>
              <xsd:all>
                <xsd:element ref="ns1:_ip_UnifiedCompliancePolicyProperties" minOccurs="0"/>
                <xsd:element ref="ns1:_ip_UnifiedCompliancePolicyUIAction"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description="" ma:hidden="true" ma:internalName="_ip_UnifiedCompliancePolicyProperties">
      <xsd:simpleType>
        <xsd:restriction base="dms:Note"/>
      </xsd:simpleType>
    </xsd:element>
    <xsd:element name="_ip_UnifiedCompliancePolicyUIAction" ma:index="9"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91074-f626-4ac1-bd28-088405088feb"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2432DD-5E97-4972-9B90-DEB25FF863E8}">
  <ds:schemaRefs>
    <ds:schemaRef ds:uri="http://schemas.microsoft.com/sharepoint/v3/contenttype/forms"/>
  </ds:schemaRefs>
</ds:datastoreItem>
</file>

<file path=customXml/itemProps2.xml><?xml version="1.0" encoding="utf-8"?>
<ds:datastoreItem xmlns:ds="http://schemas.openxmlformats.org/officeDocument/2006/customXml" ds:itemID="{6851254F-7A7E-495F-93D5-866A44424FB9}">
  <ds:schemaRefs>
    <ds:schemaRef ds:uri="http://purl.org/dc/terms/"/>
    <ds:schemaRef ds:uri="http://schemas.microsoft.com/office/infopath/2007/PartnerControls"/>
    <ds:schemaRef ds:uri="http://schemas.microsoft.com/sharepoint/v3"/>
    <ds:schemaRef ds:uri="http://schemas.microsoft.com/office/2006/documentManagement/types"/>
    <ds:schemaRef ds:uri="http://www.w3.org/XML/1998/namespace"/>
    <ds:schemaRef ds:uri="http://purl.org/dc/elements/1.1/"/>
    <ds:schemaRef ds:uri="http://schemas.openxmlformats.org/package/2006/metadata/core-properties"/>
    <ds:schemaRef ds:uri="d9591074-f626-4ac1-bd28-088405088feb"/>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AF934A6-8C9E-4678-9EA4-36022233B8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591074-f626-4ac1-bd28-088405088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Fall 2020 Preliminary Headcount</vt:lpstr>
      <vt:lpstr>Summer 2019 &amp; Summer 2020</vt:lpstr>
      <vt:lpstr>'Fall 2020 Preliminary Headcount'!Print_Area</vt:lpstr>
      <vt:lpstr>'Summer 2019 &amp; Summer 2020'!Print_Area</vt:lpstr>
      <vt:lpstr>'Fall 2020 Preliminary Headcount'!Print_Titles</vt:lpstr>
      <vt:lpstr>'Summer 2019 &amp; Summer 2020'!Print_Titles</vt:lpstr>
    </vt:vector>
  </TitlesOfParts>
  <Company>THECB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Higher Education Enrollments - Summer 2020</dc:title>
  <dc:subject>Higher Education Enrollment</dc:subject>
  <dc:creator>Strategic Planning and Funding</dc:creator>
  <cp:keywords>Enrollment, Texas Higher Education</cp:keywords>
  <cp:lastModifiedBy>kingcd</cp:lastModifiedBy>
  <cp:lastPrinted>2011-10-07T21:33:41Z</cp:lastPrinted>
  <dcterms:created xsi:type="dcterms:W3CDTF">2011-10-02T15:37:48Z</dcterms:created>
  <dcterms:modified xsi:type="dcterms:W3CDTF">2020-10-26T16:07:56Z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0x0101001CDE4EA9654E944DB34AC09C048AFE5B</vt:lpwstr>
  </property>
</Properties>
</file>